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firstSheet="5" activeTab="8"/>
  </bookViews>
  <sheets>
    <sheet name="príjem" sheetId="1" r:id="rId1"/>
    <sheet name="výdaj" sheetId="2" r:id="rId2"/>
    <sheet name="IQ. príjem" sheetId="3" r:id="rId3"/>
    <sheet name="IQ. výdaj" sheetId="4" r:id="rId4"/>
    <sheet name="IIQ. príjem" sheetId="5" r:id="rId5"/>
    <sheet name="IIQ. výdaj" sheetId="6" r:id="rId6"/>
    <sheet name="IIIQ. príjem" sheetId="7" r:id="rId7"/>
    <sheet name="IIIQ. výdaj" sheetId="8" r:id="rId8"/>
    <sheet name="IV.Q príjem" sheetId="9" r:id="rId9"/>
    <sheet name="IV.Q výdaj " sheetId="10" r:id="rId10"/>
  </sheets>
  <definedNames/>
  <calcPr fullCalcOnLoad="1"/>
</workbook>
</file>

<file path=xl/sharedStrings.xml><?xml version="1.0" encoding="utf-8"?>
<sst xmlns="http://schemas.openxmlformats.org/spreadsheetml/2006/main" count="6108" uniqueCount="582">
  <si>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</si>
  <si>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</si>
  <si>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</si>
  <si>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</si>
  <si>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</si>
  <si>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</si>
  <si>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</si>
  <si>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</si>
  <si>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</si>
  <si>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</si>
  <si>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</si>
  <si>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</si>
  <si>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</si>
  <si>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</si>
  <si>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</si>
  <si>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</si>
  <si>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</si>
  <si>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</si>
  <si>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</si>
  <si>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</si>
  <si>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</si>
  <si>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</si>
  <si>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</si>
  <si>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</si>
  <si>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</si>
  <si>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</si>
  <si>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</si>
  <si>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</si>
  <si>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</si>
  <si>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</si>
  <si>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</si>
  <si>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</si>
  <si>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</si>
  <si>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</si>
  <si>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</si>
  <si>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</si>
  <si>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</si>
  <si>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</si>
  <si>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zo vstupného</t>
  </si>
  <si>
    <t>Za stravné</t>
  </si>
  <si>
    <t>Príjem za réžiu stravného MŠ</t>
  </si>
  <si>
    <t>Úroky z vkladov</t>
  </si>
  <si>
    <t>Úroky z bežných účtov</t>
  </si>
  <si>
    <t>Iné nedaňové príjmy</t>
  </si>
  <si>
    <t>Príjem -nedoplatky</t>
  </si>
  <si>
    <t>Príjem z predpísaných mánk a škôd</t>
  </si>
  <si>
    <t>Príjem z dobropisov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</si>
  <si>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</si>
  <si>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</si>
  <si>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</si>
  <si>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</si>
  <si>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</si>
  <si>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</si>
  <si>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</si>
  <si>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</si>
  <si>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</si>
  <si>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civilná obrana</t>
  </si>
  <si>
    <t>Dotácia obciam - Materská škola</t>
  </si>
  <si>
    <t>Dotácia obciam - Ministerstvo financií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</si>
  <si>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</si>
  <si>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</si>
  <si>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</si>
  <si>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</si>
  <si>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</si>
  <si>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</si>
  <si>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Zostatok pros. z predch. rokov + RF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</si>
  <si>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</si>
  <si>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</si>
  <si>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</si>
  <si>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</si>
  <si>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</si>
  <si>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</si>
  <si>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</si>
  <si>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</si>
  <si>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</si>
  <si>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</si>
  <si>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</si>
  <si>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</si>
  <si>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</si>
  <si>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</si>
  <si>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</si>
  <si>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</si>
  <si>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</si>
  <si>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</si>
  <si>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</si>
  <si>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</si>
  <si>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</si>
  <si>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</si>
  <si>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</si>
  <si>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</si>
  <si>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</si>
  <si>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</si>
  <si>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</si>
  <si>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</si>
  <si>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</si>
  <si>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</si>
  <si>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</si>
  <si>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</si>
  <si>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</si>
  <si>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</si>
  <si>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</si>
  <si>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</si>
  <si>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</si>
  <si>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</si>
  <si>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</si>
  <si>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</si>
  <si>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</si>
  <si>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</si>
  <si>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</si>
  <si>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</si>
  <si>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</si>
  <si>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</si>
  <si>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</si>
  <si>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</si>
  <si>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</si>
  <si>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</si>
  <si>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</si>
  <si>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</si>
  <si>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</si>
  <si>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</si>
  <si>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</si>
  <si>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</si>
  <si>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</si>
  <si>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</si>
  <si>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</si>
  <si>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</si>
  <si>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</si>
  <si>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</si>
  <si>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</si>
  <si>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</si>
  <si>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</si>
  <si>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telefónnej ústredne</t>
  </si>
  <si>
    <t>Údržba dielenskej techniky</t>
  </si>
  <si>
    <t>Údržba elektrospotreb.</t>
  </si>
  <si>
    <t>Údržba kotla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</si>
  <si>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</si>
  <si>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</si>
  <si>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</si>
  <si>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</si>
  <si>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</si>
  <si>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</si>
  <si>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</si>
  <si>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</si>
  <si>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</si>
  <si>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</si>
  <si>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</si>
  <si>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</si>
  <si>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</si>
  <si>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</si>
  <si>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Daň z predaja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</si>
  <si>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</si>
  <si>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</si>
  <si>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</si>
  <si>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</si>
  <si>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</si>
  <si>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</si>
  <si>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</si>
  <si>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</si>
  <si>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</si>
  <si>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Kolky</t>
  </si>
  <si>
    <t>Prídel do sociálneho fondu</t>
  </si>
  <si>
    <t>1.1.2</t>
  </si>
  <si>
    <t>Odmena poslancom ob.zastupiteľstva</t>
  </si>
  <si>
    <t>Odmena členom komisií</t>
  </si>
  <si>
    <t>Pokuta</t>
  </si>
  <si>
    <t>Odmena na dohodu o vyk.práce</t>
  </si>
  <si>
    <t>Školenie vodičov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</si>
  <si>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</si>
  <si>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</si>
  <si>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</si>
  <si>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</si>
  <si>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</si>
  <si>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</si>
  <si>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</si>
  <si>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</si>
  <si>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</si>
  <si>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</si>
  <si>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</si>
  <si>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</si>
  <si>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</si>
  <si>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</si>
  <si>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</si>
  <si>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</si>
  <si>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</si>
  <si>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</si>
  <si>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</si>
  <si>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</si>
  <si>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</si>
  <si>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</si>
  <si>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</si>
  <si>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</si>
  <si>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</si>
  <si>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</si>
  <si>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</si>
  <si>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</si>
  <si>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</si>
  <si>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</si>
  <si>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</si>
  <si>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</si>
  <si>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</si>
  <si>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</si>
  <si>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Vlajka, prístrešok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</si>
  <si>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</si>
  <si>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</si>
  <si>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</si>
  <si>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</si>
  <si>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</si>
  <si>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</si>
  <si>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</si>
  <si>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</si>
  <si>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</si>
  <si>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</si>
  <si>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</si>
  <si>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</si>
  <si>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</si>
  <si>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Údržba komunikácií, chodníkov, mostov</t>
  </si>
  <si>
    <t>Odmena na dohodu o vyk. práce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</si>
  <si>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</si>
  <si>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</si>
  <si>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</si>
  <si>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</si>
  <si>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</si>
  <si>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</si>
  <si>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Oplotenie zberového dvora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</si>
  <si>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</si>
  <si>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</si>
  <si>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</si>
  <si>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</si>
  <si>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</si>
  <si>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</si>
  <si>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</si>
  <si>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</si>
  <si>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</si>
  <si>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</si>
  <si>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</si>
  <si>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</si>
  <si>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 xml:space="preserve">Pretlak </t>
  </si>
  <si>
    <t>Údržba vodárne</t>
  </si>
  <si>
    <t>06.4.0.</t>
  </si>
  <si>
    <t>Verejné osvetlenie</t>
  </si>
  <si>
    <t>5.1</t>
  </si>
  <si>
    <t>Energie-elektr. energia</t>
  </si>
  <si>
    <t>Údržba verejného osvetlenia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</si>
  <si>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</si>
  <si>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</si>
  <si>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</si>
  <si>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</si>
  <si>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</si>
  <si>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</si>
  <si>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</si>
  <si>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Údržba budov, fond opráv 157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</si>
  <si>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</si>
  <si>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</si>
  <si>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</si>
  <si>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</si>
  <si>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</si>
  <si>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</si>
  <si>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</si>
  <si>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</si>
  <si>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Dotácia TJ Tunežice</t>
  </si>
  <si>
    <t>Iné športy</t>
  </si>
  <si>
    <t>8.3</t>
  </si>
  <si>
    <t>Dotácia SCVČ</t>
  </si>
  <si>
    <t>8.2</t>
  </si>
  <si>
    <t>Vybavenie detských ihrísk</t>
  </si>
  <si>
    <t>08.2.0.</t>
  </si>
  <si>
    <t>Kultúrne služby - DK, ZPOZ</t>
  </si>
  <si>
    <t>9.1</t>
  </si>
  <si>
    <t>Všeobecná zdrav. Poisť.</t>
  </si>
  <si>
    <t>Prestavba DK</t>
  </si>
  <si>
    <t>Drobné vybavenie ( poháre, šálky)</t>
  </si>
  <si>
    <t xml:space="preserve">Dychovka  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</si>
  <si>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</si>
  <si>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</si>
  <si>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</si>
  <si>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</si>
  <si>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</si>
  <si>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</si>
  <si>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</si>
  <si>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Vyrovnanie nájmu</t>
  </si>
  <si>
    <t>Knižnica</t>
  </si>
  <si>
    <t>VŠZP</t>
  </si>
  <si>
    <t>Rezervný fond</t>
  </si>
  <si>
    <t>Sociálny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</si>
  <si>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</si>
  <si>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</si>
  <si>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</si>
  <si>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</si>
  <si>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</si>
  <si>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</si>
  <si>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</si>
  <si>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</si>
  <si>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</si>
  <si>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</si>
  <si>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</si>
  <si>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</si>
  <si>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</si>
  <si>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</si>
  <si>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</si>
  <si>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Údržba kaplniek</t>
  </si>
  <si>
    <t>7.1</t>
  </si>
  <si>
    <t>Cestovné náklady, stravné</t>
  </si>
  <si>
    <t>Vodné</t>
  </si>
  <si>
    <t>Poštovné</t>
  </si>
  <si>
    <t>Interiérové vybavenie</t>
  </si>
  <si>
    <t>Náradie</t>
  </si>
  <si>
    <t>Hasiaci prístroj</t>
  </si>
  <si>
    <t>Náradie MŠ, elektrospotrebiče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</si>
  <si>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</si>
  <si>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</si>
  <si>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</si>
  <si>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</si>
  <si>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</si>
  <si>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</si>
  <si>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</si>
  <si>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Práčka</t>
  </si>
  <si>
    <t>PHM</t>
  </si>
  <si>
    <t>Tabule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</si>
  <si>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</si>
  <si>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</si>
  <si>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</si>
  <si>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</si>
  <si>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</si>
  <si>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</si>
  <si>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</si>
  <si>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Zdravotné prehliadka</t>
  </si>
  <si>
    <t>Dohody o vykonaní práce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</si>
  <si>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</si>
  <si>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</si>
  <si>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</si>
  <si>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</si>
  <si>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</si>
  <si>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</si>
  <si>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</si>
  <si>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</si>
  <si>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</si>
  <si>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</si>
  <si>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</si>
  <si>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</si>
  <si>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</si>
  <si>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</si>
  <si>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</si>
  <si>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</si>
  <si>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</si>
  <si>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</si>
  <si>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</si>
  <si>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</si>
  <si>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</si>
  <si>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</si>
  <si>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</si>
  <si>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</si>
  <si>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</si>
  <si>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</si>
  <si>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</si>
  <si>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</si>
  <si>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</si>
  <si>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</si>
  <si>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</si>
  <si>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 xml:space="preserve">Výstavba  </t>
  </si>
  <si>
    <t>Výdavky verejnaj správy</t>
  </si>
  <si>
    <t>Osobný automobil</t>
  </si>
  <si>
    <t>KAPITÁLOVÝ VÝDAJ  SPOLU</t>
  </si>
  <si>
    <t>FINANČNÉ OPERÁCIE -VÝDAVKOVÉ</t>
  </si>
  <si>
    <t>Transakcie verejného dlhu - 16 bytová jednotka</t>
  </si>
  <si>
    <t>Transakcie verejného dlhu - revitalizácia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</si>
  <si>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</si>
  <si>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</si>
  <si>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</si>
  <si>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</si>
  <si>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</si>
  <si>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</si>
  <si>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</si>
  <si>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</si>
  <si>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</si>
  <si>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</si>
  <si>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predpokl.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</si>
  <si>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</si>
  <si>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</si>
  <si>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</si>
  <si>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</si>
  <si>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</si>
  <si>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</si>
  <si>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</si>
  <si>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</si>
  <si>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</si>
  <si>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Propagácia, reklama,inzercia</t>
  </si>
  <si>
    <t>Rok 2018</t>
  </si>
  <si>
    <t>Príjem za ostané služby</t>
  </si>
  <si>
    <t>Príjem z prenájmu ver. priestorov</t>
  </si>
  <si>
    <t>Príjem z refundácie</t>
  </si>
  <si>
    <t>Prístrešok</t>
  </si>
  <si>
    <t>Palivo</t>
  </si>
  <si>
    <t>Hygienické potreby</t>
  </si>
  <si>
    <t>Čistiace potreby</t>
  </si>
  <si>
    <t>Pečiatky</t>
  </si>
  <si>
    <t>Vybavenie verejného priestranstva</t>
  </si>
  <si>
    <t>Vypracovanie žiadosti NFP</t>
  </si>
  <si>
    <t>Členský príspevok</t>
  </si>
  <si>
    <t>Nádoby - psie extrementy</t>
  </si>
  <si>
    <t>Ozvučenie domu smútku</t>
  </si>
  <si>
    <t>Čistiace  potreby</t>
  </si>
  <si>
    <t>Vybavenie tried</t>
  </si>
  <si>
    <t>Dotácia obciam - osobitný príjemca</t>
  </si>
  <si>
    <t>Dotácia obciam - opatrovateľská služba</t>
  </si>
  <si>
    <t>Osobitný príjemca</t>
  </si>
  <si>
    <t>Daň za predajné automaty</t>
  </si>
  <si>
    <t>Údržba autobusovej zastávky Tunežice</t>
  </si>
  <si>
    <t>Údržba komunikácuí</t>
  </si>
  <si>
    <t>Rok 2019</t>
  </si>
  <si>
    <t>Poplatok za stavebný odpad</t>
  </si>
  <si>
    <t>Dotácia obciam - územný plán</t>
  </si>
  <si>
    <t>Dotácia obciam -znevýhodnený uchádzač</t>
  </si>
  <si>
    <t>Transfer z recyklačného fondu - sep. zber</t>
  </si>
  <si>
    <t>16 BJ - fond opráv z minulých rokov</t>
  </si>
  <si>
    <t>Zábezpeka 16 BJ</t>
  </si>
  <si>
    <t>Zábezpeka - príjem</t>
  </si>
  <si>
    <t>Rok 2015</t>
  </si>
  <si>
    <t>Trezor,kávovar</t>
  </si>
  <si>
    <t>4.5</t>
  </si>
  <si>
    <t>Známky pre psov</t>
  </si>
  <si>
    <t>Archivačné boxy</t>
  </si>
  <si>
    <t>Licencia</t>
  </si>
  <si>
    <t>Archivačné služby</t>
  </si>
  <si>
    <t>Vytýčenie inžinierských sietí</t>
  </si>
  <si>
    <t>Prípojka plynu</t>
  </si>
  <si>
    <t>09.6.0.1</t>
  </si>
  <si>
    <t xml:space="preserve">Transfery  nezisk. org. </t>
  </si>
  <si>
    <t>7.4</t>
  </si>
  <si>
    <t>Transfer ZUŠ</t>
  </si>
  <si>
    <t>Transfer CVČ</t>
  </si>
  <si>
    <t>05.1.0</t>
  </si>
  <si>
    <t xml:space="preserve">Nádoby na separovaný </t>
  </si>
  <si>
    <t>Digestor 16 Bj., materiál</t>
  </si>
  <si>
    <t>Údržba ihrísk - Tunežice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</si>
  <si>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</si>
  <si>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</si>
  <si>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</si>
  <si>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</si>
  <si>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</si>
  <si>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% Pln.</t>
  </si>
  <si>
    <t>ROZPOČET ROK 2017</t>
  </si>
  <si>
    <t>Energetický audit</t>
  </si>
  <si>
    <t>Údržba vojnových hrobov</t>
  </si>
  <si>
    <t>Rekonštrukcia</t>
  </si>
  <si>
    <t>Rekonštrukcia DK</t>
  </si>
  <si>
    <t xml:space="preserve"> </t>
  </si>
  <si>
    <t>Rezerva</t>
  </si>
  <si>
    <t>Vypracoval: Ing. Alena Černotová</t>
  </si>
  <si>
    <t>Schválil :</t>
  </si>
  <si>
    <t>Palivo ako zdroj energie</t>
  </si>
  <si>
    <t>Cestná daň</t>
  </si>
  <si>
    <t xml:space="preserve"> Ing. Jaroslav Koyš, starosta obce </t>
  </si>
  <si>
    <t>Nákup pozemkov</t>
  </si>
  <si>
    <t>08.1.0</t>
  </si>
  <si>
    <t>09.1.2.1</t>
  </si>
  <si>
    <t>Rekonštrukcia telocvične ZŠ</t>
  </si>
  <si>
    <t>Finančná zábezpeka</t>
  </si>
  <si>
    <t>Recyklačný fond</t>
  </si>
  <si>
    <t>11H</t>
  </si>
  <si>
    <t xml:space="preserve">Lesy - </t>
  </si>
  <si>
    <t>Náhrady</t>
  </si>
  <si>
    <t>Elektronická komunikácia</t>
  </si>
  <si>
    <t>Odevy</t>
  </si>
  <si>
    <t>Stan - akcie</t>
  </si>
  <si>
    <t>Dni obce</t>
  </si>
  <si>
    <t>Kuchynská linka</t>
  </si>
  <si>
    <t>skutoč. III.Q</t>
  </si>
  <si>
    <t>Rok 2020</t>
  </si>
  <si>
    <t>očak. plnenie</t>
  </si>
  <si>
    <t>Príjem z refakturácie</t>
  </si>
  <si>
    <t xml:space="preserve">Príjem z ročného zúčtovania poistného </t>
  </si>
  <si>
    <t>Rok 2016</t>
  </si>
  <si>
    <t>Deratizácia</t>
  </si>
  <si>
    <t>16 Bj - zábezpeka</t>
  </si>
  <si>
    <t>Transfer zo ŠR - ihrisko</t>
  </si>
  <si>
    <t>Transfer rekonštrukcia MŠ</t>
  </si>
  <si>
    <t>Transfer MF - kamerový systém</t>
  </si>
  <si>
    <t>Transfer MF - oplotenie MŠ</t>
  </si>
  <si>
    <t>16 Bj zapojenie FP z pred. Rokov</t>
  </si>
  <si>
    <t>Dielňa plyn</t>
  </si>
  <si>
    <t>Príspevok jednotlivcovi</t>
  </si>
  <si>
    <t xml:space="preserve">Materiíl </t>
  </si>
  <si>
    <t>Externý manažment</t>
  </si>
  <si>
    <t>Konkurzy</t>
  </si>
  <si>
    <t>Ohrievač vody</t>
  </si>
  <si>
    <t>Verejné obstarávanie</t>
  </si>
  <si>
    <t>Miltifunkčné ihrisko</t>
  </si>
  <si>
    <t>Rekonštkukcia - okná</t>
  </si>
  <si>
    <t>Potvrdenia, kolky</t>
  </si>
  <si>
    <t>Kamerový systém</t>
  </si>
  <si>
    <t>Nákup pomponentov - ihrisko</t>
  </si>
  <si>
    <t>Kultúrne služby</t>
  </si>
  <si>
    <t>Transakcie verejného dlhu - splátka úveru</t>
  </si>
  <si>
    <t>Príjem za stravné MŠ</t>
  </si>
  <si>
    <t>Rozpočet bol vyvesený dňa 14.11.2017</t>
  </si>
  <si>
    <t>Zd.</t>
  </si>
  <si>
    <t>Potraviny MŠ</t>
  </si>
  <si>
    <t>Preklenovací úver</t>
  </si>
  <si>
    <t>Transakcie verejného dlhu - preklenovací úver</t>
  </si>
  <si>
    <t>Splácanie úrokov - SZRB Modernizácia DK</t>
  </si>
  <si>
    <t>Rozpočet bol schválený dňa  14.12.2017 OZ,  uznesením č.  91/2017</t>
  </si>
  <si>
    <t>Transfer MŽP - Modernizácia DK</t>
  </si>
  <si>
    <t>3AA1</t>
  </si>
  <si>
    <t>3AA2</t>
  </si>
  <si>
    <t>717 002</t>
  </si>
  <si>
    <t>72f</t>
  </si>
  <si>
    <t>skutoč. I.Q</t>
  </si>
  <si>
    <t>3AC1,2</t>
  </si>
  <si>
    <t>Za stravné MŠ</t>
  </si>
  <si>
    <t>Lesy - dotácia</t>
  </si>
  <si>
    <t>BEŽNÉ PRÍJMY ZŠ</t>
  </si>
  <si>
    <t>ROZPOČET ROK  2018</t>
  </si>
  <si>
    <t>DK pútač</t>
  </si>
  <si>
    <t>Výpočtová technika</t>
  </si>
  <si>
    <t>Údržba prevádzkových strojov</t>
  </si>
  <si>
    <t>Rekonštrukcia DK vlastné náklady</t>
  </si>
  <si>
    <t>Rekonštrukcia DK 5 % účasť</t>
  </si>
  <si>
    <t>Rekonštrukcia DK úver</t>
  </si>
  <si>
    <t>Rekonštrukcia DK neoprávnené výdavky</t>
  </si>
  <si>
    <t xml:space="preserve"> V Ladcoch, dňa 16.04.2018 </t>
  </si>
  <si>
    <t>Zostatok na bežnom účte k 31.03.2018</t>
  </si>
  <si>
    <t>Zostaok v pokladni k 31.03.2018</t>
  </si>
  <si>
    <t>Zostatok na strav. účte k 31.03.2018</t>
  </si>
  <si>
    <t>Zostatok na účte SF k 31.03.2018</t>
  </si>
  <si>
    <t>Zostatok na bytovom účte k 31.03.2017              54 282,00</t>
  </si>
  <si>
    <t xml:space="preserve">Zostatok nesplat. úveru k 31.03.2018                225 221,00  </t>
  </si>
  <si>
    <t xml:space="preserve">Zostatok nesplat. Úveru DK k 31.03.2018          498 750,00  </t>
  </si>
  <si>
    <t>Zostatok nesp. úveru k 31.03.2018 ŠFRB           361 095,49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</si>
  <si>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&amp;</t>
  </si>
  <si>
    <t xml:space="preserve">      ROZPOČET ROK 2018</t>
  </si>
  <si>
    <t>skutoč. II.Q</t>
  </si>
  <si>
    <t>Asistenčný poplatok IOMO</t>
  </si>
  <si>
    <t>Dotácia obciam - obnova pomníka padlým</t>
  </si>
  <si>
    <t>Čistenie obrusov, rekonš. soc. zariadení DK</t>
  </si>
  <si>
    <t>Pracovné odevy - dotácia</t>
  </si>
  <si>
    <t>Kúpa pozemkov</t>
  </si>
  <si>
    <t>Zostatok na bežnom účte k 30.06.2018</t>
  </si>
  <si>
    <t>Zostatok na strav. účte k 30.06.2018</t>
  </si>
  <si>
    <t>Zostaok v pokladni k 30.06.2018</t>
  </si>
  <si>
    <t>Zostatok na účte SF k 30.06.2018</t>
  </si>
  <si>
    <t>Zostatok na bytovom účte k 30.06.2017              54 282,00</t>
  </si>
  <si>
    <t xml:space="preserve">Zostatok nesplat. úveru k 30.06.2018                225 221,00  </t>
  </si>
  <si>
    <t>Zostatok nesp. úveru k 30.06.2018 ŠFRB           361 095,49</t>
  </si>
  <si>
    <t>Investičný úver</t>
  </si>
  <si>
    <t>Výstaba - investičný úver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</si>
  <si>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</si>
  <si>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Splácanie úrokov - SZRB </t>
  </si>
  <si>
    <t>Transakcie verejného dlhu - invest. Úver</t>
  </si>
  <si>
    <t xml:space="preserve"> V Ladcoch, dňa 20.07.2018 </t>
  </si>
  <si>
    <t>Lesy SR.š.p. - príspevok z fondu lesov</t>
  </si>
  <si>
    <t>Zdravotná služba</t>
  </si>
  <si>
    <t>Program odpadového hospodárstva</t>
  </si>
  <si>
    <t>Kompostery</t>
  </si>
  <si>
    <t>Kompostery dotácia</t>
  </si>
  <si>
    <t>Ohrievač</t>
  </si>
  <si>
    <t xml:space="preserve">Štúdie, posudky </t>
  </si>
  <si>
    <t>04.5.1</t>
  </si>
  <si>
    <t>Rekomštrukcia a modernizácia</t>
  </si>
  <si>
    <t>Zostaok v pokladni k 30.09.2018</t>
  </si>
  <si>
    <t>Zostatok na bežnom účte k 30.09.2018</t>
  </si>
  <si>
    <t>Zostatok na strav. účte k 30.09.2018</t>
  </si>
  <si>
    <t>Zostatok na účte SF k 30.09.2018</t>
  </si>
  <si>
    <t>Zostatok na bytovom účte k 30.09.2018              54 282,00</t>
  </si>
  <si>
    <t xml:space="preserve"> V Ladcoch, dňa 19.10.2018 </t>
  </si>
  <si>
    <t xml:space="preserve">Zostatok nesplat. úveru k 30.09.2018                  </t>
  </si>
  <si>
    <t xml:space="preserve">Zostatok nesp. úveru k 30.09.2018 ŠFRB          </t>
  </si>
  <si>
    <t>SCHVÁLENÝ ROZPOČET</t>
  </si>
  <si>
    <t>skutoč. IV.Q</t>
  </si>
  <si>
    <t>Dotácia obciam - Komposteryí</t>
  </si>
  <si>
    <t>Bežiaci pás</t>
  </si>
  <si>
    <t>Štúdia - rešturovanie pomníka</t>
  </si>
  <si>
    <t>Interiérové vybavenie skrinky</t>
  </si>
  <si>
    <t>BEŽNÉ PRÍJMY - ZŠ</t>
  </si>
  <si>
    <t>Zostatok na bežnom účte k 31.12.2018</t>
  </si>
  <si>
    <t>Zostaok v pokladni k 31.12.2018</t>
  </si>
  <si>
    <t>Zostatok na strav. účte k 31.12.2018</t>
  </si>
  <si>
    <t>Zostatok na účte SF k 31.12.2018</t>
  </si>
  <si>
    <t>Zostatok na bytovom účte k 31.12.2018              54 282,00</t>
  </si>
  <si>
    <t xml:space="preserve">Zostatok nesplat. úveru k 31.12.2018                  </t>
  </si>
  <si>
    <t xml:space="preserve">Zostatok nesp. úveru k 31.12.2018 ŠFRB          </t>
  </si>
  <si>
    <t xml:space="preserve"> V Ladcoch, dňa 14.01.2019 </t>
  </si>
  <si>
    <t xml:space="preserve">Zostatok nesplat. ú. SZRB k 31.12.2018          75 513,08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</si>
</sst>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3" tint="0.39998000860214233"/>
      <name val="Arial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thin"/>
      <bottom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 style="medium"/>
      <bottom style="thin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medium"/>
      <right/>
      <top style="medium"/>
      <bottom style="thin"/>
    </border>
    <border>
      <left style="medium"/>
      <right style="medium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double"/>
      <bottom style="medium"/>
    </border>
    <border>
      <left style="medium"/>
      <right style="thin"/>
      <top style="medium"/>
      <bottom/>
    </border>
    <border>
      <left style="thin"/>
      <right/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hair"/>
      <top style="hair"/>
      <bottom style="hair"/>
    </border>
    <border>
      <left style="medium"/>
      <right/>
      <top style="thin"/>
      <bottom style="hair"/>
    </border>
    <border>
      <left>
        <color indexed="63"/>
      </left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 diagonalUp="1">
      <left style="medium"/>
      <right style="medium"/>
      <top style="hair"/>
      <bottom style="hair"/>
      <diagonal style="hair"/>
    </border>
    <border diagonalUp="1" diagonalDown="1">
      <left>
        <color indexed="63"/>
      </left>
      <right style="medium"/>
      <top style="thin"/>
      <bottom style="thin"/>
      <diagonal style="thin"/>
    </border>
    <border>
      <left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6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49" fontId="6" fillId="0" borderId="29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49" xfId="0" applyFont="1" applyBorder="1" applyAlignment="1">
      <alignment/>
    </xf>
    <xf numFmtId="3" fontId="6" fillId="0" borderId="5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49" fontId="6" fillId="0" borderId="5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6" fillId="0" borderId="50" xfId="0" applyFont="1" applyBorder="1" applyAlignment="1">
      <alignment/>
    </xf>
    <xf numFmtId="3" fontId="12" fillId="0" borderId="16" xfId="0" applyNumberFormat="1" applyFont="1" applyBorder="1" applyAlignment="1">
      <alignment/>
    </xf>
    <xf numFmtId="49" fontId="6" fillId="0" borderId="52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5" xfId="0" applyFont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22" xfId="0" applyBorder="1" applyAlignment="1">
      <alignment/>
    </xf>
    <xf numFmtId="3" fontId="5" fillId="0" borderId="29" xfId="0" applyNumberFormat="1" applyFont="1" applyBorder="1" applyAlignment="1">
      <alignment/>
    </xf>
    <xf numFmtId="0" fontId="14" fillId="0" borderId="56" xfId="0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6" fillId="36" borderId="14" xfId="0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6" fillId="35" borderId="57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49" fontId="6" fillId="0" borderId="58" xfId="0" applyNumberFormat="1" applyFont="1" applyBorder="1" applyAlignment="1">
      <alignment/>
    </xf>
    <xf numFmtId="0" fontId="6" fillId="0" borderId="59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60" xfId="0" applyFont="1" applyBorder="1" applyAlignment="1">
      <alignment/>
    </xf>
    <xf numFmtId="3" fontId="6" fillId="0" borderId="57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48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3" fontId="6" fillId="0" borderId="4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3" fontId="61" fillId="0" borderId="16" xfId="0" applyNumberFormat="1" applyFont="1" applyFill="1" applyBorder="1" applyAlignment="1">
      <alignment/>
    </xf>
    <xf numFmtId="0" fontId="0" fillId="0" borderId="85" xfId="0" applyBorder="1" applyAlignment="1">
      <alignment/>
    </xf>
    <xf numFmtId="49" fontId="6" fillId="0" borderId="86" xfId="0" applyNumberFormat="1" applyFont="1" applyBorder="1" applyAlignment="1">
      <alignment/>
    </xf>
    <xf numFmtId="49" fontId="6" fillId="0" borderId="83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5" fillId="0" borderId="68" xfId="0" applyFont="1" applyBorder="1" applyAlignment="1">
      <alignment/>
    </xf>
    <xf numFmtId="0" fontId="6" fillId="0" borderId="69" xfId="0" applyFont="1" applyBorder="1" applyAlignment="1">
      <alignment/>
    </xf>
    <xf numFmtId="3" fontId="6" fillId="0" borderId="7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80" xfId="0" applyFont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5" fillId="0" borderId="68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35" borderId="74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90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6" fillId="0" borderId="58" xfId="0" applyFont="1" applyBorder="1" applyAlignment="1">
      <alignment/>
    </xf>
    <xf numFmtId="3" fontId="62" fillId="0" borderId="52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33" borderId="75" xfId="0" applyNumberFormat="1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6" fillId="0" borderId="81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5" fillId="0" borderId="97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3" fillId="0" borderId="101" xfId="0" applyNumberFormat="1" applyFont="1" applyBorder="1" applyAlignment="1">
      <alignment/>
    </xf>
    <xf numFmtId="3" fontId="61" fillId="0" borderId="76" xfId="0" applyNumberFormat="1" applyFont="1" applyFill="1" applyBorder="1" applyAlignment="1">
      <alignment/>
    </xf>
    <xf numFmtId="3" fontId="6" fillId="0" borderId="102" xfId="0" applyNumberFormat="1" applyFont="1" applyBorder="1" applyAlignment="1">
      <alignment/>
    </xf>
    <xf numFmtId="3" fontId="6" fillId="35" borderId="94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14" fillId="0" borderId="103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6" fillId="36" borderId="75" xfId="0" applyNumberFormat="1" applyFont="1" applyFill="1" applyBorder="1" applyAlignment="1">
      <alignment/>
    </xf>
    <xf numFmtId="3" fontId="6" fillId="35" borderId="75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5" fillId="0" borderId="100" xfId="0" applyNumberFormat="1" applyFont="1" applyBorder="1" applyAlignment="1">
      <alignment/>
    </xf>
    <xf numFmtId="3" fontId="5" fillId="0" borderId="96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3" fontId="63" fillId="0" borderId="33" xfId="0" applyNumberFormat="1" applyFont="1" applyBorder="1" applyAlignment="1">
      <alignment/>
    </xf>
    <xf numFmtId="3" fontId="64" fillId="0" borderId="75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70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0" fillId="0" borderId="100" xfId="0" applyNumberForma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81" xfId="0" applyNumberFormat="1" applyFont="1" applyBorder="1" applyAlignment="1">
      <alignment/>
    </xf>
    <xf numFmtId="3" fontId="63" fillId="0" borderId="94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8" xfId="0" applyNumberFormat="1" applyFont="1" applyFill="1" applyBorder="1" applyAlignment="1">
      <alignment/>
    </xf>
    <xf numFmtId="3" fontId="0" fillId="0" borderId="93" xfId="0" applyNumberFormat="1" applyBorder="1" applyAlignment="1">
      <alignment/>
    </xf>
    <xf numFmtId="3" fontId="6" fillId="0" borderId="10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85" xfId="0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6" xfId="0" applyFont="1" applyBorder="1" applyAlignment="1">
      <alignment/>
    </xf>
    <xf numFmtId="0" fontId="6" fillId="0" borderId="87" xfId="0" applyFont="1" applyBorder="1" applyAlignment="1">
      <alignment/>
    </xf>
    <xf numFmtId="0" fontId="5" fillId="0" borderId="8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6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14" fillId="0" borderId="107" xfId="0" applyNumberFormat="1" applyFont="1" applyBorder="1" applyAlignment="1">
      <alignment/>
    </xf>
    <xf numFmtId="0" fontId="6" fillId="0" borderId="77" xfId="0" applyFont="1" applyBorder="1" applyAlignment="1">
      <alignment/>
    </xf>
    <xf numFmtId="3" fontId="6" fillId="36" borderId="77" xfId="0" applyNumberFormat="1" applyFont="1" applyFill="1" applyBorder="1" applyAlignment="1">
      <alignment/>
    </xf>
    <xf numFmtId="3" fontId="6" fillId="33" borderId="80" xfId="0" applyNumberFormat="1" applyFont="1" applyFill="1" applyBorder="1" applyAlignment="1">
      <alignment/>
    </xf>
    <xf numFmtId="3" fontId="6" fillId="0" borderId="108" xfId="0" applyNumberFormat="1" applyFont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6" fillId="0" borderId="109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9" xfId="0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3" fontId="6" fillId="37" borderId="77" xfId="0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6" fillId="37" borderId="78" xfId="0" applyNumberFormat="1" applyFont="1" applyFill="1" applyBorder="1" applyAlignment="1">
      <alignment/>
    </xf>
    <xf numFmtId="0" fontId="65" fillId="37" borderId="35" xfId="0" applyFont="1" applyFill="1" applyBorder="1" applyAlignment="1">
      <alignment/>
    </xf>
    <xf numFmtId="3" fontId="65" fillId="37" borderId="16" xfId="0" applyNumberFormat="1" applyFont="1" applyFill="1" applyBorder="1" applyAlignment="1">
      <alignment/>
    </xf>
    <xf numFmtId="3" fontId="65" fillId="37" borderId="76" xfId="0" applyNumberFormat="1" applyFont="1" applyFill="1" applyBorder="1" applyAlignment="1">
      <alignment/>
    </xf>
    <xf numFmtId="3" fontId="64" fillId="37" borderId="68" xfId="0" applyNumberFormat="1" applyFont="1" applyFill="1" applyBorder="1" applyAlignment="1">
      <alignment/>
    </xf>
    <xf numFmtId="3" fontId="64" fillId="37" borderId="16" xfId="0" applyNumberFormat="1" applyFont="1" applyFill="1" applyBorder="1" applyAlignment="1">
      <alignment/>
    </xf>
    <xf numFmtId="3" fontId="6" fillId="37" borderId="79" xfId="0" applyNumberFormat="1" applyFont="1" applyFill="1" applyBorder="1" applyAlignment="1">
      <alignment/>
    </xf>
    <xf numFmtId="0" fontId="6" fillId="37" borderId="23" xfId="0" applyFont="1" applyFill="1" applyBorder="1" applyAlignment="1">
      <alignment/>
    </xf>
    <xf numFmtId="3" fontId="6" fillId="37" borderId="24" xfId="0" applyNumberFormat="1" applyFont="1" applyFill="1" applyBorder="1" applyAlignment="1">
      <alignment/>
    </xf>
    <xf numFmtId="3" fontId="6" fillId="37" borderId="94" xfId="0" applyNumberFormat="1" applyFont="1" applyFill="1" applyBorder="1" applyAlignment="1">
      <alignment/>
    </xf>
    <xf numFmtId="3" fontId="0" fillId="0" borderId="78" xfId="0" applyNumberFormat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5" fillId="0" borderId="112" xfId="0" applyNumberFormat="1" applyFont="1" applyBorder="1" applyAlignment="1">
      <alignment/>
    </xf>
    <xf numFmtId="3" fontId="6" fillId="0" borderId="8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8" fillId="0" borderId="113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13" xfId="0" applyNumberFormat="1" applyFont="1" applyBorder="1" applyAlignment="1">
      <alignment/>
    </xf>
    <xf numFmtId="3" fontId="8" fillId="0" borderId="114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1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14" xfId="0" applyNumberFormat="1" applyFont="1" applyBorder="1" applyAlignment="1">
      <alignment/>
    </xf>
    <xf numFmtId="3" fontId="7" fillId="0" borderId="114" xfId="0" applyNumberFormat="1" applyFont="1" applyBorder="1" applyAlignment="1">
      <alignment/>
    </xf>
    <xf numFmtId="3" fontId="19" fillId="0" borderId="113" xfId="0" applyNumberFormat="1" applyFont="1" applyBorder="1" applyAlignment="1">
      <alignment/>
    </xf>
    <xf numFmtId="3" fontId="3" fillId="0" borderId="10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0" fontId="18" fillId="0" borderId="112" xfId="0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100" xfId="0" applyNumberFormat="1" applyFont="1" applyBorder="1" applyAlignment="1">
      <alignment/>
    </xf>
    <xf numFmtId="3" fontId="7" fillId="0" borderId="115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7" fillId="0" borderId="89" xfId="0" applyFont="1" applyBorder="1" applyAlignment="1">
      <alignment/>
    </xf>
    <xf numFmtId="49" fontId="6" fillId="0" borderId="103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3" fontId="0" fillId="0" borderId="97" xfId="0" applyNumberFormat="1" applyBorder="1" applyAlignment="1">
      <alignment/>
    </xf>
    <xf numFmtId="3" fontId="64" fillId="0" borderId="11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37" borderId="35" xfId="0" applyNumberFormat="1" applyFont="1" applyFill="1" applyBorder="1" applyAlignment="1">
      <alignment/>
    </xf>
    <xf numFmtId="3" fontId="6" fillId="37" borderId="91" xfId="0" applyNumberFormat="1" applyFont="1" applyFill="1" applyBorder="1" applyAlignment="1">
      <alignment/>
    </xf>
    <xf numFmtId="3" fontId="13" fillId="0" borderId="11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9" fillId="0" borderId="112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10" fillId="0" borderId="117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6" fillId="0" borderId="118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6" fillId="0" borderId="116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64" fillId="0" borderId="33" xfId="0" applyFont="1" applyBorder="1" applyAlignment="1">
      <alignment/>
    </xf>
    <xf numFmtId="0" fontId="0" fillId="0" borderId="45" xfId="0" applyBorder="1" applyAlignment="1">
      <alignment/>
    </xf>
    <xf numFmtId="175" fontId="6" fillId="0" borderId="81" xfId="0" applyNumberFormat="1" applyFont="1" applyBorder="1" applyAlignment="1">
      <alignment/>
    </xf>
    <xf numFmtId="175" fontId="6" fillId="0" borderId="75" xfId="0" applyNumberFormat="1" applyFont="1" applyBorder="1" applyAlignment="1">
      <alignment/>
    </xf>
    <xf numFmtId="175" fontId="6" fillId="0" borderId="76" xfId="0" applyNumberFormat="1" applyFont="1" applyBorder="1" applyAlignment="1">
      <alignment/>
    </xf>
    <xf numFmtId="175" fontId="5" fillId="0" borderId="70" xfId="0" applyNumberFormat="1" applyFont="1" applyBorder="1" applyAlignment="1">
      <alignment/>
    </xf>
    <xf numFmtId="175" fontId="6" fillId="0" borderId="70" xfId="0" applyNumberFormat="1" applyFont="1" applyBorder="1" applyAlignment="1">
      <alignment/>
    </xf>
    <xf numFmtId="175" fontId="6" fillId="0" borderId="73" xfId="0" applyNumberFormat="1" applyFont="1" applyBorder="1" applyAlignment="1">
      <alignment/>
    </xf>
    <xf numFmtId="175" fontId="6" fillId="0" borderId="92" xfId="0" applyNumberFormat="1" applyFont="1" applyBorder="1" applyAlignment="1">
      <alignment/>
    </xf>
    <xf numFmtId="175" fontId="6" fillId="0" borderId="78" xfId="0" applyNumberFormat="1" applyFont="1" applyFill="1" applyBorder="1" applyAlignment="1">
      <alignment/>
    </xf>
    <xf numFmtId="175" fontId="6" fillId="0" borderId="94" xfId="0" applyNumberFormat="1" applyFont="1" applyBorder="1" applyAlignment="1">
      <alignment/>
    </xf>
    <xf numFmtId="175" fontId="6" fillId="33" borderId="75" xfId="0" applyNumberFormat="1" applyFont="1" applyFill="1" applyBorder="1" applyAlignment="1">
      <alignment/>
    </xf>
    <xf numFmtId="175" fontId="5" fillId="0" borderId="96" xfId="0" applyNumberFormat="1" applyFont="1" applyBorder="1" applyAlignment="1">
      <alignment/>
    </xf>
    <xf numFmtId="175" fontId="3" fillId="0" borderId="21" xfId="0" applyNumberFormat="1" applyFont="1" applyBorder="1" applyAlignment="1">
      <alignment/>
    </xf>
    <xf numFmtId="175" fontId="6" fillId="0" borderId="78" xfId="0" applyNumberFormat="1" applyFont="1" applyBorder="1" applyAlignment="1">
      <alignment/>
    </xf>
    <xf numFmtId="175" fontId="5" fillId="0" borderId="76" xfId="0" applyNumberFormat="1" applyFont="1" applyBorder="1" applyAlignment="1">
      <alignment/>
    </xf>
    <xf numFmtId="4" fontId="0" fillId="0" borderId="100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97" xfId="0" applyBorder="1" applyAlignment="1">
      <alignment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175" fontId="5" fillId="0" borderId="97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4" fillId="0" borderId="93" xfId="0" applyNumberFormat="1" applyFont="1" applyBorder="1" applyAlignment="1">
      <alignment/>
    </xf>
    <xf numFmtId="177" fontId="64" fillId="0" borderId="94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0" fillId="0" borderId="100" xfId="0" applyBorder="1" applyAlignment="1">
      <alignment/>
    </xf>
    <xf numFmtId="177" fontId="64" fillId="0" borderId="81" xfId="0" applyNumberFormat="1" applyFont="1" applyBorder="1" applyAlignment="1">
      <alignment/>
    </xf>
    <xf numFmtId="177" fontId="64" fillId="0" borderId="97" xfId="0" applyNumberFormat="1" applyFont="1" applyBorder="1" applyAlignment="1">
      <alignment/>
    </xf>
    <xf numFmtId="0" fontId="64" fillId="0" borderId="75" xfId="0" applyFont="1" applyBorder="1" applyAlignment="1">
      <alignment/>
    </xf>
    <xf numFmtId="0" fontId="64" fillId="0" borderId="93" xfId="0" applyFont="1" applyBorder="1" applyAlignment="1">
      <alignment/>
    </xf>
    <xf numFmtId="177" fontId="64" fillId="0" borderId="75" xfId="0" applyNumberFormat="1" applyFont="1" applyBorder="1" applyAlignment="1">
      <alignment/>
    </xf>
    <xf numFmtId="177" fontId="64" fillId="0" borderId="33" xfId="0" applyNumberFormat="1" applyFont="1" applyBorder="1" applyAlignment="1">
      <alignment/>
    </xf>
    <xf numFmtId="177" fontId="64" fillId="0" borderId="93" xfId="0" applyNumberFormat="1" applyFont="1" applyBorder="1" applyAlignment="1">
      <alignment/>
    </xf>
    <xf numFmtId="0" fontId="0" fillId="0" borderId="119" xfId="0" applyBorder="1" applyAlignment="1">
      <alignment/>
    </xf>
    <xf numFmtId="175" fontId="0" fillId="0" borderId="120" xfId="0" applyNumberFormat="1" applyBorder="1" applyAlignment="1">
      <alignment/>
    </xf>
    <xf numFmtId="177" fontId="64" fillId="0" borderId="78" xfId="0" applyNumberFormat="1" applyFont="1" applyBorder="1" applyAlignment="1">
      <alignment/>
    </xf>
    <xf numFmtId="0" fontId="0" fillId="0" borderId="101" xfId="0" applyBorder="1" applyAlignment="1">
      <alignment/>
    </xf>
    <xf numFmtId="0" fontId="0" fillId="0" borderId="78" xfId="0" applyBorder="1" applyAlignment="1">
      <alignment/>
    </xf>
    <xf numFmtId="0" fontId="64" fillId="0" borderId="78" xfId="0" applyFont="1" applyBorder="1" applyAlignment="1">
      <alignment/>
    </xf>
    <xf numFmtId="0" fontId="64" fillId="0" borderId="70" xfId="0" applyFont="1" applyBorder="1" applyAlignment="1">
      <alignment/>
    </xf>
    <xf numFmtId="0" fontId="64" fillId="0" borderId="97" xfId="0" applyFont="1" applyBorder="1" applyAlignment="1">
      <alignment/>
    </xf>
    <xf numFmtId="4" fontId="5" fillId="0" borderId="97" xfId="0" applyNumberFormat="1" applyFont="1" applyFill="1" applyBorder="1" applyAlignment="1">
      <alignment/>
    </xf>
    <xf numFmtId="0" fontId="6" fillId="0" borderId="121" xfId="0" applyFont="1" applyBorder="1" applyAlignment="1">
      <alignment/>
    </xf>
    <xf numFmtId="3" fontId="6" fillId="0" borderId="12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2" xfId="0" applyBorder="1" applyAlignment="1">
      <alignment/>
    </xf>
    <xf numFmtId="4" fontId="5" fillId="0" borderId="70" xfId="0" applyNumberFormat="1" applyFont="1" applyBorder="1" applyAlignment="1">
      <alignment/>
    </xf>
    <xf numFmtId="0" fontId="6" fillId="0" borderId="123" xfId="0" applyFont="1" applyBorder="1" applyAlignment="1">
      <alignment/>
    </xf>
    <xf numFmtId="49" fontId="6" fillId="0" borderId="59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0" fontId="0" fillId="0" borderId="111" xfId="0" applyBorder="1" applyAlignment="1">
      <alignment/>
    </xf>
    <xf numFmtId="177" fontId="64" fillId="0" borderId="113" xfId="0" applyNumberFormat="1" applyFont="1" applyBorder="1" applyAlignment="1">
      <alignment/>
    </xf>
    <xf numFmtId="177" fontId="64" fillId="0" borderId="124" xfId="0" applyNumberFormat="1" applyFont="1" applyBorder="1" applyAlignment="1">
      <alignment/>
    </xf>
    <xf numFmtId="177" fontId="64" fillId="0" borderId="125" xfId="0" applyNumberFormat="1" applyFont="1" applyBorder="1" applyAlignment="1">
      <alignment/>
    </xf>
    <xf numFmtId="175" fontId="8" fillId="0" borderId="26" xfId="0" applyNumberFormat="1" applyFont="1" applyBorder="1" applyAlignment="1">
      <alignment/>
    </xf>
    <xf numFmtId="177" fontId="63" fillId="0" borderId="70" xfId="0" applyNumberFormat="1" applyFont="1" applyBorder="1" applyAlignment="1">
      <alignment/>
    </xf>
    <xf numFmtId="4" fontId="5" fillId="0" borderId="70" xfId="0" applyNumberFormat="1" applyFont="1" applyFill="1" applyBorder="1" applyAlignment="1">
      <alignment/>
    </xf>
    <xf numFmtId="175" fontId="3" fillId="0" borderId="126" xfId="0" applyNumberFormat="1" applyFont="1" applyBorder="1" applyAlignment="1">
      <alignment/>
    </xf>
    <xf numFmtId="175" fontId="64" fillId="0" borderId="78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5" xfId="0" applyNumberFormat="1" applyFont="1" applyFill="1" applyBorder="1" applyAlignment="1">
      <alignment/>
    </xf>
    <xf numFmtId="0" fontId="6" fillId="0" borderId="125" xfId="0" applyFont="1" applyBorder="1" applyAlignment="1">
      <alignment/>
    </xf>
    <xf numFmtId="0" fontId="6" fillId="0" borderId="75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4" xfId="0" applyFont="1" applyBorder="1" applyAlignment="1">
      <alignment/>
    </xf>
    <xf numFmtId="0" fontId="0" fillId="0" borderId="29" xfId="0" applyFont="1" applyBorder="1" applyAlignment="1">
      <alignment/>
    </xf>
    <xf numFmtId="175" fontId="64" fillId="0" borderId="78" xfId="0" applyNumberFormat="1" applyFont="1" applyBorder="1" applyAlignment="1">
      <alignment/>
    </xf>
    <xf numFmtId="3" fontId="62" fillId="0" borderId="52" xfId="0" applyNumberFormat="1" applyFont="1" applyBorder="1" applyAlignment="1">
      <alignment/>
    </xf>
    <xf numFmtId="3" fontId="61" fillId="0" borderId="16" xfId="0" applyNumberFormat="1" applyFont="1" applyFill="1" applyBorder="1" applyAlignment="1">
      <alignment/>
    </xf>
    <xf numFmtId="0" fontId="64" fillId="0" borderId="78" xfId="0" applyFont="1" applyBorder="1" applyAlignment="1">
      <alignment/>
    </xf>
    <xf numFmtId="177" fontId="64" fillId="0" borderId="93" xfId="0" applyNumberFormat="1" applyFont="1" applyBorder="1" applyAlignment="1">
      <alignment/>
    </xf>
    <xf numFmtId="4" fontId="64" fillId="0" borderId="93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6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75" xfId="0" applyFont="1" applyBorder="1" applyAlignment="1">
      <alignment/>
    </xf>
    <xf numFmtId="0" fontId="64" fillId="0" borderId="93" xfId="0" applyFont="1" applyBorder="1" applyAlignment="1">
      <alignment/>
    </xf>
    <xf numFmtId="3" fontId="64" fillId="37" borderId="68" xfId="0" applyNumberFormat="1" applyFont="1" applyFill="1" applyBorder="1" applyAlignment="1">
      <alignment/>
    </xf>
    <xf numFmtId="0" fontId="65" fillId="37" borderId="35" xfId="0" applyFont="1" applyFill="1" applyBorder="1" applyAlignment="1">
      <alignment/>
    </xf>
    <xf numFmtId="3" fontId="65" fillId="37" borderId="16" xfId="0" applyNumberFormat="1" applyFont="1" applyFill="1" applyBorder="1" applyAlignment="1">
      <alignment/>
    </xf>
    <xf numFmtId="3" fontId="64" fillId="37" borderId="16" xfId="0" applyNumberFormat="1" applyFont="1" applyFill="1" applyBorder="1" applyAlignment="1">
      <alignment/>
    </xf>
    <xf numFmtId="0" fontId="64" fillId="0" borderId="70" xfId="0" applyFont="1" applyBorder="1" applyAlignment="1">
      <alignment/>
    </xf>
    <xf numFmtId="177" fontId="64" fillId="0" borderId="95" xfId="0" applyNumberFormat="1" applyFont="1" applyBorder="1" applyAlignment="1">
      <alignment/>
    </xf>
    <xf numFmtId="0" fontId="64" fillId="0" borderId="97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22" xfId="0" applyFont="1" applyBorder="1" applyAlignment="1">
      <alignment/>
    </xf>
    <xf numFmtId="177" fontId="64" fillId="0" borderId="7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83" xfId="0" applyFont="1" applyBorder="1" applyAlignment="1">
      <alignment/>
    </xf>
    <xf numFmtId="177" fontId="63" fillId="0" borderId="70" xfId="0" applyNumberFormat="1" applyFont="1" applyBorder="1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2" fillId="0" borderId="127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0" xfId="0" applyFont="1" applyAlignment="1">
      <alignment/>
    </xf>
    <xf numFmtId="0" fontId="2" fillId="0" borderId="8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0" fontId="5" fillId="0" borderId="50" xfId="0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6" fillId="0" borderId="12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3" xfId="0" applyFont="1" applyBorder="1" applyAlignment="1">
      <alignment/>
    </xf>
    <xf numFmtId="0" fontId="67" fillId="6" borderId="26" xfId="0" applyFont="1" applyFill="1" applyBorder="1" applyAlignment="1">
      <alignment/>
    </xf>
    <xf numFmtId="3" fontId="67" fillId="6" borderId="32" xfId="0" applyNumberFormat="1" applyFont="1" applyFill="1" applyBorder="1" applyAlignment="1">
      <alignment/>
    </xf>
    <xf numFmtId="3" fontId="67" fillId="6" borderId="112" xfId="0" applyNumberFormat="1" applyFont="1" applyFill="1" applyBorder="1" applyAlignment="1">
      <alignment/>
    </xf>
    <xf numFmtId="3" fontId="67" fillId="6" borderId="26" xfId="0" applyNumberFormat="1" applyFont="1" applyFill="1" applyBorder="1" applyAlignment="1">
      <alignment/>
    </xf>
    <xf numFmtId="3" fontId="67" fillId="6" borderId="39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5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6" fillId="0" borderId="129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11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130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85" xfId="0" applyFont="1" applyBorder="1" applyAlignment="1">
      <alignment/>
    </xf>
    <xf numFmtId="0" fontId="0" fillId="0" borderId="108" xfId="0" applyBorder="1" applyAlignment="1">
      <alignment/>
    </xf>
    <xf numFmtId="3" fontId="6" fillId="0" borderId="50" xfId="0" applyNumberFormat="1" applyFont="1" applyFill="1" applyBorder="1" applyAlignment="1">
      <alignment/>
    </xf>
    <xf numFmtId="0" fontId="2" fillId="0" borderId="127" xfId="0" applyFont="1" applyBorder="1" applyAlignment="1">
      <alignment/>
    </xf>
    <xf numFmtId="0" fontId="2" fillId="0" borderId="61" xfId="0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2" fillId="0" borderId="8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177" fontId="3" fillId="0" borderId="96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77" fontId="5" fillId="0" borderId="70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7" fontId="64" fillId="0" borderId="9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177" fontId="64" fillId="0" borderId="78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/>
    </xf>
    <xf numFmtId="177" fontId="64" fillId="0" borderId="81" xfId="0" applyNumberFormat="1" applyFont="1" applyBorder="1" applyAlignment="1">
      <alignment/>
    </xf>
    <xf numFmtId="0" fontId="0" fillId="0" borderId="45" xfId="0" applyFont="1" applyBorder="1" applyAlignment="1">
      <alignment/>
    </xf>
    <xf numFmtId="177" fontId="64" fillId="0" borderId="7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177" fontId="64" fillId="0" borderId="129" xfId="0" applyNumberFormat="1" applyFont="1" applyBorder="1" applyAlignment="1">
      <alignment/>
    </xf>
    <xf numFmtId="0" fontId="0" fillId="0" borderId="83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77" fontId="3" fillId="0" borderId="12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77" fontId="5" fillId="0" borderId="96" xfId="0" applyNumberFormat="1" applyFont="1" applyBorder="1" applyAlignment="1">
      <alignment/>
    </xf>
    <xf numFmtId="177" fontId="64" fillId="0" borderId="7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6" fillId="0" borderId="7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177" fontId="64" fillId="0" borderId="94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177" fontId="64" fillId="0" borderId="33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7" fillId="6" borderId="26" xfId="0" applyFont="1" applyFill="1" applyBorder="1" applyAlignment="1">
      <alignment/>
    </xf>
    <xf numFmtId="3" fontId="67" fillId="6" borderId="32" xfId="0" applyNumberFormat="1" applyFont="1" applyFill="1" applyBorder="1" applyAlignment="1">
      <alignment/>
    </xf>
    <xf numFmtId="3" fontId="67" fillId="6" borderId="112" xfId="0" applyNumberFormat="1" applyFont="1" applyFill="1" applyBorder="1" applyAlignment="1">
      <alignment/>
    </xf>
    <xf numFmtId="3" fontId="67" fillId="6" borderId="26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114" xfId="0" applyFont="1" applyBorder="1" applyAlignment="1">
      <alignment/>
    </xf>
    <xf numFmtId="0" fontId="6" fillId="0" borderId="13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24" xfId="0" applyFont="1" applyFill="1" applyBorder="1" applyAlignment="1">
      <alignment/>
    </xf>
    <xf numFmtId="3" fontId="6" fillId="0" borderId="77" xfId="0" applyNumberFormat="1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0" fillId="0" borderId="132" xfId="0" applyBorder="1" applyAlignment="1">
      <alignment/>
    </xf>
    <xf numFmtId="3" fontId="6" fillId="0" borderId="73" xfId="0" applyNumberFormat="1" applyFont="1" applyFill="1" applyBorder="1" applyAlignment="1">
      <alignment/>
    </xf>
    <xf numFmtId="49" fontId="5" fillId="0" borderId="77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6" fillId="0" borderId="106" xfId="0" applyNumberFormat="1" applyFont="1" applyBorder="1" applyAlignment="1">
      <alignment/>
    </xf>
    <xf numFmtId="0" fontId="6" fillId="0" borderId="53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4" fontId="6" fillId="0" borderId="115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0" fontId="3" fillId="0" borderId="76" xfId="0" applyFont="1" applyBorder="1" applyAlignment="1">
      <alignment/>
    </xf>
    <xf numFmtId="0" fontId="5" fillId="0" borderId="70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78" xfId="0" applyFont="1" applyBorder="1" applyAlignment="1">
      <alignment/>
    </xf>
    <xf numFmtId="0" fontId="10" fillId="0" borderId="96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94" xfId="0" applyFont="1" applyBorder="1" applyAlignment="1">
      <alignment/>
    </xf>
    <xf numFmtId="0" fontId="6" fillId="0" borderId="78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67" xfId="0" applyFont="1" applyBorder="1" applyAlignment="1">
      <alignment/>
    </xf>
    <xf numFmtId="3" fontId="6" fillId="0" borderId="129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6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101" xfId="0" applyFont="1" applyBorder="1" applyAlignment="1">
      <alignment/>
    </xf>
    <xf numFmtId="3" fontId="5" fillId="0" borderId="39" xfId="0" applyNumberFormat="1" applyFont="1" applyBorder="1" applyAlignment="1">
      <alignment/>
    </xf>
    <xf numFmtId="0" fontId="6" fillId="0" borderId="94" xfId="0" applyFont="1" applyBorder="1" applyAlignment="1">
      <alignment/>
    </xf>
    <xf numFmtId="0" fontId="6" fillId="0" borderId="116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71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71" xfId="0" applyFont="1" applyBorder="1" applyAlignment="1">
      <alignment/>
    </xf>
    <xf numFmtId="49" fontId="2" fillId="0" borderId="10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6" xfId="0" applyNumberFormat="1" applyFont="1" applyBorder="1" applyAlignment="1">
      <alignment/>
    </xf>
    <xf numFmtId="49" fontId="6" fillId="0" borderId="78" xfId="0" applyNumberFormat="1" applyFont="1" applyBorder="1" applyAlignment="1">
      <alignment/>
    </xf>
    <xf numFmtId="49" fontId="6" fillId="0" borderId="94" xfId="0" applyNumberFormat="1" applyFont="1" applyBorder="1" applyAlignment="1">
      <alignment/>
    </xf>
    <xf numFmtId="49" fontId="6" fillId="0" borderId="75" xfId="0" applyNumberFormat="1" applyFont="1" applyBorder="1" applyAlignment="1">
      <alignment/>
    </xf>
    <xf numFmtId="49" fontId="6" fillId="0" borderId="93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0" fontId="6" fillId="0" borderId="135" xfId="0" applyFont="1" applyBorder="1" applyAlignment="1">
      <alignment/>
    </xf>
    <xf numFmtId="0" fontId="6" fillId="0" borderId="81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99" xfId="0" applyFont="1" applyBorder="1" applyAlignment="1">
      <alignment/>
    </xf>
    <xf numFmtId="49" fontId="6" fillId="0" borderId="81" xfId="45" applyNumberFormat="1" applyFont="1" applyBorder="1">
      <alignment/>
      <protection/>
    </xf>
    <xf numFmtId="49" fontId="6" fillId="0" borderId="73" xfId="45" applyNumberFormat="1" applyFont="1" applyBorder="1">
      <alignment/>
      <protection/>
    </xf>
    <xf numFmtId="49" fontId="6" fillId="0" borderId="76" xfId="45" applyNumberFormat="1" applyFont="1" applyBorder="1">
      <alignment/>
      <protection/>
    </xf>
    <xf numFmtId="49" fontId="6" fillId="0" borderId="81" xfId="0" applyNumberFormat="1" applyFont="1" applyBorder="1" applyAlignment="1">
      <alignment/>
    </xf>
    <xf numFmtId="49" fontId="6" fillId="0" borderId="73" xfId="0" applyNumberFormat="1" applyFont="1" applyBorder="1" applyAlignment="1">
      <alignment/>
    </xf>
    <xf numFmtId="49" fontId="6" fillId="0" borderId="75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6" fillId="0" borderId="78" xfId="0" applyNumberFormat="1" applyFont="1" applyFill="1" applyBorder="1" applyAlignment="1">
      <alignment/>
    </xf>
    <xf numFmtId="49" fontId="6" fillId="0" borderId="73" xfId="0" applyNumberFormat="1" applyFont="1" applyFill="1" applyBorder="1" applyAlignment="1">
      <alignment/>
    </xf>
    <xf numFmtId="0" fontId="6" fillId="0" borderId="136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37" xfId="0" applyFont="1" applyBorder="1" applyAlignment="1">
      <alignment/>
    </xf>
    <xf numFmtId="0" fontId="6" fillId="0" borderId="138" xfId="0" applyFont="1" applyBorder="1" applyAlignment="1">
      <alignment/>
    </xf>
    <xf numFmtId="0" fontId="6" fillId="0" borderId="139" xfId="0" applyFont="1" applyBorder="1" applyAlignment="1">
      <alignment/>
    </xf>
    <xf numFmtId="3" fontId="6" fillId="0" borderId="101" xfId="0" applyNumberFormat="1" applyFont="1" applyBorder="1" applyAlignment="1">
      <alignment/>
    </xf>
    <xf numFmtId="0" fontId="0" fillId="0" borderId="54" xfId="0" applyBorder="1" applyAlignment="1">
      <alignment/>
    </xf>
    <xf numFmtId="0" fontId="6" fillId="0" borderId="104" xfId="0" applyFont="1" applyBorder="1" applyAlignment="1">
      <alignment/>
    </xf>
    <xf numFmtId="0" fontId="6" fillId="0" borderId="140" xfId="0" applyFont="1" applyBorder="1" applyAlignment="1">
      <alignment/>
    </xf>
    <xf numFmtId="49" fontId="6" fillId="0" borderId="101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0" fontId="5" fillId="0" borderId="141" xfId="0" applyFont="1" applyBorder="1" applyAlignment="1">
      <alignment/>
    </xf>
    <xf numFmtId="49" fontId="6" fillId="0" borderId="97" xfId="0" applyNumberFormat="1" applyFont="1" applyBorder="1" applyAlignment="1">
      <alignment/>
    </xf>
    <xf numFmtId="0" fontId="6" fillId="0" borderId="137" xfId="0" applyFont="1" applyBorder="1" applyAlignment="1">
      <alignment/>
    </xf>
    <xf numFmtId="49" fontId="6" fillId="0" borderId="10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6" fillId="0" borderId="142" xfId="0" applyFont="1" applyBorder="1" applyAlignment="1">
      <alignment/>
    </xf>
    <xf numFmtId="0" fontId="6" fillId="0" borderId="143" xfId="0" applyFont="1" applyBorder="1" applyAlignment="1">
      <alignment/>
    </xf>
    <xf numFmtId="0" fontId="6" fillId="0" borderId="144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20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49" fontId="6" fillId="0" borderId="55" xfId="0" applyNumberFormat="1" applyFont="1" applyBorder="1" applyAlignment="1">
      <alignment/>
    </xf>
    <xf numFmtId="49" fontId="6" fillId="0" borderId="145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5" fillId="0" borderId="136" xfId="0" applyFont="1" applyBorder="1" applyAlignment="1">
      <alignment/>
    </xf>
    <xf numFmtId="0" fontId="5" fillId="0" borderId="144" xfId="0" applyFont="1" applyBorder="1" applyAlignment="1">
      <alignment/>
    </xf>
    <xf numFmtId="0" fontId="3" fillId="0" borderId="115" xfId="0" applyFont="1" applyBorder="1" applyAlignment="1">
      <alignment/>
    </xf>
    <xf numFmtId="0" fontId="6" fillId="0" borderId="113" xfId="0" applyFont="1" applyBorder="1" applyAlignment="1">
      <alignment/>
    </xf>
    <xf numFmtId="0" fontId="3" fillId="0" borderId="26" xfId="0" applyFont="1" applyFill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/>
    </xf>
    <xf numFmtId="0" fontId="5" fillId="0" borderId="96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98" xfId="0" applyFont="1" applyBorder="1" applyAlignment="1">
      <alignment/>
    </xf>
    <xf numFmtId="3" fontId="6" fillId="0" borderId="72" xfId="0" applyNumberFormat="1" applyFont="1" applyFill="1" applyBorder="1" applyAlignment="1">
      <alignment/>
    </xf>
    <xf numFmtId="0" fontId="0" fillId="0" borderId="146" xfId="0" applyBorder="1" applyAlignment="1">
      <alignment/>
    </xf>
    <xf numFmtId="49" fontId="6" fillId="0" borderId="93" xfId="0" applyNumberFormat="1" applyFont="1" applyFill="1" applyBorder="1" applyAlignment="1">
      <alignment/>
    </xf>
    <xf numFmtId="49" fontId="6" fillId="0" borderId="7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6" fillId="0" borderId="86" xfId="0" applyNumberFormat="1" applyFont="1" applyBorder="1" applyAlignment="1">
      <alignment/>
    </xf>
    <xf numFmtId="0" fontId="6" fillId="0" borderId="135" xfId="0" applyFont="1" applyFill="1" applyBorder="1" applyAlignment="1">
      <alignment/>
    </xf>
    <xf numFmtId="0" fontId="6" fillId="0" borderId="91" xfId="0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13" fillId="0" borderId="39" xfId="0" applyFont="1" applyBorder="1" applyAlignment="1">
      <alignment/>
    </xf>
    <xf numFmtId="49" fontId="6" fillId="0" borderId="96" xfId="0" applyNumberFormat="1" applyFont="1" applyFill="1" applyBorder="1" applyAlignment="1">
      <alignment/>
    </xf>
    <xf numFmtId="3" fontId="62" fillId="0" borderId="53" xfId="0" applyNumberFormat="1" applyFont="1" applyFill="1" applyBorder="1" applyAlignment="1">
      <alignment/>
    </xf>
    <xf numFmtId="3" fontId="62" fillId="0" borderId="96" xfId="0" applyNumberFormat="1" applyFont="1" applyFill="1" applyBorder="1" applyAlignment="1">
      <alignment/>
    </xf>
    <xf numFmtId="3" fontId="61" fillId="0" borderId="53" xfId="0" applyNumberFormat="1" applyFont="1" applyFill="1" applyBorder="1" applyAlignment="1">
      <alignment/>
    </xf>
    <xf numFmtId="3" fontId="62" fillId="0" borderId="96" xfId="0" applyNumberFormat="1" applyFont="1" applyBorder="1" applyAlignment="1">
      <alignment/>
    </xf>
    <xf numFmtId="49" fontId="6" fillId="35" borderId="94" xfId="0" applyNumberFormat="1" applyFont="1" applyFill="1" applyBorder="1" applyAlignment="1">
      <alignment/>
    </xf>
    <xf numFmtId="49" fontId="6" fillId="0" borderId="120" xfId="0" applyNumberFormat="1" applyFont="1" applyBorder="1" applyAlignment="1">
      <alignment/>
    </xf>
    <xf numFmtId="3" fontId="6" fillId="35" borderId="37" xfId="0" applyNumberFormat="1" applyFont="1" applyFill="1" applyBorder="1" applyAlignment="1">
      <alignment/>
    </xf>
    <xf numFmtId="0" fontId="6" fillId="35" borderId="92" xfId="0" applyFont="1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35" borderId="7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0" fontId="6" fillId="0" borderId="115" xfId="0" applyFont="1" applyBorder="1" applyAlignment="1">
      <alignment/>
    </xf>
    <xf numFmtId="14" fontId="3" fillId="0" borderId="115" xfId="0" applyNumberFormat="1" applyFont="1" applyBorder="1" applyAlignment="1">
      <alignment/>
    </xf>
    <xf numFmtId="14" fontId="5" fillId="0" borderId="141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63" fillId="0" borderId="28" xfId="0" applyFont="1" applyBorder="1" applyAlignment="1">
      <alignment/>
    </xf>
    <xf numFmtId="0" fontId="63" fillId="0" borderId="75" xfId="0" applyFont="1" applyBorder="1" applyAlignment="1">
      <alignment/>
    </xf>
    <xf numFmtId="49" fontId="15" fillId="0" borderId="96" xfId="0" applyNumberFormat="1" applyFont="1" applyBorder="1" applyAlignment="1">
      <alignment/>
    </xf>
    <xf numFmtId="0" fontId="5" fillId="0" borderId="140" xfId="0" applyFont="1" applyBorder="1" applyAlignment="1">
      <alignment/>
    </xf>
    <xf numFmtId="3" fontId="14" fillId="0" borderId="120" xfId="0" applyNumberFormat="1" applyFont="1" applyBorder="1" applyAlignment="1">
      <alignment/>
    </xf>
    <xf numFmtId="49" fontId="6" fillId="36" borderId="73" xfId="0" applyNumberFormat="1" applyFont="1" applyFill="1" applyBorder="1" applyAlignment="1">
      <alignment/>
    </xf>
    <xf numFmtId="49" fontId="6" fillId="37" borderId="73" xfId="0" applyNumberFormat="1" applyFont="1" applyFill="1" applyBorder="1" applyAlignment="1">
      <alignment/>
    </xf>
    <xf numFmtId="3" fontId="6" fillId="36" borderId="29" xfId="0" applyNumberFormat="1" applyFont="1" applyFill="1" applyBorder="1" applyAlignment="1">
      <alignment/>
    </xf>
    <xf numFmtId="3" fontId="6" fillId="37" borderId="29" xfId="0" applyNumberFormat="1" applyFont="1" applyFill="1" applyBorder="1" applyAlignment="1">
      <alignment/>
    </xf>
    <xf numFmtId="0" fontId="6" fillId="36" borderId="113" xfId="0" applyFont="1" applyFill="1" applyBorder="1" applyAlignment="1">
      <alignment/>
    </xf>
    <xf numFmtId="0" fontId="6" fillId="37" borderId="139" xfId="0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6" fillId="36" borderId="78" xfId="0" applyNumberFormat="1" applyFont="1" applyFill="1" applyBorder="1" applyAlignment="1">
      <alignment/>
    </xf>
    <xf numFmtId="3" fontId="6" fillId="37" borderId="75" xfId="0" applyNumberFormat="1" applyFont="1" applyFill="1" applyBorder="1" applyAlignment="1">
      <alignment/>
    </xf>
    <xf numFmtId="3" fontId="6" fillId="0" borderId="133" xfId="0" applyNumberFormat="1" applyFont="1" applyBorder="1" applyAlignment="1">
      <alignment/>
    </xf>
    <xf numFmtId="49" fontId="6" fillId="0" borderId="91" xfId="0" applyNumberFormat="1" applyFont="1" applyBorder="1" applyAlignment="1">
      <alignment/>
    </xf>
    <xf numFmtId="49" fontId="6" fillId="0" borderId="99" xfId="0" applyNumberFormat="1" applyFont="1" applyBorder="1" applyAlignment="1">
      <alignment/>
    </xf>
    <xf numFmtId="49" fontId="6" fillId="0" borderId="92" xfId="0" applyNumberFormat="1" applyFont="1" applyFill="1" applyBorder="1" applyAlignment="1">
      <alignment/>
    </xf>
    <xf numFmtId="49" fontId="6" fillId="0" borderId="135" xfId="0" applyNumberFormat="1" applyFont="1" applyBorder="1" applyAlignment="1">
      <alignment/>
    </xf>
    <xf numFmtId="49" fontId="64" fillId="37" borderId="91" xfId="0" applyNumberFormat="1" applyFont="1" applyFill="1" applyBorder="1" applyAlignment="1">
      <alignment/>
    </xf>
    <xf numFmtId="49" fontId="6" fillId="0" borderId="71" xfId="0" applyNumberFormat="1" applyFont="1" applyBorder="1" applyAlignment="1">
      <alignment/>
    </xf>
    <xf numFmtId="49" fontId="6" fillId="0" borderId="104" xfId="0" applyNumberFormat="1" applyFont="1" applyBorder="1" applyAlignment="1">
      <alignment/>
    </xf>
    <xf numFmtId="49" fontId="6" fillId="0" borderId="140" xfId="0" applyNumberFormat="1" applyFont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65" fillId="37" borderId="35" xfId="0" applyNumberFormat="1" applyFont="1" applyFill="1" applyBorder="1" applyAlignment="1">
      <alignment/>
    </xf>
    <xf numFmtId="0" fontId="6" fillId="35" borderId="139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5" fillId="0" borderId="143" xfId="0" applyFont="1" applyBorder="1" applyAlignment="1">
      <alignment/>
    </xf>
    <xf numFmtId="0" fontId="64" fillId="37" borderId="136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35" borderId="92" xfId="0" applyNumberFormat="1" applyFont="1" applyFill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37" borderId="7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47" xfId="0" applyNumberFormat="1" applyFont="1" applyBorder="1" applyAlignment="1">
      <alignment/>
    </xf>
    <xf numFmtId="0" fontId="6" fillId="0" borderId="124" xfId="0" applyFont="1" applyBorder="1" applyAlignment="1">
      <alignment/>
    </xf>
    <xf numFmtId="3" fontId="5" fillId="0" borderId="101" xfId="0" applyNumberFormat="1" applyFont="1" applyBorder="1" applyAlignment="1">
      <alignment/>
    </xf>
    <xf numFmtId="3" fontId="6" fillId="0" borderId="148" xfId="0" applyNumberFormat="1" applyFont="1" applyBorder="1" applyAlignment="1">
      <alignment/>
    </xf>
    <xf numFmtId="3" fontId="63" fillId="0" borderId="78" xfId="0" applyNumberFormat="1" applyFont="1" applyBorder="1" applyAlignment="1">
      <alignment/>
    </xf>
    <xf numFmtId="49" fontId="6" fillId="37" borderId="93" xfId="0" applyNumberFormat="1" applyFont="1" applyFill="1" applyBorder="1" applyAlignment="1">
      <alignment/>
    </xf>
    <xf numFmtId="0" fontId="6" fillId="37" borderId="143" xfId="0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3" fontId="64" fillId="0" borderId="94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49" fontId="6" fillId="0" borderId="97" xfId="0" applyNumberFormat="1" applyFont="1" applyFill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94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16" fillId="0" borderId="54" xfId="0" applyNumberFormat="1" applyFont="1" applyBorder="1" applyAlignment="1">
      <alignment/>
    </xf>
    <xf numFmtId="0" fontId="5" fillId="0" borderId="114" xfId="0" applyFont="1" applyBorder="1" applyAlignment="1">
      <alignment/>
    </xf>
    <xf numFmtId="0" fontId="2" fillId="0" borderId="144" xfId="0" applyFont="1" applyBorder="1" applyAlignment="1">
      <alignment/>
    </xf>
    <xf numFmtId="0" fontId="3" fillId="0" borderId="114" xfId="0" applyFont="1" applyBorder="1" applyAlignment="1">
      <alignment/>
    </xf>
    <xf numFmtId="3" fontId="2" fillId="0" borderId="54" xfId="0" applyNumberFormat="1" applyFont="1" applyBorder="1" applyAlignment="1">
      <alignment/>
    </xf>
    <xf numFmtId="3" fontId="16" fillId="0" borderId="100" xfId="0" applyNumberFormat="1" applyFont="1" applyBorder="1" applyAlignment="1">
      <alignment/>
    </xf>
    <xf numFmtId="3" fontId="3" fillId="0" borderId="120" xfId="0" applyNumberFormat="1" applyFont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144" xfId="0" applyFont="1" applyBorder="1" applyAlignment="1">
      <alignment/>
    </xf>
    <xf numFmtId="3" fontId="7" fillId="0" borderId="54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7" fillId="0" borderId="100" xfId="0" applyNumberFormat="1" applyFont="1" applyFill="1" applyBorder="1" applyAlignment="1">
      <alignment/>
    </xf>
    <xf numFmtId="49" fontId="6" fillId="0" borderId="116" xfId="0" applyNumberFormat="1" applyFont="1" applyFill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49" xfId="0" applyNumberFormat="1" applyFont="1" applyBorder="1" applyAlignment="1">
      <alignment/>
    </xf>
    <xf numFmtId="3" fontId="62" fillId="0" borderId="31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150" xfId="0" applyFont="1" applyBorder="1" applyAlignment="1">
      <alignment/>
    </xf>
    <xf numFmtId="0" fontId="5" fillId="0" borderId="33" xfId="0" applyFont="1" applyBorder="1" applyAlignment="1">
      <alignment/>
    </xf>
    <xf numFmtId="3" fontId="6" fillId="0" borderId="116" xfId="0" applyNumberFormat="1" applyFont="1" applyBorder="1" applyAlignment="1">
      <alignment/>
    </xf>
    <xf numFmtId="3" fontId="62" fillId="0" borderId="21" xfId="0" applyNumberFormat="1" applyFont="1" applyBorder="1" applyAlignment="1">
      <alignment/>
    </xf>
    <xf numFmtId="3" fontId="63" fillId="0" borderId="116" xfId="0" applyNumberFormat="1" applyFont="1" applyBorder="1" applyAlignment="1">
      <alignment/>
    </xf>
    <xf numFmtId="0" fontId="18" fillId="0" borderId="39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7" fillId="0" borderId="140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6" fillId="0" borderId="96" xfId="0" applyNumberFormat="1" applyFont="1" applyBorder="1" applyAlignment="1">
      <alignment/>
    </xf>
    <xf numFmtId="3" fontId="0" fillId="0" borderId="96" xfId="0" applyNumberFormat="1" applyBorder="1" applyAlignment="1">
      <alignment/>
    </xf>
    <xf numFmtId="0" fontId="6" fillId="0" borderId="128" xfId="0" applyFont="1" applyBorder="1" applyAlignment="1">
      <alignment/>
    </xf>
    <xf numFmtId="3" fontId="0" fillId="0" borderId="75" xfId="0" applyNumberFormat="1" applyBorder="1" applyAlignment="1">
      <alignment/>
    </xf>
    <xf numFmtId="3" fontId="63" fillId="0" borderId="92" xfId="0" applyNumberFormat="1" applyFont="1" applyBorder="1" applyAlignment="1">
      <alignment/>
    </xf>
    <xf numFmtId="3" fontId="12" fillId="0" borderId="74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6" fillId="0" borderId="151" xfId="0" applyNumberFormat="1" applyFont="1" applyBorder="1" applyAlignment="1">
      <alignment/>
    </xf>
    <xf numFmtId="3" fontId="63" fillId="0" borderId="10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16" xfId="0" applyNumberFormat="1" applyFont="1" applyBorder="1" applyAlignment="1">
      <alignment/>
    </xf>
    <xf numFmtId="3" fontId="5" fillId="0" borderId="116" xfId="0" applyNumberFormat="1" applyFont="1" applyBorder="1" applyAlignment="1">
      <alignment/>
    </xf>
    <xf numFmtId="3" fontId="6" fillId="0" borderId="135" xfId="0" applyNumberFormat="1" applyFont="1" applyBorder="1" applyAlignment="1">
      <alignment/>
    </xf>
    <xf numFmtId="3" fontId="6" fillId="0" borderId="132" xfId="0" applyNumberFormat="1" applyFont="1" applyBorder="1" applyAlignment="1">
      <alignment/>
    </xf>
    <xf numFmtId="3" fontId="6" fillId="0" borderId="127" xfId="0" applyNumberFormat="1" applyFont="1" applyBorder="1" applyAlignment="1">
      <alignment/>
    </xf>
    <xf numFmtId="0" fontId="6" fillId="0" borderId="41" xfId="0" applyFont="1" applyBorder="1" applyAlignment="1">
      <alignment/>
    </xf>
    <xf numFmtId="3" fontId="0" fillId="0" borderId="98" xfId="0" applyNumberFormat="1" applyBorder="1" applyAlignment="1">
      <alignment/>
    </xf>
    <xf numFmtId="3" fontId="6" fillId="0" borderId="58" xfId="0" applyNumberFormat="1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51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52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59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9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35" borderId="121" xfId="0" applyFont="1" applyFill="1" applyBorder="1" applyAlignment="1">
      <alignment/>
    </xf>
    <xf numFmtId="0" fontId="5" fillId="0" borderId="58" xfId="0" applyFont="1" applyBorder="1" applyAlignment="1">
      <alignment/>
    </xf>
    <xf numFmtId="0" fontId="5" fillId="0" borderId="62" xfId="0" applyFont="1" applyFill="1" applyBorder="1" applyAlignment="1">
      <alignment/>
    </xf>
    <xf numFmtId="0" fontId="6" fillId="0" borderId="132" xfId="0" applyFont="1" applyBorder="1" applyAlignment="1">
      <alignment/>
    </xf>
    <xf numFmtId="0" fontId="14" fillId="0" borderId="145" xfId="0" applyFont="1" applyBorder="1" applyAlignment="1">
      <alignment/>
    </xf>
    <xf numFmtId="0" fontId="6" fillId="0" borderId="83" xfId="0" applyFont="1" applyBorder="1" applyAlignment="1">
      <alignment/>
    </xf>
    <xf numFmtId="0" fontId="6" fillId="36" borderId="67" xfId="0" applyFont="1" applyFill="1" applyBorder="1" applyAlignment="1">
      <alignment/>
    </xf>
    <xf numFmtId="0" fontId="6" fillId="37" borderId="67" xfId="0" applyFont="1" applyFill="1" applyBorder="1" applyAlignment="1">
      <alignment/>
    </xf>
    <xf numFmtId="0" fontId="5" fillId="0" borderId="152" xfId="0" applyFont="1" applyBorder="1" applyAlignment="1">
      <alignment/>
    </xf>
    <xf numFmtId="0" fontId="6" fillId="37" borderId="60" xfId="0" applyFont="1" applyFill="1" applyBorder="1" applyAlignment="1">
      <alignment/>
    </xf>
    <xf numFmtId="0" fontId="2" fillId="0" borderId="151" xfId="0" applyFont="1" applyBorder="1" applyAlignment="1">
      <alignment/>
    </xf>
    <xf numFmtId="0" fontId="7" fillId="0" borderId="152" xfId="0" applyFont="1" applyBorder="1" applyAlignment="1">
      <alignment/>
    </xf>
    <xf numFmtId="0" fontId="5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45" xfId="0" applyFont="1" applyBorder="1" applyAlignment="1">
      <alignment/>
    </xf>
    <xf numFmtId="0" fontId="6" fillId="0" borderId="149" xfId="0" applyFont="1" applyBorder="1" applyAlignment="1">
      <alignment/>
    </xf>
    <xf numFmtId="0" fontId="5" fillId="0" borderId="104" xfId="0" applyFont="1" applyBorder="1" applyAlignment="1">
      <alignment/>
    </xf>
    <xf numFmtId="0" fontId="0" fillId="0" borderId="153" xfId="0" applyBorder="1" applyAlignment="1">
      <alignment/>
    </xf>
    <xf numFmtId="49" fontId="6" fillId="0" borderId="132" xfId="0" applyNumberFormat="1" applyFont="1" applyBorder="1" applyAlignment="1">
      <alignment/>
    </xf>
    <xf numFmtId="49" fontId="6" fillId="0" borderId="92" xfId="0" applyNumberFormat="1" applyFont="1" applyBorder="1" applyAlignment="1">
      <alignment/>
    </xf>
    <xf numFmtId="49" fontId="6" fillId="35" borderId="95" xfId="0" applyNumberFormat="1" applyFont="1" applyFill="1" applyBorder="1" applyAlignment="1">
      <alignment/>
    </xf>
    <xf numFmtId="0" fontId="6" fillId="35" borderId="38" xfId="0" applyFont="1" applyFill="1" applyBorder="1" applyAlignment="1">
      <alignment/>
    </xf>
    <xf numFmtId="49" fontId="15" fillId="0" borderId="40" xfId="0" applyNumberFormat="1" applyFont="1" applyBorder="1" applyAlignment="1">
      <alignment/>
    </xf>
    <xf numFmtId="0" fontId="0" fillId="0" borderId="25" xfId="0" applyBorder="1" applyAlignment="1">
      <alignment/>
    </xf>
    <xf numFmtId="16" fontId="5" fillId="0" borderId="62" xfId="0" applyNumberFormat="1" applyFont="1" applyBorder="1" applyAlignment="1">
      <alignment/>
    </xf>
    <xf numFmtId="0" fontId="62" fillId="0" borderId="90" xfId="0" applyFont="1" applyBorder="1" applyAlignment="1">
      <alignment/>
    </xf>
    <xf numFmtId="49" fontId="62" fillId="0" borderId="76" xfId="0" applyNumberFormat="1" applyFont="1" applyBorder="1" applyAlignment="1">
      <alignment/>
    </xf>
    <xf numFmtId="49" fontId="62" fillId="0" borderId="70" xfId="0" applyNumberFormat="1" applyFont="1" applyBorder="1" applyAlignment="1">
      <alignment/>
    </xf>
    <xf numFmtId="49" fontId="6" fillId="0" borderId="129" xfId="0" applyNumberFormat="1" applyFont="1" applyBorder="1" applyAlignment="1">
      <alignment/>
    </xf>
    <xf numFmtId="3" fontId="6" fillId="0" borderId="131" xfId="0" applyNumberFormat="1" applyFont="1" applyBorder="1" applyAlignment="1">
      <alignment/>
    </xf>
    <xf numFmtId="0" fontId="0" fillId="0" borderId="105" xfId="0" applyBorder="1" applyAlignment="1">
      <alignment/>
    </xf>
    <xf numFmtId="3" fontId="6" fillId="0" borderId="129" xfId="0" applyNumberFormat="1" applyFont="1" applyBorder="1" applyAlignment="1">
      <alignment/>
    </xf>
    <xf numFmtId="3" fontId="12" fillId="0" borderId="110" xfId="0" applyNumberFormat="1" applyFont="1" applyBorder="1" applyAlignment="1">
      <alignment/>
    </xf>
    <xf numFmtId="3" fontId="12" fillId="0" borderId="129" xfId="0" applyNumberFormat="1" applyFont="1" applyBorder="1" applyAlignment="1">
      <alignment/>
    </xf>
    <xf numFmtId="0" fontId="6" fillId="0" borderId="131" xfId="0" applyFont="1" applyBorder="1" applyAlignment="1">
      <alignment/>
    </xf>
    <xf numFmtId="3" fontId="6" fillId="0" borderId="120" xfId="0" applyNumberFormat="1" applyFont="1" applyBorder="1" applyAlignment="1">
      <alignment/>
    </xf>
    <xf numFmtId="3" fontId="64" fillId="0" borderId="33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42" xfId="0" applyFont="1" applyBorder="1" applyAlignment="1">
      <alignment/>
    </xf>
    <xf numFmtId="0" fontId="0" fillId="0" borderId="109" xfId="0" applyBorder="1" applyAlignment="1">
      <alignment/>
    </xf>
    <xf numFmtId="3" fontId="0" fillId="0" borderId="129" xfId="0" applyNumberForma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14" xfId="0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4" fontId="6" fillId="0" borderId="114" xfId="0" applyNumberFormat="1" applyFont="1" applyBorder="1" applyAlignment="1">
      <alignment/>
    </xf>
    <xf numFmtId="0" fontId="6" fillId="0" borderId="78" xfId="0" applyFont="1" applyBorder="1" applyAlignment="1">
      <alignment/>
    </xf>
    <xf numFmtId="3" fontId="6" fillId="0" borderId="15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54" xfId="0" applyNumberFormat="1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03" xfId="0" applyNumberFormat="1" applyFont="1" applyBorder="1" applyAlignment="1">
      <alignment/>
    </xf>
    <xf numFmtId="49" fontId="5" fillId="0" borderId="112" xfId="0" applyNumberFormat="1" applyFont="1" applyBorder="1" applyAlignment="1">
      <alignment/>
    </xf>
    <xf numFmtId="3" fontId="6" fillId="0" borderId="155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77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21" fillId="0" borderId="115" xfId="0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101" xfId="0" applyNumberFormat="1" applyFont="1" applyBorder="1" applyAlignment="1">
      <alignment/>
    </xf>
    <xf numFmtId="3" fontId="21" fillId="0" borderId="111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31" xfId="0" applyNumberFormat="1" applyFont="1" applyBorder="1" applyAlignment="1">
      <alignment/>
    </xf>
    <xf numFmtId="3" fontId="6" fillId="0" borderId="15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45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49" fontId="6" fillId="0" borderId="82" xfId="0" applyNumberFormat="1" applyFont="1" applyBorder="1" applyAlignment="1">
      <alignment horizontal="right"/>
    </xf>
    <xf numFmtId="0" fontId="6" fillId="0" borderId="90" xfId="0" applyFont="1" applyBorder="1" applyAlignment="1">
      <alignment horizontal="right"/>
    </xf>
    <xf numFmtId="3" fontId="20" fillId="0" borderId="8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0" fontId="63" fillId="0" borderId="97" xfId="0" applyFont="1" applyBorder="1" applyAlignment="1">
      <alignment horizontal="center"/>
    </xf>
    <xf numFmtId="0" fontId="63" fillId="0" borderId="101" xfId="0" applyFont="1" applyBorder="1" applyAlignment="1">
      <alignment horizontal="center"/>
    </xf>
    <xf numFmtId="3" fontId="67" fillId="6" borderId="19" xfId="0" applyNumberFormat="1" applyFont="1" applyFill="1" applyBorder="1" applyAlignment="1">
      <alignment/>
    </xf>
    <xf numFmtId="177" fontId="6" fillId="0" borderId="78" xfId="0" applyNumberFormat="1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8" xfId="0" applyFont="1" applyBorder="1" applyAlignment="1">
      <alignment/>
    </xf>
    <xf numFmtId="3" fontId="6" fillId="0" borderId="41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177" fontId="6" fillId="0" borderId="12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5" fillId="0" borderId="128" xfId="0" applyNumberFormat="1" applyFont="1" applyBorder="1" applyAlignment="1">
      <alignment/>
    </xf>
    <xf numFmtId="177" fontId="64" fillId="0" borderId="104" xfId="0" applyNumberFormat="1" applyFont="1" applyBorder="1" applyAlignment="1">
      <alignment/>
    </xf>
    <xf numFmtId="177" fontId="6" fillId="0" borderId="9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67" fillId="37" borderId="74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7" fillId="37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177" fontId="3" fillId="37" borderId="92" xfId="0" applyNumberFormat="1" applyFont="1" applyFill="1" applyBorder="1" applyAlignment="1">
      <alignment/>
    </xf>
    <xf numFmtId="4" fontId="67" fillId="37" borderId="15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177" fontId="64" fillId="0" borderId="30" xfId="0" applyNumberFormat="1" applyFont="1" applyBorder="1" applyAlignment="1">
      <alignment/>
    </xf>
    <xf numFmtId="177" fontId="64" fillId="0" borderId="0" xfId="0" applyNumberFormat="1" applyFont="1" applyBorder="1" applyAlignment="1">
      <alignment/>
    </xf>
    <xf numFmtId="177" fontId="68" fillId="0" borderId="3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177" fontId="64" fillId="0" borderId="102" xfId="0" applyNumberFormat="1" applyFont="1" applyBorder="1" applyAlignment="1">
      <alignment/>
    </xf>
    <xf numFmtId="177" fontId="64" fillId="0" borderId="92" xfId="0" applyNumberFormat="1" applyFont="1" applyBorder="1" applyAlignment="1">
      <alignment/>
    </xf>
    <xf numFmtId="177" fontId="64" fillId="0" borderId="156" xfId="0" applyNumberFormat="1" applyFont="1" applyBorder="1" applyAlignment="1">
      <alignment/>
    </xf>
    <xf numFmtId="4" fontId="6" fillId="0" borderId="131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13" xfId="0" applyFont="1" applyBorder="1" applyAlignment="1">
      <alignment/>
    </xf>
    <xf numFmtId="0" fontId="0" fillId="0" borderId="115" xfId="0" applyFont="1" applyBorder="1" applyAlignment="1">
      <alignment/>
    </xf>
    <xf numFmtId="3" fontId="21" fillId="0" borderId="59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177" fontId="6" fillId="0" borderId="150" xfId="0" applyNumberFormat="1" applyFont="1" applyBorder="1" applyAlignment="1">
      <alignment/>
    </xf>
    <xf numFmtId="4" fontId="8" fillId="0" borderId="112" xfId="0" applyNumberFormat="1" applyFont="1" applyBorder="1" applyAlignment="1">
      <alignment/>
    </xf>
    <xf numFmtId="0" fontId="0" fillId="0" borderId="15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6" fillId="0" borderId="150" xfId="0" applyNumberFormat="1" applyFont="1" applyBorder="1" applyAlignment="1">
      <alignment/>
    </xf>
    <xf numFmtId="3" fontId="64" fillId="0" borderId="110" xfId="0" applyNumberFormat="1" applyFont="1" applyBorder="1" applyAlignment="1">
      <alignment/>
    </xf>
    <xf numFmtId="3" fontId="64" fillId="0" borderId="131" xfId="0" applyNumberFormat="1" applyFont="1" applyBorder="1" applyAlignment="1">
      <alignment/>
    </xf>
    <xf numFmtId="4" fontId="64" fillId="0" borderId="131" xfId="0" applyNumberFormat="1" applyFont="1" applyBorder="1" applyAlignment="1">
      <alignment/>
    </xf>
    <xf numFmtId="0" fontId="64" fillId="0" borderId="156" xfId="0" applyFont="1" applyBorder="1" applyAlignment="1">
      <alignment/>
    </xf>
    <xf numFmtId="4" fontId="21" fillId="0" borderId="111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75" fontId="5" fillId="0" borderId="71" xfId="0" applyNumberFormat="1" applyFont="1" applyBorder="1" applyAlignment="1">
      <alignment/>
    </xf>
    <xf numFmtId="181" fontId="64" fillId="0" borderId="30" xfId="0" applyNumberFormat="1" applyFont="1" applyBorder="1" applyAlignment="1">
      <alignment/>
    </xf>
    <xf numFmtId="175" fontId="8" fillId="0" borderId="26" xfId="0" applyNumberFormat="1" applyFont="1" applyBorder="1" applyAlignment="1">
      <alignment/>
    </xf>
    <xf numFmtId="175" fontId="21" fillId="0" borderId="115" xfId="0" applyNumberFormat="1" applyFont="1" applyBorder="1" applyAlignment="1">
      <alignment/>
    </xf>
    <xf numFmtId="175" fontId="0" fillId="0" borderId="103" xfId="0" applyNumberFormat="1" applyFont="1" applyBorder="1" applyAlignment="1">
      <alignment/>
    </xf>
    <xf numFmtId="175" fontId="0" fillId="0" borderId="40" xfId="0" applyNumberFormat="1" applyFont="1" applyBorder="1" applyAlignment="1">
      <alignment/>
    </xf>
    <xf numFmtId="175" fontId="3" fillId="0" borderId="39" xfId="0" applyNumberFormat="1" applyFont="1" applyBorder="1" applyAlignment="1">
      <alignment/>
    </xf>
    <xf numFmtId="175" fontId="21" fillId="0" borderId="26" xfId="0" applyNumberFormat="1" applyFont="1" applyBorder="1" applyAlignment="1">
      <alignment/>
    </xf>
    <xf numFmtId="175" fontId="2" fillId="0" borderId="3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0" fontId="69" fillId="0" borderId="26" xfId="0" applyFont="1" applyBorder="1" applyAlignment="1">
      <alignment/>
    </xf>
    <xf numFmtId="177" fontId="6" fillId="0" borderId="92" xfId="0" applyNumberFormat="1" applyFont="1" applyBorder="1" applyAlignment="1">
      <alignment/>
    </xf>
    <xf numFmtId="0" fontId="10" fillId="0" borderId="145" xfId="0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4" fontId="5" fillId="0" borderId="91" xfId="0" applyNumberFormat="1" applyFont="1" applyBorder="1" applyAlignment="1">
      <alignment/>
    </xf>
    <xf numFmtId="4" fontId="5" fillId="0" borderId="71" xfId="0" applyNumberFormat="1" applyFont="1" applyBorder="1" applyAlignment="1">
      <alignment/>
    </xf>
    <xf numFmtId="4" fontId="6" fillId="0" borderId="81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4" fontId="6" fillId="0" borderId="70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93" xfId="0" applyNumberFormat="1" applyFont="1" applyBorder="1" applyAlignment="1">
      <alignment/>
    </xf>
    <xf numFmtId="4" fontId="6" fillId="0" borderId="75" xfId="0" applyNumberFormat="1" applyFont="1" applyFill="1" applyBorder="1" applyAlignment="1">
      <alignment/>
    </xf>
    <xf numFmtId="4" fontId="6" fillId="0" borderId="73" xfId="0" applyNumberFormat="1" applyFont="1" applyFill="1" applyBorder="1" applyAlignment="1">
      <alignment/>
    </xf>
    <xf numFmtId="4" fontId="6" fillId="33" borderId="75" xfId="0" applyNumberFormat="1" applyFont="1" applyFill="1" applyBorder="1" applyAlignment="1">
      <alignment/>
    </xf>
    <xf numFmtId="4" fontId="6" fillId="0" borderId="95" xfId="0" applyNumberFormat="1" applyFont="1" applyBorder="1" applyAlignment="1">
      <alignment/>
    </xf>
    <xf numFmtId="4" fontId="6" fillId="0" borderId="91" xfId="0" applyNumberFormat="1" applyFont="1" applyBorder="1" applyAlignment="1">
      <alignment/>
    </xf>
    <xf numFmtId="4" fontId="5" fillId="0" borderId="96" xfId="0" applyNumberFormat="1" applyFont="1" applyBorder="1" applyAlignment="1">
      <alignment/>
    </xf>
    <xf numFmtId="4" fontId="12" fillId="0" borderId="76" xfId="0" applyNumberFormat="1" applyFont="1" applyBorder="1" applyAlignment="1">
      <alignment/>
    </xf>
    <xf numFmtId="4" fontId="5" fillId="0" borderId="98" xfId="0" applyNumberFormat="1" applyFont="1" applyBorder="1" applyAlignment="1">
      <alignment/>
    </xf>
    <xf numFmtId="4" fontId="6" fillId="0" borderId="81" xfId="0" applyNumberFormat="1" applyFont="1" applyFill="1" applyBorder="1" applyAlignment="1">
      <alignment/>
    </xf>
    <xf numFmtId="4" fontId="6" fillId="0" borderId="76" xfId="0" applyNumberFormat="1" applyFont="1" applyFill="1" applyBorder="1" applyAlignment="1">
      <alignment/>
    </xf>
    <xf numFmtId="4" fontId="5" fillId="0" borderId="97" xfId="0" applyNumberFormat="1" applyFont="1" applyBorder="1" applyAlignment="1">
      <alignment/>
    </xf>
    <xf numFmtId="4" fontId="6" fillId="0" borderId="9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71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4" fontId="6" fillId="0" borderId="100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4" fontId="3" fillId="0" borderId="101" xfId="0" applyNumberFormat="1" applyFont="1" applyBorder="1" applyAlignment="1">
      <alignment/>
    </xf>
    <xf numFmtId="4" fontId="61" fillId="0" borderId="76" xfId="0" applyNumberFormat="1" applyFont="1" applyFill="1" applyBorder="1" applyAlignment="1">
      <alignment/>
    </xf>
    <xf numFmtId="4" fontId="6" fillId="0" borderId="102" xfId="0" applyNumberFormat="1" applyFont="1" applyBorder="1" applyAlignment="1">
      <alignment/>
    </xf>
    <xf numFmtId="4" fontId="6" fillId="35" borderId="94" xfId="0" applyNumberFormat="1" applyFont="1" applyFill="1" applyBorder="1" applyAlignment="1">
      <alignment/>
    </xf>
    <xf numFmtId="4" fontId="6" fillId="37" borderId="91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14" fillId="0" borderId="103" xfId="0" applyNumberFormat="1" applyFont="1" applyBorder="1" applyAlignment="1">
      <alignment/>
    </xf>
    <xf numFmtId="4" fontId="14" fillId="0" borderId="76" xfId="0" applyNumberFormat="1" applyFont="1" applyBorder="1" applyAlignment="1">
      <alignment/>
    </xf>
    <xf numFmtId="4" fontId="6" fillId="36" borderId="75" xfId="0" applyNumberFormat="1" applyFont="1" applyFill="1" applyBorder="1" applyAlignment="1">
      <alignment/>
    </xf>
    <xf numFmtId="4" fontId="6" fillId="37" borderId="78" xfId="0" applyNumberFormat="1" applyFont="1" applyFill="1" applyBorder="1" applyAlignment="1">
      <alignment/>
    </xf>
    <xf numFmtId="4" fontId="6" fillId="0" borderId="135" xfId="0" applyNumberFormat="1" applyFont="1" applyBorder="1" applyAlignment="1">
      <alignment/>
    </xf>
    <xf numFmtId="4" fontId="6" fillId="0" borderId="94" xfId="0" applyNumberFormat="1" applyFont="1" applyFill="1" applyBorder="1" applyAlignment="1">
      <alignment/>
    </xf>
    <xf numFmtId="4" fontId="5" fillId="0" borderId="93" xfId="0" applyNumberFormat="1" applyFont="1" applyBorder="1" applyAlignment="1">
      <alignment/>
    </xf>
    <xf numFmtId="4" fontId="65" fillId="37" borderId="76" xfId="0" applyNumberFormat="1" applyFont="1" applyFill="1" applyBorder="1" applyAlignment="1">
      <alignment/>
    </xf>
    <xf numFmtId="4" fontId="5" fillId="0" borderId="100" xfId="0" applyNumberFormat="1" applyFont="1" applyBorder="1" applyAlignment="1">
      <alignment/>
    </xf>
    <xf numFmtId="4" fontId="5" fillId="0" borderId="96" xfId="0" applyNumberFormat="1" applyFont="1" applyFill="1" applyBorder="1" applyAlignment="1">
      <alignment/>
    </xf>
    <xf numFmtId="4" fontId="5" fillId="0" borderId="76" xfId="0" applyNumberFormat="1" applyFont="1" applyFill="1" applyBorder="1" applyAlignment="1">
      <alignment/>
    </xf>
    <xf numFmtId="4" fontId="5" fillId="0" borderId="104" xfId="0" applyNumberFormat="1" applyFont="1" applyBorder="1" applyAlignment="1">
      <alignment/>
    </xf>
    <xf numFmtId="4" fontId="64" fillId="0" borderId="75" xfId="0" applyNumberFormat="1" applyFont="1" applyBorder="1" applyAlignment="1">
      <alignment/>
    </xf>
    <xf numFmtId="4" fontId="6" fillId="37" borderId="94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3" fillId="0" borderId="75" xfId="0" applyNumberFormat="1" applyFont="1" applyBorder="1" applyAlignment="1">
      <alignment/>
    </xf>
    <xf numFmtId="4" fontId="64" fillId="0" borderId="33" xfId="0" applyNumberFormat="1" applyFont="1" applyBorder="1" applyAlignment="1">
      <alignment/>
    </xf>
    <xf numFmtId="4" fontId="63" fillId="0" borderId="81" xfId="0" applyNumberFormat="1" applyFont="1" applyBorder="1" applyAlignment="1">
      <alignment/>
    </xf>
    <xf numFmtId="4" fontId="63" fillId="0" borderId="94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6" fillId="0" borderId="78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97" xfId="0" applyNumberFormat="1" applyBorder="1" applyAlignment="1">
      <alignment/>
    </xf>
    <xf numFmtId="4" fontId="0" fillId="0" borderId="93" xfId="0" applyNumberFormat="1" applyBorder="1" applyAlignment="1">
      <alignment/>
    </xf>
    <xf numFmtId="4" fontId="6" fillId="0" borderId="100" xfId="0" applyNumberFormat="1" applyFont="1" applyFill="1" applyBorder="1" applyAlignment="1">
      <alignment/>
    </xf>
    <xf numFmtId="4" fontId="7" fillId="0" borderId="10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4" fillId="0" borderId="116" xfId="0" applyNumberFormat="1" applyFont="1" applyBorder="1" applyAlignment="1">
      <alignment/>
    </xf>
    <xf numFmtId="4" fontId="64" fillId="0" borderId="94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4" fontId="0" fillId="0" borderId="129" xfId="0" applyNumberFormat="1" applyBorder="1" applyAlignment="1">
      <alignment/>
    </xf>
    <xf numFmtId="4" fontId="0" fillId="0" borderId="96" xfId="0" applyNumberFormat="1" applyBorder="1" applyAlignment="1">
      <alignment/>
    </xf>
    <xf numFmtId="4" fontId="0" fillId="0" borderId="78" xfId="0" applyNumberFormat="1" applyBorder="1" applyAlignment="1">
      <alignment/>
    </xf>
    <xf numFmtId="4" fontId="5" fillId="0" borderId="39" xfId="0" applyNumberFormat="1" applyFont="1" applyBorder="1" applyAlignment="1">
      <alignment/>
    </xf>
    <xf numFmtId="4" fontId="0" fillId="0" borderId="98" xfId="0" applyNumberFormat="1" applyBorder="1" applyAlignment="1">
      <alignment/>
    </xf>
    <xf numFmtId="4" fontId="6" fillId="0" borderId="70" xfId="0" applyNumberFormat="1" applyFont="1" applyFill="1" applyBorder="1" applyAlignment="1">
      <alignment/>
    </xf>
    <xf numFmtId="4" fontId="6" fillId="0" borderId="70" xfId="0" applyNumberFormat="1" applyFont="1" applyFill="1" applyBorder="1" applyAlignment="1">
      <alignment/>
    </xf>
    <xf numFmtId="4" fontId="18" fillId="0" borderId="2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103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3" fontId="6" fillId="37" borderId="88" xfId="0" applyNumberFormat="1" applyFont="1" applyFill="1" applyBorder="1" applyAlignment="1">
      <alignment/>
    </xf>
    <xf numFmtId="0" fontId="6" fillId="37" borderId="57" xfId="0" applyFont="1" applyFill="1" applyBorder="1" applyAlignment="1">
      <alignment/>
    </xf>
    <xf numFmtId="0" fontId="6" fillId="37" borderId="38" xfId="0" applyFont="1" applyFill="1" applyBorder="1" applyAlignment="1">
      <alignment/>
    </xf>
    <xf numFmtId="49" fontId="6" fillId="37" borderId="95" xfId="0" applyNumberFormat="1" applyFont="1" applyFill="1" applyBorder="1" applyAlignment="1">
      <alignment/>
    </xf>
    <xf numFmtId="3" fontId="6" fillId="37" borderId="28" xfId="0" applyNumberFormat="1" applyFont="1" applyFill="1" applyBorder="1" applyAlignment="1">
      <alignment/>
    </xf>
    <xf numFmtId="3" fontId="6" fillId="37" borderId="92" xfId="0" applyNumberFormat="1" applyFont="1" applyFill="1" applyBorder="1" applyAlignment="1">
      <alignment/>
    </xf>
    <xf numFmtId="4" fontId="6" fillId="37" borderId="75" xfId="0" applyNumberFormat="1" applyFont="1" applyFill="1" applyBorder="1" applyAlignment="1">
      <alignment/>
    </xf>
    <xf numFmtId="175" fontId="6" fillId="0" borderId="137" xfId="0" applyNumberFormat="1" applyFont="1" applyBorder="1" applyAlignment="1">
      <alignment/>
    </xf>
    <xf numFmtId="175" fontId="6" fillId="0" borderId="138" xfId="0" applyNumberFormat="1" applyFont="1" applyBorder="1" applyAlignment="1">
      <alignment/>
    </xf>
    <xf numFmtId="0" fontId="0" fillId="0" borderId="44" xfId="0" applyBorder="1" applyAlignment="1">
      <alignment/>
    </xf>
    <xf numFmtId="175" fontId="6" fillId="0" borderId="142" xfId="0" applyNumberFormat="1" applyFont="1" applyBorder="1" applyAlignment="1">
      <alignment/>
    </xf>
    <xf numFmtId="175" fontId="6" fillId="0" borderId="143" xfId="0" applyNumberFormat="1" applyFont="1" applyBorder="1" applyAlignment="1">
      <alignment/>
    </xf>
    <xf numFmtId="175" fontId="6" fillId="0" borderId="125" xfId="0" applyNumberFormat="1" applyFont="1" applyBorder="1" applyAlignment="1">
      <alignment/>
    </xf>
    <xf numFmtId="175" fontId="5" fillId="0" borderId="91" xfId="0" applyNumberFormat="1" applyFont="1" applyBorder="1" applyAlignment="1">
      <alignment/>
    </xf>
    <xf numFmtId="175" fontId="5" fillId="0" borderId="143" xfId="0" applyNumberFormat="1" applyFont="1" applyBorder="1" applyAlignment="1">
      <alignment/>
    </xf>
    <xf numFmtId="175" fontId="5" fillId="0" borderId="125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75" fontId="3" fillId="0" borderId="78" xfId="0" applyNumberFormat="1" applyFont="1" applyBorder="1" applyAlignment="1">
      <alignment/>
    </xf>
    <xf numFmtId="175" fontId="5" fillId="0" borderId="157" xfId="0" applyNumberFormat="1" applyFont="1" applyBorder="1" applyAlignment="1">
      <alignment/>
    </xf>
    <xf numFmtId="175" fontId="5" fillId="0" borderId="158" xfId="0" applyNumberFormat="1" applyFont="1" applyBorder="1" applyAlignment="1">
      <alignment/>
    </xf>
    <xf numFmtId="175" fontId="6" fillId="0" borderId="159" xfId="0" applyNumberFormat="1" applyFont="1" applyBorder="1" applyAlignment="1">
      <alignment/>
    </xf>
    <xf numFmtId="175" fontId="6" fillId="0" borderId="160" xfId="0" applyNumberFormat="1" applyFont="1" applyBorder="1" applyAlignment="1">
      <alignment/>
    </xf>
    <xf numFmtId="175" fontId="6" fillId="0" borderId="139" xfId="0" applyNumberFormat="1" applyFont="1" applyBorder="1" applyAlignment="1">
      <alignment/>
    </xf>
    <xf numFmtId="0" fontId="0" fillId="0" borderId="46" xfId="0" applyBorder="1" applyAlignment="1">
      <alignment/>
    </xf>
    <xf numFmtId="175" fontId="6" fillId="0" borderId="144" xfId="0" applyNumberFormat="1" applyFont="1" applyBorder="1" applyAlignment="1">
      <alignment/>
    </xf>
    <xf numFmtId="175" fontId="5" fillId="0" borderId="137" xfId="0" applyNumberFormat="1" applyFont="1" applyBorder="1" applyAlignment="1">
      <alignment/>
    </xf>
    <xf numFmtId="175" fontId="3" fillId="0" borderId="144" xfId="0" applyNumberFormat="1" applyFont="1" applyBorder="1" applyAlignment="1">
      <alignment/>
    </xf>
    <xf numFmtId="175" fontId="5" fillId="0" borderId="141" xfId="0" applyNumberFormat="1" applyFont="1" applyBorder="1" applyAlignment="1">
      <alignment/>
    </xf>
    <xf numFmtId="175" fontId="5" fillId="0" borderId="78" xfId="0" applyNumberFormat="1" applyFont="1" applyBorder="1" applyAlignment="1">
      <alignment/>
    </xf>
    <xf numFmtId="177" fontId="64" fillId="0" borderId="144" xfId="0" applyNumberFormat="1" applyFont="1" applyBorder="1" applyAlignment="1">
      <alignment/>
    </xf>
    <xf numFmtId="175" fontId="5" fillId="0" borderId="144" xfId="0" applyNumberFormat="1" applyFont="1" applyFill="1" applyBorder="1" applyAlignment="1">
      <alignment/>
    </xf>
    <xf numFmtId="175" fontId="6" fillId="0" borderId="115" xfId="0" applyNumberFormat="1" applyFont="1" applyBorder="1" applyAlignment="1">
      <alignment/>
    </xf>
    <xf numFmtId="175" fontId="5" fillId="0" borderId="144" xfId="0" applyNumberFormat="1" applyFont="1" applyBorder="1" applyAlignment="1">
      <alignment/>
    </xf>
    <xf numFmtId="177" fontId="64" fillId="0" borderId="137" xfId="0" applyNumberFormat="1" applyFont="1" applyBorder="1" applyAlignment="1">
      <alignment/>
    </xf>
    <xf numFmtId="0" fontId="0" fillId="0" borderId="137" xfId="0" applyBorder="1" applyAlignment="1">
      <alignment/>
    </xf>
    <xf numFmtId="177" fontId="64" fillId="0" borderId="138" xfId="0" applyNumberFormat="1" applyFont="1" applyBorder="1" applyAlignment="1">
      <alignment/>
    </xf>
    <xf numFmtId="177" fontId="64" fillId="0" borderId="143" xfId="0" applyNumberFormat="1" applyFont="1" applyBorder="1" applyAlignment="1">
      <alignment/>
    </xf>
    <xf numFmtId="0" fontId="64" fillId="0" borderId="137" xfId="0" applyFont="1" applyBorder="1" applyAlignment="1">
      <alignment/>
    </xf>
    <xf numFmtId="0" fontId="64" fillId="0" borderId="115" xfId="0" applyFont="1" applyBorder="1" applyAlignment="1">
      <alignment/>
    </xf>
    <xf numFmtId="177" fontId="64" fillId="0" borderId="142" xfId="0" applyNumberFormat="1" applyFont="1" applyBorder="1" applyAlignment="1">
      <alignment/>
    </xf>
    <xf numFmtId="175" fontId="5" fillId="0" borderId="161" xfId="0" applyNumberFormat="1" applyFont="1" applyBorder="1" applyAlignment="1">
      <alignment/>
    </xf>
    <xf numFmtId="175" fontId="64" fillId="0" borderId="76" xfId="0" applyNumberFormat="1" applyFont="1" applyBorder="1" applyAlignment="1">
      <alignment/>
    </xf>
    <xf numFmtId="175" fontId="6" fillId="0" borderId="91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175" fontId="6" fillId="0" borderId="124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154" xfId="0" applyBorder="1" applyAlignment="1">
      <alignment/>
    </xf>
    <xf numFmtId="4" fontId="0" fillId="0" borderId="137" xfId="0" applyNumberFormat="1" applyBorder="1" applyAlignment="1">
      <alignment/>
    </xf>
    <xf numFmtId="177" fontId="64" fillId="0" borderId="118" xfId="0" applyNumberFormat="1" applyFont="1" applyBorder="1" applyAlignment="1">
      <alignment/>
    </xf>
    <xf numFmtId="175" fontId="3" fillId="0" borderId="101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75" fontId="14" fillId="0" borderId="137" xfId="0" applyNumberFormat="1" applyFont="1" applyBorder="1" applyAlignment="1">
      <alignment/>
    </xf>
    <xf numFmtId="175" fontId="6" fillId="0" borderId="135" xfId="0" applyNumberFormat="1" applyFont="1" applyBorder="1" applyAlignment="1">
      <alignment/>
    </xf>
    <xf numFmtId="0" fontId="0" fillId="0" borderId="162" xfId="0" applyBorder="1" applyAlignment="1">
      <alignment/>
    </xf>
    <xf numFmtId="175" fontId="3" fillId="0" borderId="140" xfId="0" applyNumberFormat="1" applyFont="1" applyBorder="1" applyAlignment="1">
      <alignment/>
    </xf>
    <xf numFmtId="175" fontId="6" fillId="0" borderId="136" xfId="0" applyNumberFormat="1" applyFont="1" applyBorder="1" applyAlignment="1">
      <alignment/>
    </xf>
    <xf numFmtId="177" fontId="64" fillId="37" borderId="78" xfId="0" applyNumberFormat="1" applyFont="1" applyFill="1" applyBorder="1" applyAlignment="1">
      <alignment/>
    </xf>
    <xf numFmtId="175" fontId="5" fillId="0" borderId="138" xfId="0" applyNumberFormat="1" applyFont="1" applyFill="1" applyBorder="1" applyAlignment="1">
      <alignment/>
    </xf>
    <xf numFmtId="175" fontId="6" fillId="0" borderId="113" xfId="0" applyNumberFormat="1" applyFont="1" applyBorder="1" applyAlignment="1">
      <alignment/>
    </xf>
    <xf numFmtId="175" fontId="5" fillId="0" borderId="124" xfId="0" applyNumberFormat="1" applyFont="1" applyFill="1" applyBorder="1" applyAlignment="1">
      <alignment/>
    </xf>
    <xf numFmtId="175" fontId="5" fillId="0" borderId="76" xfId="0" applyNumberFormat="1" applyFont="1" applyFill="1" applyBorder="1" applyAlignment="1">
      <alignment/>
    </xf>
    <xf numFmtId="177" fontId="64" fillId="0" borderId="139" xfId="0" applyNumberFormat="1" applyFont="1" applyBorder="1" applyAlignment="1">
      <alignment/>
    </xf>
    <xf numFmtId="175" fontId="5" fillId="0" borderId="33" xfId="0" applyNumberFormat="1" applyFont="1" applyBorder="1" applyAlignment="1">
      <alignment/>
    </xf>
    <xf numFmtId="175" fontId="3" fillId="0" borderId="138" xfId="0" applyNumberFormat="1" applyFont="1" applyBorder="1" applyAlignment="1">
      <alignment/>
    </xf>
    <xf numFmtId="175" fontId="6" fillId="0" borderId="104" xfId="0" applyNumberFormat="1" applyFont="1" applyBorder="1" applyAlignment="1">
      <alignment/>
    </xf>
    <xf numFmtId="175" fontId="5" fillId="0" borderId="71" xfId="0" applyNumberFormat="1" applyFont="1" applyBorder="1" applyAlignment="1">
      <alignment/>
    </xf>
    <xf numFmtId="0" fontId="0" fillId="0" borderId="163" xfId="0" applyBorder="1" applyAlignment="1">
      <alignment/>
    </xf>
    <xf numFmtId="0" fontId="0" fillId="0" borderId="144" xfId="0" applyBorder="1" applyAlignment="1">
      <alignment/>
    </xf>
    <xf numFmtId="0" fontId="0" fillId="0" borderId="113" xfId="0" applyBorder="1" applyAlignment="1">
      <alignment/>
    </xf>
    <xf numFmtId="0" fontId="0" fillId="0" borderId="115" xfId="0" applyBorder="1" applyAlignment="1">
      <alignment/>
    </xf>
    <xf numFmtId="3" fontId="6" fillId="0" borderId="42" xfId="0" applyNumberFormat="1" applyFont="1" applyBorder="1" applyAlignment="1">
      <alignment/>
    </xf>
    <xf numFmtId="4" fontId="6" fillId="0" borderId="151" xfId="0" applyNumberFormat="1" applyFont="1" applyBorder="1" applyAlignment="1">
      <alignment/>
    </xf>
    <xf numFmtId="175" fontId="8" fillId="0" borderId="30" xfId="0" applyNumberFormat="1" applyFont="1" applyBorder="1" applyAlignment="1">
      <alignment/>
    </xf>
    <xf numFmtId="175" fontId="19" fillId="0" borderId="59" xfId="0" applyNumberFormat="1" applyFont="1" applyBorder="1" applyAlignment="1">
      <alignment/>
    </xf>
    <xf numFmtId="0" fontId="0" fillId="0" borderId="164" xfId="0" applyBorder="1" applyAlignment="1">
      <alignment/>
    </xf>
    <xf numFmtId="0" fontId="0" fillId="0" borderId="143" xfId="0" applyBorder="1" applyAlignment="1">
      <alignment/>
    </xf>
    <xf numFmtId="3" fontId="5" fillId="0" borderId="75" xfId="0" applyNumberFormat="1" applyFont="1" applyBorder="1" applyAlignment="1">
      <alignment/>
    </xf>
    <xf numFmtId="49" fontId="5" fillId="0" borderId="7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4" fontId="6" fillId="0" borderId="96" xfId="0" applyNumberFormat="1" applyFont="1" applyBorder="1" applyAlignment="1">
      <alignment/>
    </xf>
    <xf numFmtId="3" fontId="69" fillId="0" borderId="26" xfId="0" applyNumberFormat="1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0" xfId="0" applyFont="1" applyBorder="1" applyAlignment="1">
      <alignment/>
    </xf>
    <xf numFmtId="175" fontId="69" fillId="0" borderId="26" xfId="0" applyNumberFormat="1" applyFont="1" applyBorder="1" applyAlignment="1">
      <alignment/>
    </xf>
    <xf numFmtId="4" fontId="69" fillId="0" borderId="26" xfId="0" applyNumberFormat="1" applyFont="1" applyBorder="1" applyAlignment="1">
      <alignment/>
    </xf>
    <xf numFmtId="175" fontId="3" fillId="0" borderId="26" xfId="0" applyNumberFormat="1" applyFont="1" applyBorder="1" applyAlignment="1">
      <alignment/>
    </xf>
    <xf numFmtId="0" fontId="68" fillId="0" borderId="92" xfId="0" applyFont="1" applyBorder="1" applyAlignment="1">
      <alignment/>
    </xf>
    <xf numFmtId="4" fontId="67" fillId="6" borderId="59" xfId="0" applyNumberFormat="1" applyFont="1" applyFill="1" applyBorder="1" applyAlignment="1">
      <alignment/>
    </xf>
    <xf numFmtId="175" fontId="67" fillId="6" borderId="115" xfId="0" applyNumberFormat="1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0" fontId="0" fillId="0" borderId="156" xfId="0" applyFont="1" applyBorder="1" applyAlignment="1">
      <alignment/>
    </xf>
    <xf numFmtId="0" fontId="0" fillId="0" borderId="105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75" xfId="0" applyFont="1" applyBorder="1" applyAlignment="1">
      <alignment/>
    </xf>
    <xf numFmtId="177" fontId="64" fillId="0" borderId="136" xfId="0" applyNumberFormat="1" applyFont="1" applyBorder="1" applyAlignment="1">
      <alignment/>
    </xf>
    <xf numFmtId="175" fontId="5" fillId="0" borderId="142" xfId="0" applyNumberFormat="1" applyFont="1" applyBorder="1" applyAlignment="1">
      <alignment/>
    </xf>
    <xf numFmtId="175" fontId="5" fillId="0" borderId="13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177" fontId="64" fillId="0" borderId="115" xfId="0" applyNumberFormat="1" applyFont="1" applyBorder="1" applyAlignment="1">
      <alignment/>
    </xf>
    <xf numFmtId="175" fontId="7" fillId="0" borderId="144" xfId="0" applyNumberFormat="1" applyFont="1" applyBorder="1" applyAlignment="1">
      <alignment/>
    </xf>
    <xf numFmtId="175" fontId="7" fillId="0" borderId="115" xfId="0" applyNumberFormat="1" applyFont="1" applyBorder="1" applyAlignment="1">
      <alignment/>
    </xf>
    <xf numFmtId="4" fontId="3" fillId="34" borderId="26" xfId="0" applyNumberFormat="1" applyFont="1" applyFill="1" applyBorder="1" applyAlignment="1">
      <alignment/>
    </xf>
    <xf numFmtId="175" fontId="5" fillId="0" borderId="165" xfId="0" applyNumberFormat="1" applyFont="1" applyBorder="1" applyAlignment="1">
      <alignment/>
    </xf>
    <xf numFmtId="0" fontId="66" fillId="0" borderId="113" xfId="0" applyFont="1" applyBorder="1" applyAlignment="1">
      <alignment/>
    </xf>
    <xf numFmtId="0" fontId="66" fillId="0" borderId="125" xfId="0" applyFont="1" applyBorder="1" applyAlignment="1">
      <alignment/>
    </xf>
    <xf numFmtId="0" fontId="66" fillId="0" borderId="26" xfId="0" applyFont="1" applyBorder="1" applyAlignment="1">
      <alignment/>
    </xf>
    <xf numFmtId="0" fontId="0" fillId="0" borderId="124" xfId="0" applyBorder="1" applyAlignment="1">
      <alignment/>
    </xf>
    <xf numFmtId="0" fontId="0" fillId="0" borderId="141" xfId="0" applyBorder="1" applyAlignment="1">
      <alignment/>
    </xf>
    <xf numFmtId="175" fontId="5" fillId="0" borderId="114" xfId="0" applyNumberFormat="1" applyFont="1" applyBorder="1" applyAlignment="1">
      <alignment/>
    </xf>
    <xf numFmtId="175" fontId="6" fillId="0" borderId="164" xfId="0" applyNumberFormat="1" applyFont="1" applyBorder="1" applyAlignment="1">
      <alignment/>
    </xf>
    <xf numFmtId="0" fontId="0" fillId="0" borderId="136" xfId="0" applyBorder="1" applyAlignment="1">
      <alignment/>
    </xf>
    <xf numFmtId="0" fontId="0" fillId="0" borderId="142" xfId="0" applyBorder="1" applyAlignment="1">
      <alignment/>
    </xf>
    <xf numFmtId="175" fontId="18" fillId="0" borderId="26" xfId="0" applyNumberFormat="1" applyFont="1" applyBorder="1" applyAlignment="1">
      <alignment/>
    </xf>
    <xf numFmtId="4" fontId="3" fillId="0" borderId="11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8" fillId="0" borderId="115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0" fontId="63" fillId="0" borderId="97" xfId="0" applyFont="1" applyBorder="1" applyAlignment="1">
      <alignment horizontal="center"/>
    </xf>
    <xf numFmtId="0" fontId="63" fillId="0" borderId="101" xfId="0" applyFont="1" applyBorder="1" applyAlignment="1">
      <alignment horizontal="center"/>
    </xf>
    <xf numFmtId="175" fontId="0" fillId="0" borderId="78" xfId="0" applyNumberFormat="1" applyBorder="1" applyAlignment="1">
      <alignment/>
    </xf>
    <xf numFmtId="175" fontId="3" fillId="0" borderId="141" xfId="0" applyNumberFormat="1" applyFont="1" applyBorder="1" applyAlignment="1">
      <alignment/>
    </xf>
    <xf numFmtId="175" fontId="5" fillId="0" borderId="124" xfId="0" applyNumberFormat="1" applyFont="1" applyBorder="1" applyAlignment="1">
      <alignment/>
    </xf>
    <xf numFmtId="4" fontId="64" fillId="0" borderId="78" xfId="0" applyNumberFormat="1" applyFont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18" fillId="0" borderId="25" xfId="0" applyNumberFormat="1" applyFont="1" applyBorder="1" applyAlignment="1">
      <alignment/>
    </xf>
    <xf numFmtId="0" fontId="66" fillId="0" borderId="115" xfId="0" applyFont="1" applyBorder="1" applyAlignment="1">
      <alignment/>
    </xf>
    <xf numFmtId="0" fontId="0" fillId="0" borderId="102" xfId="0" applyFont="1" applyBorder="1" applyAlignment="1">
      <alignment/>
    </xf>
    <xf numFmtId="0" fontId="6" fillId="37" borderId="142" xfId="0" applyFont="1" applyFill="1" applyBorder="1" applyAlignment="1">
      <alignment/>
    </xf>
    <xf numFmtId="3" fontId="6" fillId="37" borderId="49" xfId="0" applyNumberFormat="1" applyFont="1" applyFill="1" applyBorder="1" applyAlignment="1">
      <alignment/>
    </xf>
    <xf numFmtId="3" fontId="6" fillId="37" borderId="97" xfId="0" applyNumberFormat="1" applyFont="1" applyFill="1" applyBorder="1" applyAlignment="1">
      <alignment/>
    </xf>
    <xf numFmtId="3" fontId="6" fillId="37" borderId="13" xfId="0" applyNumberFormat="1" applyFont="1" applyFill="1" applyBorder="1" applyAlignment="1">
      <alignment/>
    </xf>
    <xf numFmtId="3" fontId="6" fillId="37" borderId="50" xfId="0" applyNumberFormat="1" applyFont="1" applyFill="1" applyBorder="1" applyAlignment="1">
      <alignment/>
    </xf>
    <xf numFmtId="3" fontId="6" fillId="37" borderId="70" xfId="0" applyNumberFormat="1" applyFont="1" applyFill="1" applyBorder="1" applyAlignment="1">
      <alignment/>
    </xf>
    <xf numFmtId="4" fontId="6" fillId="37" borderId="70" xfId="0" applyNumberFormat="1" applyFont="1" applyFill="1" applyBorder="1" applyAlignment="1">
      <alignment/>
    </xf>
    <xf numFmtId="3" fontId="6" fillId="37" borderId="74" xfId="0" applyNumberFormat="1" applyFont="1" applyFill="1" applyBorder="1" applyAlignment="1">
      <alignment/>
    </xf>
    <xf numFmtId="0" fontId="6" fillId="37" borderId="28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78" xfId="0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3" fontId="6" fillId="37" borderId="94" xfId="0" applyNumberFormat="1" applyFont="1" applyFill="1" applyBorder="1" applyAlignment="1">
      <alignment/>
    </xf>
    <xf numFmtId="3" fontId="6" fillId="37" borderId="28" xfId="0" applyNumberFormat="1" applyFont="1" applyFill="1" applyBorder="1" applyAlignment="1">
      <alignment/>
    </xf>
    <xf numFmtId="3" fontId="6" fillId="37" borderId="29" xfId="0" applyNumberFormat="1" applyFont="1" applyFill="1" applyBorder="1" applyAlignment="1">
      <alignment/>
    </xf>
    <xf numFmtId="3" fontId="6" fillId="37" borderId="95" xfId="0" applyNumberFormat="1" applyFont="1" applyFill="1" applyBorder="1" applyAlignment="1">
      <alignment/>
    </xf>
    <xf numFmtId="3" fontId="6" fillId="37" borderId="74" xfId="0" applyNumberFormat="1" applyFont="1" applyFill="1" applyBorder="1" applyAlignment="1">
      <alignment/>
    </xf>
    <xf numFmtId="4" fontId="6" fillId="37" borderId="15" xfId="0" applyNumberFormat="1" applyFont="1" applyFill="1" applyBorder="1" applyAlignment="1">
      <alignment/>
    </xf>
    <xf numFmtId="175" fontId="6" fillId="37" borderId="92" xfId="0" applyNumberFormat="1" applyFont="1" applyFill="1" applyBorder="1" applyAlignment="1">
      <alignment/>
    </xf>
    <xf numFmtId="0" fontId="6" fillId="37" borderId="92" xfId="0" applyFont="1" applyFill="1" applyBorder="1" applyAlignment="1">
      <alignment/>
    </xf>
    <xf numFmtId="3" fontId="6" fillId="37" borderId="37" xfId="0" applyNumberFormat="1" applyFont="1" applyFill="1" applyBorder="1" applyAlignment="1">
      <alignment/>
    </xf>
    <xf numFmtId="3" fontId="6" fillId="37" borderId="73" xfId="0" applyNumberFormat="1" applyFont="1" applyFill="1" applyBorder="1" applyAlignment="1">
      <alignment/>
    </xf>
    <xf numFmtId="3" fontId="6" fillId="37" borderId="45" xfId="0" applyNumberFormat="1" applyFont="1" applyFill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63" fillId="37" borderId="102" xfId="0" applyNumberFormat="1" applyFont="1" applyFill="1" applyBorder="1" applyAlignment="1">
      <alignment/>
    </xf>
    <xf numFmtId="3" fontId="6" fillId="37" borderId="67" xfId="0" applyNumberFormat="1" applyFont="1" applyFill="1" applyBorder="1" applyAlignment="1">
      <alignment/>
    </xf>
    <xf numFmtId="4" fontId="64" fillId="37" borderId="75" xfId="0" applyNumberFormat="1" applyFont="1" applyFill="1" applyBorder="1" applyAlignment="1">
      <alignment/>
    </xf>
    <xf numFmtId="175" fontId="6" fillId="37" borderId="113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6" fillId="37" borderId="124" xfId="0" applyFont="1" applyFill="1" applyBorder="1" applyAlignment="1">
      <alignment/>
    </xf>
    <xf numFmtId="175" fontId="6" fillId="37" borderId="125" xfId="0" applyNumberFormat="1" applyFont="1" applyFill="1" applyBorder="1" applyAlignment="1">
      <alignment/>
    </xf>
    <xf numFmtId="3" fontId="6" fillId="37" borderId="72" xfId="0" applyNumberFormat="1" applyFont="1" applyFill="1" applyBorder="1" applyAlignment="1">
      <alignment/>
    </xf>
    <xf numFmtId="0" fontId="6" fillId="37" borderId="17" xfId="0" applyFont="1" applyFill="1" applyBorder="1" applyAlignment="1">
      <alignment/>
    </xf>
    <xf numFmtId="49" fontId="6" fillId="37" borderId="83" xfId="0" applyNumberFormat="1" applyFont="1" applyFill="1" applyBorder="1" applyAlignment="1">
      <alignment/>
    </xf>
    <xf numFmtId="175" fontId="6" fillId="0" borderId="102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175" fontId="6" fillId="0" borderId="99" xfId="0" applyNumberFormat="1" applyFont="1" applyBorder="1" applyAlignment="1">
      <alignment/>
    </xf>
    <xf numFmtId="0" fontId="0" fillId="0" borderId="108" xfId="0" applyFont="1" applyBorder="1" applyAlignment="1">
      <alignment/>
    </xf>
    <xf numFmtId="175" fontId="6" fillId="0" borderId="71" xfId="0" applyNumberFormat="1" applyFont="1" applyBorder="1" applyAlignment="1">
      <alignment/>
    </xf>
    <xf numFmtId="0" fontId="0" fillId="0" borderId="153" xfId="0" applyFont="1" applyBorder="1" applyAlignment="1">
      <alignment/>
    </xf>
    <xf numFmtId="0" fontId="0" fillId="0" borderId="146" xfId="0" applyFont="1" applyBorder="1" applyAlignment="1">
      <alignment/>
    </xf>
    <xf numFmtId="3" fontId="6" fillId="37" borderId="69" xfId="0" applyNumberFormat="1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48" xfId="0" applyFont="1" applyFill="1" applyBorder="1" applyAlignment="1">
      <alignment/>
    </xf>
    <xf numFmtId="49" fontId="6" fillId="37" borderId="70" xfId="0" applyNumberFormat="1" applyFont="1" applyFill="1" applyBorder="1" applyAlignment="1">
      <alignment/>
    </xf>
    <xf numFmtId="0" fontId="63" fillId="0" borderId="97" xfId="0" applyFont="1" applyBorder="1" applyAlignment="1">
      <alignment horizontal="center"/>
    </xf>
    <xf numFmtId="0" fontId="63" fillId="0" borderId="101" xfId="0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0" fontId="66" fillId="0" borderId="118" xfId="0" applyFont="1" applyBorder="1" applyAlignment="1">
      <alignment/>
    </xf>
    <xf numFmtId="0" fontId="66" fillId="0" borderId="139" xfId="0" applyFont="1" applyBorder="1" applyAlignment="1">
      <alignment/>
    </xf>
    <xf numFmtId="4" fontId="64" fillId="0" borderId="81" xfId="0" applyNumberFormat="1" applyFont="1" applyBorder="1" applyAlignment="1">
      <alignment/>
    </xf>
    <xf numFmtId="175" fontId="6" fillId="0" borderId="148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64" fillId="0" borderId="98" xfId="0" applyNumberFormat="1" applyFont="1" applyBorder="1" applyAlignment="1">
      <alignment/>
    </xf>
    <xf numFmtId="177" fontId="64" fillId="0" borderId="141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93" xfId="0" applyNumberFormat="1" applyFont="1" applyBorder="1" applyAlignment="1">
      <alignment/>
    </xf>
    <xf numFmtId="177" fontId="64" fillId="0" borderId="164" xfId="0" applyNumberFormat="1" applyFont="1" applyBorder="1" applyAlignment="1">
      <alignment/>
    </xf>
    <xf numFmtId="4" fontId="66" fillId="0" borderId="30" xfId="0" applyNumberFormat="1" applyFont="1" applyBorder="1" applyAlignment="1">
      <alignment/>
    </xf>
    <xf numFmtId="4" fontId="66" fillId="0" borderId="0" xfId="0" applyNumberFormat="1" applyFont="1" applyBorder="1" applyAlignment="1">
      <alignment/>
    </xf>
    <xf numFmtId="0" fontId="6" fillId="37" borderId="75" xfId="0" applyFont="1" applyFill="1" applyBorder="1" applyAlignment="1">
      <alignment/>
    </xf>
    <xf numFmtId="49" fontId="5" fillId="0" borderId="62" xfId="0" applyNumberFormat="1" applyFont="1" applyBorder="1" applyAlignment="1">
      <alignment/>
    </xf>
    <xf numFmtId="49" fontId="5" fillId="0" borderId="69" xfId="0" applyNumberFormat="1" applyFont="1" applyBorder="1" applyAlignment="1">
      <alignment/>
    </xf>
    <xf numFmtId="0" fontId="6" fillId="0" borderId="149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177" fontId="6" fillId="0" borderId="81" xfId="0" applyNumberFormat="1" applyFont="1" applyBorder="1" applyAlignment="1">
      <alignment/>
    </xf>
    <xf numFmtId="0" fontId="5" fillId="0" borderId="96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6" xfId="0" applyFont="1" applyBorder="1" applyAlignment="1">
      <alignment/>
    </xf>
    <xf numFmtId="0" fontId="5" fillId="0" borderId="70" xfId="0" applyFont="1" applyBorder="1" applyAlignment="1">
      <alignment/>
    </xf>
    <xf numFmtId="0" fontId="6" fillId="0" borderId="81" xfId="0" applyFont="1" applyBorder="1" applyAlignment="1">
      <alignment/>
    </xf>
    <xf numFmtId="0" fontId="10" fillId="0" borderId="96" xfId="0" applyFont="1" applyBorder="1" applyAlignment="1">
      <alignment/>
    </xf>
    <xf numFmtId="0" fontId="2" fillId="0" borderId="9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76" xfId="0" applyFont="1" applyBorder="1" applyAlignment="1">
      <alignment/>
    </xf>
    <xf numFmtId="0" fontId="6" fillId="0" borderId="70" xfId="0" applyFont="1" applyBorder="1" applyAlignment="1">
      <alignment/>
    </xf>
    <xf numFmtId="0" fontId="0" fillId="0" borderId="59" xfId="0" applyFont="1" applyBorder="1" applyAlignment="1">
      <alignment/>
    </xf>
    <xf numFmtId="175" fontId="6" fillId="0" borderId="95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175" fontId="3" fillId="34" borderId="26" xfId="0" applyNumberFormat="1" applyFont="1" applyFill="1" applyBorder="1" applyAlignment="1">
      <alignment/>
    </xf>
    <xf numFmtId="175" fontId="3" fillId="0" borderId="26" xfId="0" applyNumberFormat="1" applyFont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121" xfId="0" applyFont="1" applyFill="1" applyBorder="1" applyAlignment="1">
      <alignment/>
    </xf>
    <xf numFmtId="49" fontId="6" fillId="37" borderId="94" xfId="0" applyNumberFormat="1" applyFont="1" applyFill="1" applyBorder="1" applyAlignment="1">
      <alignment/>
    </xf>
    <xf numFmtId="177" fontId="64" fillId="37" borderId="73" xfId="0" applyNumberFormat="1" applyFont="1" applyFill="1" applyBorder="1" applyAlignment="1">
      <alignment/>
    </xf>
    <xf numFmtId="3" fontId="6" fillId="0" borderId="130" xfId="0" applyNumberFormat="1" applyFont="1" applyBorder="1" applyAlignment="1">
      <alignment/>
    </xf>
    <xf numFmtId="175" fontId="64" fillId="0" borderId="113" xfId="0" applyNumberFormat="1" applyFont="1" applyBorder="1" applyAlignment="1">
      <alignment/>
    </xf>
    <xf numFmtId="3" fontId="70" fillId="37" borderId="80" xfId="0" applyNumberFormat="1" applyFont="1" applyFill="1" applyBorder="1" applyAlignment="1">
      <alignment/>
    </xf>
    <xf numFmtId="0" fontId="70" fillId="37" borderId="22" xfId="0" applyFont="1" applyFill="1" applyBorder="1" applyAlignment="1">
      <alignment/>
    </xf>
    <xf numFmtId="0" fontId="70" fillId="37" borderId="67" xfId="0" applyFont="1" applyFill="1" applyBorder="1" applyAlignment="1">
      <alignment/>
    </xf>
    <xf numFmtId="49" fontId="70" fillId="37" borderId="73" xfId="0" applyNumberFormat="1" applyFont="1" applyFill="1" applyBorder="1" applyAlignment="1">
      <alignment/>
    </xf>
    <xf numFmtId="0" fontId="70" fillId="37" borderId="138" xfId="0" applyFont="1" applyFill="1" applyBorder="1" applyAlignment="1">
      <alignment/>
    </xf>
    <xf numFmtId="3" fontId="70" fillId="37" borderId="34" xfId="0" applyNumberFormat="1" applyFont="1" applyFill="1" applyBorder="1" applyAlignment="1">
      <alignment/>
    </xf>
    <xf numFmtId="3" fontId="70" fillId="37" borderId="81" xfId="0" applyNumberFormat="1" applyFont="1" applyFill="1" applyBorder="1" applyAlignment="1">
      <alignment/>
    </xf>
    <xf numFmtId="3" fontId="70" fillId="37" borderId="22" xfId="0" applyNumberFormat="1" applyFont="1" applyFill="1" applyBorder="1" applyAlignment="1">
      <alignment/>
    </xf>
    <xf numFmtId="4" fontId="70" fillId="37" borderId="81" xfId="0" applyNumberFormat="1" applyFont="1" applyFill="1" applyBorder="1" applyAlignment="1">
      <alignment/>
    </xf>
    <xf numFmtId="0" fontId="70" fillId="37" borderId="70" xfId="0" applyFont="1" applyFill="1" applyBorder="1" applyAlignment="1">
      <alignment/>
    </xf>
    <xf numFmtId="3" fontId="70" fillId="37" borderId="77" xfId="0" applyNumberFormat="1" applyFont="1" applyFill="1" applyBorder="1" applyAlignment="1">
      <alignment/>
    </xf>
    <xf numFmtId="0" fontId="70" fillId="37" borderId="14" xfId="0" applyFont="1" applyFill="1" applyBorder="1" applyAlignment="1">
      <alignment/>
    </xf>
    <xf numFmtId="0" fontId="70" fillId="37" borderId="113" xfId="0" applyFont="1" applyFill="1" applyBorder="1" applyAlignment="1">
      <alignment/>
    </xf>
    <xf numFmtId="3" fontId="70" fillId="37" borderId="29" xfId="0" applyNumberFormat="1" applyFont="1" applyFill="1" applyBorder="1" applyAlignment="1">
      <alignment/>
    </xf>
    <xf numFmtId="3" fontId="70" fillId="37" borderId="78" xfId="0" applyNumberFormat="1" applyFont="1" applyFill="1" applyBorder="1" applyAlignment="1">
      <alignment/>
    </xf>
    <xf numFmtId="3" fontId="70" fillId="37" borderId="15" xfId="0" applyNumberFormat="1" applyFont="1" applyFill="1" applyBorder="1" applyAlignment="1">
      <alignment/>
    </xf>
    <xf numFmtId="3" fontId="70" fillId="37" borderId="75" xfId="0" applyNumberFormat="1" applyFont="1" applyFill="1" applyBorder="1" applyAlignment="1">
      <alignment/>
    </xf>
    <xf numFmtId="4" fontId="70" fillId="37" borderId="75" xfId="0" applyNumberFormat="1" applyFont="1" applyFill="1" applyBorder="1" applyAlignment="1">
      <alignment/>
    </xf>
    <xf numFmtId="175" fontId="65" fillId="37" borderId="76" xfId="0" applyNumberFormat="1" applyFont="1" applyFill="1" applyBorder="1" applyAlignment="1">
      <alignment/>
    </xf>
    <xf numFmtId="175" fontId="5" fillId="0" borderId="99" xfId="0" applyNumberFormat="1" applyFont="1" applyBorder="1" applyAlignment="1">
      <alignment/>
    </xf>
    <xf numFmtId="0" fontId="64" fillId="0" borderId="138" xfId="0" applyFont="1" applyBorder="1" applyAlignment="1">
      <alignment/>
    </xf>
    <xf numFmtId="175" fontId="5" fillId="0" borderId="125" xfId="0" applyNumberFormat="1" applyFont="1" applyFill="1" applyBorder="1" applyAlignment="1">
      <alignment/>
    </xf>
    <xf numFmtId="4" fontId="3" fillId="0" borderId="115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7" fontId="64" fillId="0" borderId="150" xfId="0" applyNumberFormat="1" applyFont="1" applyBorder="1" applyAlignment="1">
      <alignment/>
    </xf>
    <xf numFmtId="0" fontId="2" fillId="0" borderId="9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97" xfId="0" applyNumberFormat="1" applyFont="1" applyBorder="1" applyAlignment="1">
      <alignment horizontal="center" vertical="center"/>
    </xf>
    <xf numFmtId="3" fontId="20" fillId="0" borderId="101" xfId="0" applyNumberFormat="1" applyFont="1" applyBorder="1" applyAlignment="1">
      <alignment horizontal="center" vertical="center"/>
    </xf>
    <xf numFmtId="3" fontId="10" fillId="0" borderId="145" xfId="0" applyNumberFormat="1" applyFont="1" applyBorder="1" applyAlignment="1">
      <alignment horizontal="center"/>
    </xf>
    <xf numFmtId="3" fontId="10" fillId="0" borderId="98" xfId="0" applyNumberFormat="1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3" fontId="20" fillId="0" borderId="63" xfId="0" applyNumberFormat="1" applyFont="1" applyBorder="1" applyAlignment="1">
      <alignment horizontal="center" vertical="center"/>
    </xf>
    <xf numFmtId="3" fontId="20" fillId="0" borderId="151" xfId="0" applyNumberFormat="1" applyFont="1" applyBorder="1" applyAlignment="1">
      <alignment horizontal="center" vertical="center"/>
    </xf>
    <xf numFmtId="3" fontId="20" fillId="0" borderId="8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" fillId="0" borderId="114" xfId="0" applyNumberFormat="1" applyFont="1" applyBorder="1" applyAlignment="1">
      <alignment horizontal="center" vertical="center"/>
    </xf>
    <xf numFmtId="3" fontId="2" fillId="0" borderId="115" xfId="0" applyNumberFormat="1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0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center" vertical="center"/>
    </xf>
    <xf numFmtId="3" fontId="10" fillId="0" borderId="112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20" fillId="0" borderId="12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10" fillId="0" borderId="112" xfId="0" applyFont="1" applyBorder="1" applyAlignment="1">
      <alignment horizontal="center"/>
    </xf>
    <xf numFmtId="4" fontId="20" fillId="0" borderId="120" xfId="0" applyNumberFormat="1" applyFont="1" applyBorder="1" applyAlignment="1">
      <alignment horizontal="center" vertical="center"/>
    </xf>
    <xf numFmtId="4" fontId="20" fillId="0" borderId="101" xfId="0" applyNumberFormat="1" applyFont="1" applyBorder="1" applyAlignment="1">
      <alignment horizontal="center" vertical="center"/>
    </xf>
    <xf numFmtId="3" fontId="4" fillId="0" borderId="114" xfId="0" applyNumberFormat="1" applyFont="1" applyBorder="1" applyAlignment="1">
      <alignment horizontal="center" vertical="center"/>
    </xf>
    <xf numFmtId="3" fontId="4" fillId="0" borderId="113" xfId="0" applyNumberFormat="1" applyFont="1" applyBorder="1" applyAlignment="1">
      <alignment horizontal="center" vertical="center"/>
    </xf>
    <xf numFmtId="3" fontId="4" fillId="0" borderId="115" xfId="0" applyNumberFormat="1" applyFont="1" applyBorder="1" applyAlignment="1">
      <alignment horizontal="center" vertical="center"/>
    </xf>
    <xf numFmtId="3" fontId="4" fillId="0" borderId="12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20" xfId="0" applyNumberFormat="1" applyFont="1" applyBorder="1" applyAlignment="1">
      <alignment horizontal="center" vertical="center"/>
    </xf>
    <xf numFmtId="4" fontId="4" fillId="0" borderId="101" xfId="0" applyNumberFormat="1" applyFont="1" applyBorder="1" applyAlignment="1">
      <alignment horizontal="center" vertical="center"/>
    </xf>
    <xf numFmtId="3" fontId="22" fillId="0" borderId="112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view="pageLayout" zoomScaleNormal="145" workbookViewId="0" topLeftCell="D1">
      <selection activeCell="J1" sqref="J1:L1"/>
    </sheetView>
  </sheetViews>
  <sheetFormatPr defaultColWidth="9.140625" defaultRowHeight="15"/>
  <cols>
    <col min="1" max="1" width="7.140625" style="645" bestFit="1" customWidth="1"/>
    <col min="2" max="2" width="3.8515625" style="645" customWidth="1"/>
    <col min="3" max="3" width="4.57421875" style="645" customWidth="1"/>
    <col min="4" max="4" width="32.7109375" style="645" customWidth="1"/>
    <col min="5" max="5" width="9.00390625" style="645" customWidth="1"/>
    <col min="6" max="6" width="9.140625" style="645" customWidth="1"/>
    <col min="7" max="7" width="8.57421875" style="645" customWidth="1"/>
    <col min="8" max="8" width="9.00390625" style="645" customWidth="1"/>
    <col min="9" max="9" width="9.28125" style="645" customWidth="1"/>
    <col min="10" max="10" width="8.7109375" style="645" customWidth="1"/>
    <col min="11" max="11" width="9.421875" style="645" customWidth="1"/>
    <col min="12" max="12" width="7.7109375" style="645" customWidth="1"/>
    <col min="13" max="16384" width="9.140625" style="500" customWidth="1"/>
  </cols>
  <sheetData>
    <row r="1" spans="1:13" ht="15.75">
      <c r="A1" s="497"/>
      <c r="B1" s="498"/>
      <c r="C1" s="498"/>
      <c r="D1" s="776" t="s">
        <v>0</v>
      </c>
      <c r="E1" s="1513" t="s">
        <v>1</v>
      </c>
      <c r="F1" s="1514"/>
      <c r="G1" s="1513" t="s">
        <v>440</v>
      </c>
      <c r="H1" s="1513"/>
      <c r="I1" s="1513"/>
      <c r="J1" s="1515" t="s">
        <v>566</v>
      </c>
      <c r="K1" s="1516"/>
      <c r="L1" s="1517"/>
      <c r="M1" s="499"/>
    </row>
    <row r="2" spans="1:12" ht="15">
      <c r="A2" s="501"/>
      <c r="B2" s="502" t="s">
        <v>2</v>
      </c>
      <c r="C2" s="503" t="s">
        <v>438</v>
      </c>
      <c r="D2" s="1501" t="s">
        <v>3</v>
      </c>
      <c r="E2" s="1503">
        <v>2015</v>
      </c>
      <c r="F2" s="1505">
        <v>2016</v>
      </c>
      <c r="G2" s="1507" t="s">
        <v>4</v>
      </c>
      <c r="H2" s="1509" t="s">
        <v>5</v>
      </c>
      <c r="I2" s="1518" t="s">
        <v>468</v>
      </c>
      <c r="J2" s="1520" t="s">
        <v>386</v>
      </c>
      <c r="K2" s="1509" t="s">
        <v>408</v>
      </c>
      <c r="L2" s="1511" t="s">
        <v>467</v>
      </c>
    </row>
    <row r="3" spans="1:12" ht="15.75" thickBot="1">
      <c r="A3" s="504" t="s">
        <v>6</v>
      </c>
      <c r="B3" s="505" t="s">
        <v>7</v>
      </c>
      <c r="C3" s="505"/>
      <c r="D3" s="1502"/>
      <c r="E3" s="1504"/>
      <c r="F3" s="1506"/>
      <c r="G3" s="1508"/>
      <c r="H3" s="1510"/>
      <c r="I3" s="1519"/>
      <c r="J3" s="1521"/>
      <c r="K3" s="1510"/>
      <c r="L3" s="1512"/>
    </row>
    <row r="4" spans="1:12" ht="15">
      <c r="A4" s="506">
        <v>100</v>
      </c>
      <c r="B4" s="507"/>
      <c r="C4" s="507"/>
      <c r="D4" s="768" t="s">
        <v>8</v>
      </c>
      <c r="E4" s="508">
        <f>E6+E7+E11</f>
        <v>801829</v>
      </c>
      <c r="F4" s="508">
        <f>F6+F7+F11</f>
        <v>946343</v>
      </c>
      <c r="G4" s="509">
        <f>G5+G7+G11</f>
        <v>978077</v>
      </c>
      <c r="H4" s="508">
        <f>H6+H7+H11</f>
        <v>978377</v>
      </c>
      <c r="I4" s="510">
        <f>I6+I7+I11</f>
        <v>996180</v>
      </c>
      <c r="J4" s="509">
        <f>J5+J7+J11</f>
        <v>1009777</v>
      </c>
      <c r="K4" s="508">
        <f>K6+K7+K11</f>
        <v>1001377</v>
      </c>
      <c r="L4" s="511">
        <f>L6+L7+L11</f>
        <v>1001377</v>
      </c>
    </row>
    <row r="5" spans="1:12" ht="15">
      <c r="A5" s="512">
        <v>110</v>
      </c>
      <c r="B5" s="513"/>
      <c r="C5" s="513"/>
      <c r="D5" s="769" t="s">
        <v>9</v>
      </c>
      <c r="E5" s="524">
        <v>612999</v>
      </c>
      <c r="F5" s="514">
        <v>727481</v>
      </c>
      <c r="G5" s="515">
        <v>780000</v>
      </c>
      <c r="H5" s="514">
        <v>780000</v>
      </c>
      <c r="I5" s="516">
        <v>780000</v>
      </c>
      <c r="J5" s="515">
        <v>800000</v>
      </c>
      <c r="K5" s="514">
        <v>800000</v>
      </c>
      <c r="L5" s="517">
        <v>800000</v>
      </c>
    </row>
    <row r="6" spans="1:13" ht="15">
      <c r="A6" s="518">
        <v>111003</v>
      </c>
      <c r="B6" s="519"/>
      <c r="C6" s="519">
        <v>41</v>
      </c>
      <c r="D6" s="770" t="s">
        <v>9</v>
      </c>
      <c r="E6" s="764">
        <v>612999</v>
      </c>
      <c r="F6" s="520">
        <v>727481</v>
      </c>
      <c r="G6" s="518">
        <v>780000</v>
      </c>
      <c r="H6" s="520">
        <v>780000</v>
      </c>
      <c r="I6" s="521">
        <v>780000</v>
      </c>
      <c r="J6" s="518">
        <v>800000</v>
      </c>
      <c r="K6" s="520">
        <v>800000</v>
      </c>
      <c r="L6" s="522">
        <v>800000</v>
      </c>
      <c r="M6" s="523"/>
    </row>
    <row r="7" spans="1:12" ht="15">
      <c r="A7" s="515">
        <v>121</v>
      </c>
      <c r="B7" s="513"/>
      <c r="C7" s="513"/>
      <c r="D7" s="769" t="s">
        <v>10</v>
      </c>
      <c r="E7" s="524">
        <f aca="true" t="shared" si="0" ref="E7:L7">SUM(E8:E10)</f>
        <v>123914</v>
      </c>
      <c r="F7" s="524">
        <f t="shared" si="0"/>
        <v>148792</v>
      </c>
      <c r="G7" s="515">
        <f t="shared" si="0"/>
        <v>129000</v>
      </c>
      <c r="H7" s="524">
        <f t="shared" si="0"/>
        <v>129000</v>
      </c>
      <c r="I7" s="525">
        <f t="shared" si="0"/>
        <v>138370</v>
      </c>
      <c r="J7" s="515">
        <f t="shared" si="0"/>
        <v>137400</v>
      </c>
      <c r="K7" s="524">
        <f t="shared" si="0"/>
        <v>129000</v>
      </c>
      <c r="L7" s="526">
        <f t="shared" si="0"/>
        <v>129000</v>
      </c>
    </row>
    <row r="8" spans="1:12" ht="15">
      <c r="A8" s="527">
        <v>121001</v>
      </c>
      <c r="B8" s="528"/>
      <c r="C8" s="528">
        <v>41</v>
      </c>
      <c r="D8" s="771" t="s">
        <v>11</v>
      </c>
      <c r="E8" s="754">
        <v>18769</v>
      </c>
      <c r="F8" s="529">
        <v>37331</v>
      </c>
      <c r="G8" s="527">
        <v>25000</v>
      </c>
      <c r="H8" s="529">
        <v>25000</v>
      </c>
      <c r="I8" s="530">
        <v>32000</v>
      </c>
      <c r="J8" s="527">
        <v>25000</v>
      </c>
      <c r="K8" s="529">
        <v>25000</v>
      </c>
      <c r="L8" s="531">
        <v>25000</v>
      </c>
    </row>
    <row r="9" spans="1:12" ht="15">
      <c r="A9" s="532">
        <v>121002</v>
      </c>
      <c r="B9" s="533"/>
      <c r="C9" s="533">
        <v>41</v>
      </c>
      <c r="D9" s="772" t="s">
        <v>12</v>
      </c>
      <c r="E9" s="616">
        <v>101898</v>
      </c>
      <c r="F9" s="534">
        <v>107937</v>
      </c>
      <c r="G9" s="532">
        <v>100600</v>
      </c>
      <c r="H9" s="534">
        <v>100600</v>
      </c>
      <c r="I9" s="535">
        <v>103020</v>
      </c>
      <c r="J9" s="532">
        <v>109000</v>
      </c>
      <c r="K9" s="534">
        <v>100600</v>
      </c>
      <c r="L9" s="536">
        <v>100600</v>
      </c>
    </row>
    <row r="10" spans="1:12" ht="15">
      <c r="A10" s="537">
        <v>121003</v>
      </c>
      <c r="B10" s="538"/>
      <c r="C10" s="538">
        <v>41</v>
      </c>
      <c r="D10" s="773" t="s">
        <v>434</v>
      </c>
      <c r="E10" s="765">
        <v>3247</v>
      </c>
      <c r="F10" s="539">
        <v>3524</v>
      </c>
      <c r="G10" s="537">
        <v>3400</v>
      </c>
      <c r="H10" s="539">
        <v>3400</v>
      </c>
      <c r="I10" s="540">
        <v>3350</v>
      </c>
      <c r="J10" s="537">
        <v>3400</v>
      </c>
      <c r="K10" s="539">
        <v>3400</v>
      </c>
      <c r="L10" s="541">
        <v>3400</v>
      </c>
    </row>
    <row r="11" spans="1:12" ht="15">
      <c r="A11" s="542">
        <v>130</v>
      </c>
      <c r="B11" s="513"/>
      <c r="C11" s="513"/>
      <c r="D11" s="769" t="s">
        <v>13</v>
      </c>
      <c r="E11" s="524">
        <f aca="true" t="shared" si="1" ref="E11:L11">SUM(E12:E17)</f>
        <v>64916</v>
      </c>
      <c r="F11" s="514">
        <f t="shared" si="1"/>
        <v>70070</v>
      </c>
      <c r="G11" s="515">
        <f t="shared" si="1"/>
        <v>69077</v>
      </c>
      <c r="H11" s="514">
        <f t="shared" si="1"/>
        <v>69377</v>
      </c>
      <c r="I11" s="544">
        <f t="shared" si="1"/>
        <v>77810</v>
      </c>
      <c r="J11" s="515">
        <f t="shared" si="1"/>
        <v>72377</v>
      </c>
      <c r="K11" s="514">
        <f t="shared" si="1"/>
        <v>72377</v>
      </c>
      <c r="L11" s="517">
        <f t="shared" si="1"/>
        <v>72377</v>
      </c>
    </row>
    <row r="12" spans="1:12" ht="15">
      <c r="A12" s="545">
        <v>133001</v>
      </c>
      <c r="B12" s="528"/>
      <c r="C12" s="528">
        <v>41</v>
      </c>
      <c r="D12" s="771" t="s">
        <v>14</v>
      </c>
      <c r="E12" s="754">
        <v>1614</v>
      </c>
      <c r="F12" s="529">
        <v>1886</v>
      </c>
      <c r="G12" s="527">
        <v>1960</v>
      </c>
      <c r="H12" s="529">
        <v>1960</v>
      </c>
      <c r="I12" s="547">
        <v>1860</v>
      </c>
      <c r="J12" s="527">
        <v>1960</v>
      </c>
      <c r="K12" s="529">
        <v>1960</v>
      </c>
      <c r="L12" s="531">
        <v>1960</v>
      </c>
    </row>
    <row r="13" spans="1:12" ht="15">
      <c r="A13" s="527">
        <v>133004</v>
      </c>
      <c r="B13" s="528"/>
      <c r="C13" s="528">
        <v>41</v>
      </c>
      <c r="D13" s="771" t="s">
        <v>405</v>
      </c>
      <c r="E13" s="754">
        <v>9</v>
      </c>
      <c r="F13" s="529">
        <v>50</v>
      </c>
      <c r="G13" s="527">
        <v>50</v>
      </c>
      <c r="H13" s="529">
        <v>50</v>
      </c>
      <c r="I13" s="530">
        <v>50</v>
      </c>
      <c r="J13" s="527">
        <v>50</v>
      </c>
      <c r="K13" s="529">
        <v>50</v>
      </c>
      <c r="L13" s="531">
        <v>50</v>
      </c>
    </row>
    <row r="14" spans="1:12" ht="15">
      <c r="A14" s="527">
        <v>133006</v>
      </c>
      <c r="B14" s="528"/>
      <c r="C14" s="528">
        <v>41</v>
      </c>
      <c r="D14" s="771" t="s">
        <v>17</v>
      </c>
      <c r="E14" s="754">
        <v>1238</v>
      </c>
      <c r="F14" s="529">
        <v>1130</v>
      </c>
      <c r="G14" s="527">
        <v>1200</v>
      </c>
      <c r="H14" s="529">
        <v>1200</v>
      </c>
      <c r="I14" s="530">
        <v>1200</v>
      </c>
      <c r="J14" s="527">
        <v>1200</v>
      </c>
      <c r="K14" s="529">
        <v>1200</v>
      </c>
      <c r="L14" s="531">
        <v>1200</v>
      </c>
    </row>
    <row r="15" spans="1:12" ht="15">
      <c r="A15" s="532">
        <v>133012</v>
      </c>
      <c r="B15" s="533"/>
      <c r="C15" s="533">
        <v>41</v>
      </c>
      <c r="D15" s="772" t="s">
        <v>369</v>
      </c>
      <c r="E15" s="766">
        <v>1887</v>
      </c>
      <c r="F15" s="548">
        <v>825</v>
      </c>
      <c r="G15" s="549">
        <v>1700</v>
      </c>
      <c r="H15" s="548">
        <v>2000</v>
      </c>
      <c r="I15" s="550">
        <v>1700</v>
      </c>
      <c r="J15" s="549">
        <v>2000</v>
      </c>
      <c r="K15" s="548">
        <v>2000</v>
      </c>
      <c r="L15" s="551">
        <v>2000</v>
      </c>
    </row>
    <row r="16" spans="1:12" ht="15">
      <c r="A16" s="532">
        <v>133013</v>
      </c>
      <c r="B16" s="533"/>
      <c r="C16" s="533">
        <v>41</v>
      </c>
      <c r="D16" s="772" t="s">
        <v>15</v>
      </c>
      <c r="E16" s="766">
        <v>60168</v>
      </c>
      <c r="F16" s="548">
        <v>66179</v>
      </c>
      <c r="G16" s="549">
        <v>64000</v>
      </c>
      <c r="H16" s="548">
        <v>64000</v>
      </c>
      <c r="I16" s="550">
        <v>73000</v>
      </c>
      <c r="J16" s="549">
        <v>67000</v>
      </c>
      <c r="K16" s="548">
        <v>67000</v>
      </c>
      <c r="L16" s="551">
        <v>67000</v>
      </c>
    </row>
    <row r="17" spans="1:12" ht="15.75" thickBot="1">
      <c r="A17" s="527">
        <v>139002</v>
      </c>
      <c r="B17" s="528"/>
      <c r="C17" s="528">
        <v>41</v>
      </c>
      <c r="D17" s="771" t="s">
        <v>16</v>
      </c>
      <c r="E17" s="754"/>
      <c r="F17" s="529"/>
      <c r="G17" s="527">
        <v>167</v>
      </c>
      <c r="H17" s="529">
        <v>167</v>
      </c>
      <c r="I17" s="530"/>
      <c r="J17" s="527">
        <v>167</v>
      </c>
      <c r="K17" s="529">
        <v>167</v>
      </c>
      <c r="L17" s="531">
        <v>167</v>
      </c>
    </row>
    <row r="18" spans="1:12" ht="15" customHeight="1" thickBot="1">
      <c r="A18" s="552">
        <v>200</v>
      </c>
      <c r="B18" s="553"/>
      <c r="C18" s="553"/>
      <c r="D18" s="774" t="s">
        <v>18</v>
      </c>
      <c r="E18" s="580">
        <f>E19+E20+E27+E33+E32+E50+E52</f>
        <v>144730</v>
      </c>
      <c r="F18" s="554">
        <f>F19+F20+F27+F33+F32+F50+F52</f>
        <v>137090</v>
      </c>
      <c r="G18" s="555">
        <f>G19+G20+G27+G31+G50+G52+G33</f>
        <v>129811</v>
      </c>
      <c r="H18" s="554">
        <f>H19+H20+H27+H33+H32+H50+H52</f>
        <v>137971</v>
      </c>
      <c r="I18" s="556">
        <f>I20+I27+I33+I32+I53+I52</f>
        <v>143701</v>
      </c>
      <c r="J18" s="555">
        <f>J19+J20+J27+J31+J50+J52+J33</f>
        <v>140581</v>
      </c>
      <c r="K18" s="554">
        <f>K19+K20+K27+K33+K32+K50+K52</f>
        <v>139681</v>
      </c>
      <c r="L18" s="554">
        <f>L20+L27+L33+L32+L50+L52</f>
        <v>145486</v>
      </c>
    </row>
    <row r="19" spans="1:12" ht="16.5" customHeight="1" hidden="1">
      <c r="A19" s="557">
        <v>211</v>
      </c>
      <c r="B19" s="558"/>
      <c r="C19" s="558"/>
      <c r="D19" s="775" t="s">
        <v>19</v>
      </c>
      <c r="E19" s="767">
        <v>0</v>
      </c>
      <c r="F19" s="559">
        <v>0</v>
      </c>
      <c r="G19" s="560">
        <v>0</v>
      </c>
      <c r="H19" s="559">
        <v>0</v>
      </c>
      <c r="I19" s="561">
        <v>0</v>
      </c>
      <c r="J19" s="560">
        <v>0</v>
      </c>
      <c r="K19" s="559">
        <v>0</v>
      </c>
      <c r="L19" s="562">
        <v>0</v>
      </c>
    </row>
    <row r="20" spans="1:12" ht="15">
      <c r="A20" s="515">
        <v>212</v>
      </c>
      <c r="B20" s="513"/>
      <c r="C20" s="513"/>
      <c r="D20" s="769" t="s">
        <v>20</v>
      </c>
      <c r="E20" s="524">
        <f aca="true" t="shared" si="2" ref="E20:L20">SUM(E21:E26)</f>
        <v>57244</v>
      </c>
      <c r="F20" s="524">
        <f t="shared" si="2"/>
        <v>56811</v>
      </c>
      <c r="G20" s="515">
        <f t="shared" si="2"/>
        <v>53220</v>
      </c>
      <c r="H20" s="524">
        <f t="shared" si="2"/>
        <v>53910</v>
      </c>
      <c r="I20" s="525">
        <f t="shared" si="2"/>
        <v>53490</v>
      </c>
      <c r="J20" s="515">
        <f t="shared" si="2"/>
        <v>50420</v>
      </c>
      <c r="K20" s="524">
        <f t="shared" si="2"/>
        <v>50420</v>
      </c>
      <c r="L20" s="526">
        <f t="shared" si="2"/>
        <v>50420</v>
      </c>
    </row>
    <row r="21" spans="1:12" ht="15">
      <c r="A21" s="527">
        <v>212001</v>
      </c>
      <c r="B21" s="528"/>
      <c r="C21" s="528">
        <v>41</v>
      </c>
      <c r="D21" s="771" t="s">
        <v>21</v>
      </c>
      <c r="E21" s="754">
        <v>1084</v>
      </c>
      <c r="F21" s="529">
        <v>1094</v>
      </c>
      <c r="G21" s="527">
        <v>1090</v>
      </c>
      <c r="H21" s="529">
        <v>1090</v>
      </c>
      <c r="I21" s="530">
        <v>1090</v>
      </c>
      <c r="J21" s="527">
        <v>1090</v>
      </c>
      <c r="K21" s="529">
        <v>1090</v>
      </c>
      <c r="L21" s="531">
        <v>1090</v>
      </c>
    </row>
    <row r="22" spans="1:12" ht="15">
      <c r="A22" s="532">
        <v>212002</v>
      </c>
      <c r="B22" s="533"/>
      <c r="C22" s="533">
        <v>41</v>
      </c>
      <c r="D22" s="772" t="s">
        <v>22</v>
      </c>
      <c r="E22" s="616">
        <v>2663</v>
      </c>
      <c r="F22" s="534">
        <v>1728</v>
      </c>
      <c r="G22" s="532">
        <v>1700</v>
      </c>
      <c r="H22" s="534">
        <v>1700</v>
      </c>
      <c r="I22" s="535">
        <v>900</v>
      </c>
      <c r="J22" s="532">
        <v>1700</v>
      </c>
      <c r="K22" s="534">
        <v>1700</v>
      </c>
      <c r="L22" s="536">
        <v>1700</v>
      </c>
    </row>
    <row r="23" spans="1:12" ht="15">
      <c r="A23" s="532">
        <v>212003</v>
      </c>
      <c r="B23" s="533">
        <v>1</v>
      </c>
      <c r="C23" s="533">
        <v>41</v>
      </c>
      <c r="D23" s="772" t="s">
        <v>23</v>
      </c>
      <c r="E23" s="616">
        <v>8518</v>
      </c>
      <c r="F23" s="534">
        <v>11152</v>
      </c>
      <c r="G23" s="532">
        <v>8500</v>
      </c>
      <c r="H23" s="534">
        <v>8190</v>
      </c>
      <c r="I23" s="535">
        <v>8500</v>
      </c>
      <c r="J23" s="532">
        <v>5000</v>
      </c>
      <c r="K23" s="534">
        <v>5000</v>
      </c>
      <c r="L23" s="536">
        <v>5000</v>
      </c>
    </row>
    <row r="24" spans="1:12" ht="15">
      <c r="A24" s="532">
        <v>212003</v>
      </c>
      <c r="B24" s="533">
        <v>2</v>
      </c>
      <c r="C24" s="533">
        <v>41</v>
      </c>
      <c r="D24" s="772" t="s">
        <v>24</v>
      </c>
      <c r="E24" s="616">
        <v>44346</v>
      </c>
      <c r="F24" s="534">
        <v>41872</v>
      </c>
      <c r="G24" s="532">
        <v>41430</v>
      </c>
      <c r="H24" s="534">
        <v>41430</v>
      </c>
      <c r="I24" s="535">
        <v>42000</v>
      </c>
      <c r="J24" s="532">
        <v>41130</v>
      </c>
      <c r="K24" s="534">
        <v>41130</v>
      </c>
      <c r="L24" s="536">
        <v>41130</v>
      </c>
    </row>
    <row r="25" spans="1:12" ht="15">
      <c r="A25" s="563">
        <v>212003</v>
      </c>
      <c r="B25" s="564">
        <v>3</v>
      </c>
      <c r="C25" s="533">
        <v>41</v>
      </c>
      <c r="D25" s="772" t="s">
        <v>388</v>
      </c>
      <c r="E25" s="616"/>
      <c r="F25" s="534">
        <v>351</v>
      </c>
      <c r="G25" s="532"/>
      <c r="H25" s="565">
        <v>1000</v>
      </c>
      <c r="I25" s="536">
        <v>500</v>
      </c>
      <c r="J25" s="532">
        <v>1000</v>
      </c>
      <c r="K25" s="565">
        <v>1000</v>
      </c>
      <c r="L25" s="536">
        <v>1000</v>
      </c>
    </row>
    <row r="26" spans="1:12" ht="15">
      <c r="A26" s="566">
        <v>212004</v>
      </c>
      <c r="B26" s="567"/>
      <c r="C26" s="538">
        <v>41</v>
      </c>
      <c r="D26" s="773" t="s">
        <v>370</v>
      </c>
      <c r="E26" s="765">
        <v>633</v>
      </c>
      <c r="F26" s="539">
        <v>614</v>
      </c>
      <c r="G26" s="537">
        <v>500</v>
      </c>
      <c r="H26" s="568">
        <v>500</v>
      </c>
      <c r="I26" s="540">
        <v>500</v>
      </c>
      <c r="J26" s="537">
        <v>500</v>
      </c>
      <c r="K26" s="568">
        <v>500</v>
      </c>
      <c r="L26" s="541">
        <v>500</v>
      </c>
    </row>
    <row r="27" spans="1:12" ht="15">
      <c r="A27" s="515">
        <v>221</v>
      </c>
      <c r="B27" s="513"/>
      <c r="C27" s="513"/>
      <c r="D27" s="769" t="s">
        <v>25</v>
      </c>
      <c r="E27" s="524">
        <f aca="true" t="shared" si="3" ref="E27:L27">SUM(E28:E30)</f>
        <v>17694</v>
      </c>
      <c r="F27" s="524">
        <f t="shared" si="3"/>
        <v>16886</v>
      </c>
      <c r="G27" s="515">
        <f t="shared" si="3"/>
        <v>19800</v>
      </c>
      <c r="H27" s="524">
        <f t="shared" si="3"/>
        <v>19800</v>
      </c>
      <c r="I27" s="525">
        <f t="shared" si="3"/>
        <v>17900</v>
      </c>
      <c r="J27" s="515">
        <f t="shared" si="3"/>
        <v>10300</v>
      </c>
      <c r="K27" s="524">
        <f t="shared" si="3"/>
        <v>11300</v>
      </c>
      <c r="L27" s="526">
        <f t="shared" si="3"/>
        <v>17800</v>
      </c>
    </row>
    <row r="28" spans="1:13" ht="15">
      <c r="A28" s="569">
        <v>221004</v>
      </c>
      <c r="B28" s="546">
        <v>1</v>
      </c>
      <c r="C28" s="546">
        <v>41</v>
      </c>
      <c r="D28" s="784" t="s">
        <v>26</v>
      </c>
      <c r="E28" s="777">
        <v>6979</v>
      </c>
      <c r="F28" s="571">
        <v>9086</v>
      </c>
      <c r="G28" s="545">
        <v>10000</v>
      </c>
      <c r="H28" s="571">
        <v>10000</v>
      </c>
      <c r="I28" s="572">
        <v>8000</v>
      </c>
      <c r="J28" s="545">
        <v>7000</v>
      </c>
      <c r="K28" s="565">
        <v>8000</v>
      </c>
      <c r="L28" s="547">
        <v>8000</v>
      </c>
      <c r="M28" s="499"/>
    </row>
    <row r="29" spans="1:13" ht="15">
      <c r="A29" s="532">
        <v>221004</v>
      </c>
      <c r="B29" s="528">
        <v>2</v>
      </c>
      <c r="C29" s="528">
        <v>41</v>
      </c>
      <c r="D29" s="771" t="s">
        <v>371</v>
      </c>
      <c r="E29" s="754">
        <v>10515</v>
      </c>
      <c r="F29" s="529">
        <v>7500</v>
      </c>
      <c r="G29" s="527">
        <v>9500</v>
      </c>
      <c r="H29" s="529">
        <v>9500</v>
      </c>
      <c r="I29" s="536">
        <v>9500</v>
      </c>
      <c r="J29" s="527">
        <v>3000</v>
      </c>
      <c r="K29" s="534">
        <v>3000</v>
      </c>
      <c r="L29" s="531">
        <v>9500</v>
      </c>
      <c r="M29" s="499"/>
    </row>
    <row r="30" spans="1:18" ht="15">
      <c r="A30" s="573">
        <v>221005</v>
      </c>
      <c r="B30" s="567">
        <v>2</v>
      </c>
      <c r="C30" s="564">
        <v>41</v>
      </c>
      <c r="D30" s="779" t="s">
        <v>372</v>
      </c>
      <c r="E30" s="566">
        <v>200</v>
      </c>
      <c r="F30" s="1061">
        <v>300</v>
      </c>
      <c r="G30" s="563">
        <v>300</v>
      </c>
      <c r="H30" s="534">
        <v>300</v>
      </c>
      <c r="I30" s="535">
        <v>400</v>
      </c>
      <c r="J30" s="563">
        <v>300</v>
      </c>
      <c r="K30" s="534">
        <v>300</v>
      </c>
      <c r="L30" s="574">
        <v>300</v>
      </c>
      <c r="N30" s="575"/>
      <c r="O30" s="575"/>
      <c r="P30" s="575"/>
      <c r="Q30" s="575"/>
      <c r="R30" s="575"/>
    </row>
    <row r="31" spans="1:12" ht="15">
      <c r="A31" s="512">
        <v>222</v>
      </c>
      <c r="B31" s="513"/>
      <c r="C31" s="513"/>
      <c r="D31" s="780" t="s">
        <v>27</v>
      </c>
      <c r="E31" s="1059">
        <v>200</v>
      </c>
      <c r="F31" s="1060">
        <v>265</v>
      </c>
      <c r="G31" s="515">
        <v>120</v>
      </c>
      <c r="H31" s="514">
        <v>120</v>
      </c>
      <c r="I31" s="516">
        <v>100</v>
      </c>
      <c r="J31" s="515">
        <v>120</v>
      </c>
      <c r="K31" s="514">
        <v>120</v>
      </c>
      <c r="L31" s="517">
        <v>120</v>
      </c>
    </row>
    <row r="32" spans="1:12" ht="15">
      <c r="A32" s="518">
        <v>222003</v>
      </c>
      <c r="B32" s="519"/>
      <c r="C32" s="519">
        <v>41</v>
      </c>
      <c r="D32" s="781" t="s">
        <v>27</v>
      </c>
      <c r="E32" s="518">
        <v>200</v>
      </c>
      <c r="F32" s="522">
        <v>265</v>
      </c>
      <c r="G32" s="518">
        <v>120</v>
      </c>
      <c r="H32" s="520">
        <v>120</v>
      </c>
      <c r="I32" s="521">
        <v>220</v>
      </c>
      <c r="J32" s="518">
        <v>120</v>
      </c>
      <c r="K32" s="520">
        <v>120</v>
      </c>
      <c r="L32" s="522">
        <v>120</v>
      </c>
    </row>
    <row r="33" spans="1:12" ht="15">
      <c r="A33" s="515">
        <v>223</v>
      </c>
      <c r="B33" s="513"/>
      <c r="C33" s="513"/>
      <c r="D33" s="780" t="s">
        <v>28</v>
      </c>
      <c r="E33" s="515">
        <f>SUM(E34:E48)</f>
        <v>59100</v>
      </c>
      <c r="F33" s="526">
        <f>SUM(F34:F48)</f>
        <v>51880</v>
      </c>
      <c r="G33" s="515">
        <f>SUM(G35:G48)</f>
        <v>50601</v>
      </c>
      <c r="H33" s="524">
        <f>SUM(H35:H48)</f>
        <v>57571</v>
      </c>
      <c r="I33" s="525">
        <f>SUM(I35:I48)</f>
        <v>64441</v>
      </c>
      <c r="J33" s="515">
        <f>SUM(J35:J49)</f>
        <v>65271</v>
      </c>
      <c r="K33" s="524">
        <f>SUM(K35:K49)</f>
        <v>63671</v>
      </c>
      <c r="L33" s="526">
        <f>SUM(L35:L49)</f>
        <v>62996</v>
      </c>
    </row>
    <row r="34" spans="1:12" ht="15">
      <c r="A34" s="209">
        <v>223001</v>
      </c>
      <c r="B34" s="16"/>
      <c r="C34" s="16"/>
      <c r="D34" s="239" t="s">
        <v>469</v>
      </c>
      <c r="E34" s="209"/>
      <c r="F34" s="212">
        <v>816</v>
      </c>
      <c r="G34" s="209"/>
      <c r="H34" s="37"/>
      <c r="I34" s="46"/>
      <c r="J34" s="209"/>
      <c r="K34" s="37"/>
      <c r="L34" s="212"/>
    </row>
    <row r="35" spans="1:12" ht="15">
      <c r="A35" s="527">
        <v>223001</v>
      </c>
      <c r="B35" s="528">
        <v>1</v>
      </c>
      <c r="C35" s="528">
        <v>41</v>
      </c>
      <c r="D35" s="782" t="s">
        <v>29</v>
      </c>
      <c r="E35" s="527">
        <v>32305</v>
      </c>
      <c r="F35" s="531">
        <v>24754</v>
      </c>
      <c r="G35" s="527">
        <v>1125</v>
      </c>
      <c r="H35" s="529">
        <v>6000</v>
      </c>
      <c r="I35" s="530">
        <v>30000</v>
      </c>
      <c r="J35" s="527">
        <v>1800</v>
      </c>
      <c r="K35" s="529">
        <v>1800</v>
      </c>
      <c r="L35" s="531">
        <v>1125</v>
      </c>
    </row>
    <row r="36" spans="1:12" ht="15">
      <c r="A36" s="532">
        <v>223001</v>
      </c>
      <c r="B36" s="533">
        <v>2</v>
      </c>
      <c r="C36" s="533">
        <v>41</v>
      </c>
      <c r="D36" s="742" t="s">
        <v>30</v>
      </c>
      <c r="E36" s="532">
        <v>588</v>
      </c>
      <c r="F36" s="536">
        <v>717</v>
      </c>
      <c r="G36" s="532">
        <v>700</v>
      </c>
      <c r="H36" s="534">
        <v>700</v>
      </c>
      <c r="I36" s="535">
        <v>600</v>
      </c>
      <c r="J36" s="532">
        <v>500</v>
      </c>
      <c r="K36" s="534">
        <v>700</v>
      </c>
      <c r="L36" s="536">
        <v>700</v>
      </c>
    </row>
    <row r="37" spans="1:12" ht="15">
      <c r="A37" s="532">
        <v>223001</v>
      </c>
      <c r="B37" s="533">
        <v>3</v>
      </c>
      <c r="C37" s="533">
        <v>41</v>
      </c>
      <c r="D37" s="742" t="s">
        <v>31</v>
      </c>
      <c r="E37" s="532">
        <v>2931</v>
      </c>
      <c r="F37" s="536">
        <v>3655</v>
      </c>
      <c r="G37" s="532">
        <v>8905</v>
      </c>
      <c r="H37" s="534">
        <v>6300</v>
      </c>
      <c r="I37" s="535">
        <v>4000</v>
      </c>
      <c r="J37" s="532">
        <v>6300</v>
      </c>
      <c r="K37" s="534">
        <v>6300</v>
      </c>
      <c r="L37" s="536">
        <v>6300</v>
      </c>
    </row>
    <row r="38" spans="1:12" ht="15">
      <c r="A38" s="532">
        <v>223001</v>
      </c>
      <c r="B38" s="533">
        <v>4</v>
      </c>
      <c r="C38" s="533">
        <v>41</v>
      </c>
      <c r="D38" s="742" t="s">
        <v>32</v>
      </c>
      <c r="E38" s="532">
        <v>1326</v>
      </c>
      <c r="F38" s="536">
        <v>1302</v>
      </c>
      <c r="G38" s="532">
        <v>1500</v>
      </c>
      <c r="H38" s="534">
        <v>1500</v>
      </c>
      <c r="I38" s="535">
        <v>1000</v>
      </c>
      <c r="J38" s="532">
        <v>1500</v>
      </c>
      <c r="K38" s="534">
        <v>1500</v>
      </c>
      <c r="L38" s="536">
        <v>1500</v>
      </c>
    </row>
    <row r="39" spans="1:12" ht="15">
      <c r="A39" s="532">
        <v>223001</v>
      </c>
      <c r="B39" s="533">
        <v>5</v>
      </c>
      <c r="C39" s="533">
        <v>41</v>
      </c>
      <c r="D39" s="772" t="s">
        <v>33</v>
      </c>
      <c r="E39" s="754">
        <v>1</v>
      </c>
      <c r="F39" s="529">
        <v>4</v>
      </c>
      <c r="G39" s="532">
        <v>5</v>
      </c>
      <c r="H39" s="534">
        <v>5</v>
      </c>
      <c r="I39" s="535">
        <v>5</v>
      </c>
      <c r="J39" s="532">
        <v>5</v>
      </c>
      <c r="K39" s="534">
        <v>5</v>
      </c>
      <c r="L39" s="536">
        <v>5</v>
      </c>
    </row>
    <row r="40" spans="1:12" ht="15">
      <c r="A40" s="532">
        <v>223001</v>
      </c>
      <c r="B40" s="533">
        <v>6</v>
      </c>
      <c r="C40" s="533">
        <v>41</v>
      </c>
      <c r="D40" s="772" t="s">
        <v>34</v>
      </c>
      <c r="E40" s="616">
        <v>130</v>
      </c>
      <c r="F40" s="534">
        <v>132</v>
      </c>
      <c r="G40" s="532">
        <v>166</v>
      </c>
      <c r="H40" s="534">
        <v>166</v>
      </c>
      <c r="I40" s="535">
        <v>166</v>
      </c>
      <c r="J40" s="532">
        <v>166</v>
      </c>
      <c r="K40" s="534">
        <v>166</v>
      </c>
      <c r="L40" s="536">
        <v>166</v>
      </c>
    </row>
    <row r="41" spans="1:12" ht="15">
      <c r="A41" s="532">
        <v>223001</v>
      </c>
      <c r="B41" s="533">
        <v>7</v>
      </c>
      <c r="C41" s="533">
        <v>41</v>
      </c>
      <c r="D41" s="772" t="s">
        <v>38</v>
      </c>
      <c r="E41" s="616">
        <v>4644</v>
      </c>
      <c r="F41" s="534"/>
      <c r="G41" s="532">
        <v>1000</v>
      </c>
      <c r="H41" s="534">
        <v>1000</v>
      </c>
      <c r="I41" s="535">
        <v>1000</v>
      </c>
      <c r="J41" s="532">
        <v>1000</v>
      </c>
      <c r="K41" s="534">
        <v>1000</v>
      </c>
      <c r="L41" s="536">
        <v>1000</v>
      </c>
    </row>
    <row r="42" spans="1:12" ht="15">
      <c r="A42" s="532">
        <v>223001</v>
      </c>
      <c r="B42" s="533">
        <v>8</v>
      </c>
      <c r="C42" s="533">
        <v>41</v>
      </c>
      <c r="D42" s="772" t="s">
        <v>37</v>
      </c>
      <c r="E42" s="616">
        <v>223</v>
      </c>
      <c r="F42" s="534">
        <v>26</v>
      </c>
      <c r="G42" s="532">
        <v>500</v>
      </c>
      <c r="H42" s="534">
        <v>500</v>
      </c>
      <c r="I42" s="535">
        <v>200</v>
      </c>
      <c r="J42" s="532">
        <v>500</v>
      </c>
      <c r="K42" s="534">
        <v>200</v>
      </c>
      <c r="L42" s="536">
        <v>200</v>
      </c>
    </row>
    <row r="43" spans="1:12" ht="15">
      <c r="A43" s="532">
        <v>223001</v>
      </c>
      <c r="B43" s="533">
        <v>9</v>
      </c>
      <c r="C43" s="533">
        <v>41</v>
      </c>
      <c r="D43" s="772" t="s">
        <v>409</v>
      </c>
      <c r="E43" s="616"/>
      <c r="F43" s="534">
        <v>349</v>
      </c>
      <c r="G43" s="532">
        <v>1800</v>
      </c>
      <c r="H43" s="534">
        <v>1800</v>
      </c>
      <c r="I43" s="535">
        <v>400</v>
      </c>
      <c r="J43" s="532">
        <v>500</v>
      </c>
      <c r="K43" s="534">
        <v>500</v>
      </c>
      <c r="L43" s="536">
        <v>500</v>
      </c>
    </row>
    <row r="44" spans="1:12" ht="15">
      <c r="A44" s="527">
        <v>223001</v>
      </c>
      <c r="B44" s="528">
        <v>10</v>
      </c>
      <c r="C44" s="528">
        <v>41</v>
      </c>
      <c r="D44" s="771" t="s">
        <v>36</v>
      </c>
      <c r="E44" s="616">
        <v>1600</v>
      </c>
      <c r="F44" s="534">
        <v>1310</v>
      </c>
      <c r="G44" s="532">
        <v>6000</v>
      </c>
      <c r="H44" s="534">
        <v>6000</v>
      </c>
      <c r="I44" s="535">
        <v>2000</v>
      </c>
      <c r="J44" s="532">
        <v>5000</v>
      </c>
      <c r="K44" s="534">
        <v>5000</v>
      </c>
      <c r="L44" s="536">
        <v>5000</v>
      </c>
    </row>
    <row r="45" spans="1:12" ht="15">
      <c r="A45" s="563">
        <v>223001</v>
      </c>
      <c r="B45" s="564">
        <v>11</v>
      </c>
      <c r="C45" s="564">
        <v>41</v>
      </c>
      <c r="D45" s="779" t="s">
        <v>387</v>
      </c>
      <c r="E45" s="616"/>
      <c r="F45" s="534">
        <v>66</v>
      </c>
      <c r="G45" s="532">
        <v>100</v>
      </c>
      <c r="H45" s="534">
        <v>2000</v>
      </c>
      <c r="I45" s="535">
        <v>70</v>
      </c>
      <c r="J45" s="532">
        <v>1500</v>
      </c>
      <c r="K45" s="534">
        <v>1000</v>
      </c>
      <c r="L45" s="536">
        <v>1000</v>
      </c>
    </row>
    <row r="46" spans="1:12" ht="13.5" customHeight="1">
      <c r="A46" s="532">
        <v>223002</v>
      </c>
      <c r="B46" s="533">
        <v>16</v>
      </c>
      <c r="C46" s="533">
        <v>41</v>
      </c>
      <c r="D46" s="772" t="s">
        <v>35</v>
      </c>
      <c r="E46" s="616">
        <v>2625</v>
      </c>
      <c r="F46" s="534">
        <v>3813</v>
      </c>
      <c r="G46" s="532">
        <v>3800</v>
      </c>
      <c r="H46" s="534">
        <v>6600</v>
      </c>
      <c r="I46" s="535">
        <v>3000</v>
      </c>
      <c r="J46" s="532">
        <v>7500</v>
      </c>
      <c r="K46" s="534">
        <v>7500</v>
      </c>
      <c r="L46" s="536">
        <v>7500</v>
      </c>
    </row>
    <row r="47" spans="1:12" s="653" customFormat="1" ht="13.5" customHeight="1">
      <c r="A47" s="532">
        <v>223003</v>
      </c>
      <c r="B47" s="533"/>
      <c r="C47" s="9" t="s">
        <v>505</v>
      </c>
      <c r="D47" s="458" t="s">
        <v>493</v>
      </c>
      <c r="E47" s="616"/>
      <c r="F47" s="534"/>
      <c r="G47" s="532"/>
      <c r="H47" s="534"/>
      <c r="I47" s="535"/>
      <c r="J47" s="532">
        <v>14000</v>
      </c>
      <c r="K47" s="534">
        <v>14000</v>
      </c>
      <c r="L47" s="536">
        <v>14000</v>
      </c>
    </row>
    <row r="48" spans="1:12" ht="15" customHeight="1">
      <c r="A48" s="532">
        <v>223003</v>
      </c>
      <c r="B48" s="533"/>
      <c r="C48" s="533">
        <v>41</v>
      </c>
      <c r="D48" s="772" t="s">
        <v>39</v>
      </c>
      <c r="E48" s="616">
        <v>12727</v>
      </c>
      <c r="F48" s="534">
        <v>14936</v>
      </c>
      <c r="G48" s="532">
        <v>25000</v>
      </c>
      <c r="H48" s="534">
        <v>25000</v>
      </c>
      <c r="I48" s="535">
        <v>22000</v>
      </c>
      <c r="J48" s="532">
        <v>25000</v>
      </c>
      <c r="K48" s="534">
        <v>24000</v>
      </c>
      <c r="L48" s="536">
        <v>24000</v>
      </c>
    </row>
    <row r="49" spans="1:12" ht="19.5" customHeight="1" hidden="1">
      <c r="A49" s="532">
        <v>223003</v>
      </c>
      <c r="B49" s="533">
        <v>1</v>
      </c>
      <c r="C49" s="533"/>
      <c r="D49" s="772" t="s">
        <v>40</v>
      </c>
      <c r="E49" s="616">
        <v>0</v>
      </c>
      <c r="F49" s="534">
        <v>0</v>
      </c>
      <c r="G49" s="532">
        <v>0</v>
      </c>
      <c r="H49" s="534">
        <v>0</v>
      </c>
      <c r="I49" s="535"/>
      <c r="J49" s="532">
        <v>0</v>
      </c>
      <c r="K49" s="534">
        <v>0</v>
      </c>
      <c r="L49" s="536"/>
    </row>
    <row r="50" spans="1:12" ht="14.25" customHeight="1">
      <c r="A50" s="512">
        <v>240</v>
      </c>
      <c r="B50" s="543"/>
      <c r="C50" s="543"/>
      <c r="D50" s="769" t="s">
        <v>41</v>
      </c>
      <c r="E50" s="524">
        <f aca="true" t="shared" si="4" ref="E50:L50">SUM(E51:E51)</f>
        <v>53</v>
      </c>
      <c r="F50" s="524">
        <f t="shared" si="4"/>
        <v>71</v>
      </c>
      <c r="G50" s="515">
        <f t="shared" si="4"/>
        <v>70</v>
      </c>
      <c r="H50" s="524">
        <f t="shared" si="4"/>
        <v>70</v>
      </c>
      <c r="I50" s="525">
        <v>70</v>
      </c>
      <c r="J50" s="515">
        <f t="shared" si="4"/>
        <v>70</v>
      </c>
      <c r="K50" s="524">
        <f t="shared" si="4"/>
        <v>70</v>
      </c>
      <c r="L50" s="526">
        <f t="shared" si="4"/>
        <v>50</v>
      </c>
    </row>
    <row r="51" spans="1:12" ht="15" customHeight="1">
      <c r="A51" s="545">
        <v>242000</v>
      </c>
      <c r="B51" s="546"/>
      <c r="C51" s="546"/>
      <c r="D51" s="784" t="s">
        <v>42</v>
      </c>
      <c r="E51" s="777">
        <v>53</v>
      </c>
      <c r="F51" s="571">
        <v>71</v>
      </c>
      <c r="G51" s="545">
        <v>70</v>
      </c>
      <c r="H51" s="571">
        <v>70</v>
      </c>
      <c r="I51" s="576">
        <v>70</v>
      </c>
      <c r="J51" s="545">
        <v>70</v>
      </c>
      <c r="K51" s="571">
        <v>70</v>
      </c>
      <c r="L51" s="547">
        <v>50</v>
      </c>
    </row>
    <row r="52" spans="1:12" ht="14.25" customHeight="1">
      <c r="A52" s="512">
        <v>290</v>
      </c>
      <c r="B52" s="513"/>
      <c r="C52" s="513"/>
      <c r="D52" s="769" t="s">
        <v>43</v>
      </c>
      <c r="E52" s="524">
        <f aca="true" t="shared" si="5" ref="E52:L52">SUM(E53:E58)</f>
        <v>10439</v>
      </c>
      <c r="F52" s="514">
        <f t="shared" si="5"/>
        <v>11177</v>
      </c>
      <c r="G52" s="515">
        <f t="shared" si="5"/>
        <v>6000</v>
      </c>
      <c r="H52" s="514">
        <f t="shared" si="5"/>
        <v>6500</v>
      </c>
      <c r="I52" s="516">
        <f>SUM(I53:I58)</f>
        <v>7650</v>
      </c>
      <c r="J52" s="515">
        <f t="shared" si="5"/>
        <v>14400</v>
      </c>
      <c r="K52" s="514">
        <f t="shared" si="5"/>
        <v>14100</v>
      </c>
      <c r="L52" s="517">
        <f t="shared" si="5"/>
        <v>14100</v>
      </c>
    </row>
    <row r="53" spans="1:12" ht="14.25" customHeight="1">
      <c r="A53" s="527">
        <v>292017</v>
      </c>
      <c r="B53" s="528"/>
      <c r="C53" s="528"/>
      <c r="D53" s="771" t="s">
        <v>470</v>
      </c>
      <c r="E53" s="754"/>
      <c r="F53" s="529">
        <v>5956</v>
      </c>
      <c r="G53" s="527"/>
      <c r="H53" s="529">
        <v>0</v>
      </c>
      <c r="I53" s="525"/>
      <c r="J53" s="527">
        <v>5000</v>
      </c>
      <c r="K53" s="529">
        <v>5000</v>
      </c>
      <c r="L53" s="531">
        <v>5000</v>
      </c>
    </row>
    <row r="54" spans="1:12" ht="14.25" customHeight="1">
      <c r="A54" s="532">
        <v>292008</v>
      </c>
      <c r="B54" s="533"/>
      <c r="C54" s="533">
        <v>41</v>
      </c>
      <c r="D54" s="772" t="s">
        <v>373</v>
      </c>
      <c r="E54" s="616">
        <v>5813</v>
      </c>
      <c r="F54" s="534">
        <v>3699</v>
      </c>
      <c r="G54" s="532">
        <v>6000</v>
      </c>
      <c r="H54" s="534">
        <v>6000</v>
      </c>
      <c r="I54" s="535">
        <v>6000</v>
      </c>
      <c r="J54" s="532">
        <v>9000</v>
      </c>
      <c r="K54" s="534">
        <v>9000</v>
      </c>
      <c r="L54" s="536">
        <v>9000</v>
      </c>
    </row>
    <row r="55" spans="1:12" ht="14.25" customHeight="1">
      <c r="A55" s="532">
        <v>292012</v>
      </c>
      <c r="B55" s="533"/>
      <c r="C55" s="533"/>
      <c r="D55" s="772" t="s">
        <v>46</v>
      </c>
      <c r="E55" s="616">
        <v>1800</v>
      </c>
      <c r="F55" s="534"/>
      <c r="G55" s="532"/>
      <c r="H55" s="534">
        <v>0</v>
      </c>
      <c r="I55" s="535"/>
      <c r="J55" s="532"/>
      <c r="K55" s="534"/>
      <c r="L55" s="536"/>
    </row>
    <row r="56" spans="1:12" ht="13.5" customHeight="1">
      <c r="A56" s="532">
        <v>292019</v>
      </c>
      <c r="B56" s="533"/>
      <c r="C56" s="533">
        <v>41</v>
      </c>
      <c r="D56" s="772" t="s">
        <v>389</v>
      </c>
      <c r="E56" s="616">
        <v>2410</v>
      </c>
      <c r="F56" s="534">
        <v>1469</v>
      </c>
      <c r="G56" s="532"/>
      <c r="H56" s="534">
        <v>0</v>
      </c>
      <c r="I56" s="535">
        <v>1500</v>
      </c>
      <c r="J56" s="532"/>
      <c r="K56" s="534"/>
      <c r="L56" s="536"/>
    </row>
    <row r="57" spans="1:12" ht="15">
      <c r="A57" s="532">
        <v>292027</v>
      </c>
      <c r="B57" s="533"/>
      <c r="C57" s="533">
        <v>41</v>
      </c>
      <c r="D57" s="772" t="s">
        <v>44</v>
      </c>
      <c r="E57" s="616">
        <v>38</v>
      </c>
      <c r="F57" s="534">
        <v>53</v>
      </c>
      <c r="G57" s="532"/>
      <c r="H57" s="534">
        <v>10</v>
      </c>
      <c r="I57" s="535">
        <v>100</v>
      </c>
      <c r="J57" s="532">
        <v>100</v>
      </c>
      <c r="K57" s="534">
        <v>100</v>
      </c>
      <c r="L57" s="536">
        <v>100</v>
      </c>
    </row>
    <row r="58" spans="1:12" ht="15.75" thickBot="1">
      <c r="A58" s="527">
        <v>292027</v>
      </c>
      <c r="B58" s="533">
        <v>1</v>
      </c>
      <c r="C58" s="533">
        <v>41</v>
      </c>
      <c r="D58" s="772" t="s">
        <v>45</v>
      </c>
      <c r="E58" s="616">
        <v>378</v>
      </c>
      <c r="F58" s="534"/>
      <c r="G58" s="532"/>
      <c r="H58" s="534">
        <v>490</v>
      </c>
      <c r="I58" s="535">
        <v>50</v>
      </c>
      <c r="J58" s="532">
        <v>300</v>
      </c>
      <c r="K58" s="534"/>
      <c r="L58" s="536"/>
    </row>
    <row r="59" spans="1:12" ht="15.75" thickBot="1">
      <c r="A59" s="577">
        <v>300</v>
      </c>
      <c r="B59" s="553"/>
      <c r="C59" s="553"/>
      <c r="D59" s="774" t="s">
        <v>47</v>
      </c>
      <c r="E59" s="578">
        <f aca="true" t="shared" si="6" ref="E59:L59">SUM(E60:E80)</f>
        <v>351059</v>
      </c>
      <c r="F59" s="578">
        <f t="shared" si="6"/>
        <v>446644</v>
      </c>
      <c r="G59" s="577">
        <f t="shared" si="6"/>
        <v>399972</v>
      </c>
      <c r="H59" s="578">
        <f t="shared" si="6"/>
        <v>500302</v>
      </c>
      <c r="I59" s="579">
        <f t="shared" si="6"/>
        <v>393009</v>
      </c>
      <c r="J59" s="577">
        <f t="shared" si="6"/>
        <v>409450</v>
      </c>
      <c r="K59" s="578">
        <f t="shared" si="6"/>
        <v>362150</v>
      </c>
      <c r="L59" s="580">
        <f t="shared" si="6"/>
        <v>359650</v>
      </c>
    </row>
    <row r="60" spans="1:12" ht="15">
      <c r="A60" s="581">
        <v>311000</v>
      </c>
      <c r="B60" s="582">
        <v>1</v>
      </c>
      <c r="C60" s="582">
        <v>71</v>
      </c>
      <c r="D60" s="785" t="s">
        <v>48</v>
      </c>
      <c r="E60" s="761"/>
      <c r="F60" s="583">
        <v>4100</v>
      </c>
      <c r="G60" s="581">
        <v>500</v>
      </c>
      <c r="H60" s="583">
        <v>3700</v>
      </c>
      <c r="I60" s="584">
        <v>3600</v>
      </c>
      <c r="J60" s="581">
        <v>1500</v>
      </c>
      <c r="K60" s="583">
        <v>500</v>
      </c>
      <c r="L60" s="585">
        <v>500</v>
      </c>
    </row>
    <row r="61" spans="1:12" ht="15">
      <c r="A61" s="527">
        <v>312001</v>
      </c>
      <c r="B61" s="528">
        <v>1</v>
      </c>
      <c r="C61" s="528">
        <v>111</v>
      </c>
      <c r="D61" s="771" t="s">
        <v>49</v>
      </c>
      <c r="E61" s="754">
        <v>335697</v>
      </c>
      <c r="F61" s="529">
        <v>344242</v>
      </c>
      <c r="G61" s="527">
        <v>340000</v>
      </c>
      <c r="H61" s="529">
        <v>417240</v>
      </c>
      <c r="I61" s="530">
        <v>350534</v>
      </c>
      <c r="J61" s="527">
        <v>367000</v>
      </c>
      <c r="K61" s="529">
        <v>340000</v>
      </c>
      <c r="L61" s="531">
        <v>340000</v>
      </c>
    </row>
    <row r="62" spans="1:12" ht="15">
      <c r="A62" s="527">
        <v>312001</v>
      </c>
      <c r="B62" s="528">
        <v>2</v>
      </c>
      <c r="C62" s="528">
        <v>111</v>
      </c>
      <c r="D62" s="771" t="s">
        <v>435</v>
      </c>
      <c r="E62" s="616">
        <v>2560</v>
      </c>
      <c r="F62" s="534">
        <v>2576</v>
      </c>
      <c r="G62" s="532">
        <v>2800</v>
      </c>
      <c r="H62" s="534">
        <v>2800</v>
      </c>
      <c r="I62" s="535">
        <v>2800</v>
      </c>
      <c r="J62" s="532">
        <v>2800</v>
      </c>
      <c r="K62" s="534">
        <v>2800</v>
      </c>
      <c r="L62" s="536">
        <v>2800</v>
      </c>
    </row>
    <row r="63" spans="1:12" ht="15">
      <c r="A63" s="527">
        <v>312001</v>
      </c>
      <c r="B63" s="528">
        <v>3</v>
      </c>
      <c r="C63" s="528">
        <v>111</v>
      </c>
      <c r="D63" s="771" t="s">
        <v>410</v>
      </c>
      <c r="E63" s="616"/>
      <c r="F63" s="534">
        <v>3122</v>
      </c>
      <c r="G63" s="532"/>
      <c r="H63" s="534"/>
      <c r="I63" s="535"/>
      <c r="J63" s="532"/>
      <c r="K63" s="534"/>
      <c r="L63" s="536"/>
    </row>
    <row r="64" spans="1:12" ht="15">
      <c r="A64" s="527">
        <v>312001</v>
      </c>
      <c r="B64" s="528">
        <v>4</v>
      </c>
      <c r="C64" s="528">
        <v>111</v>
      </c>
      <c r="D64" s="771" t="s">
        <v>411</v>
      </c>
      <c r="E64" s="616">
        <v>2764</v>
      </c>
      <c r="F64" s="534">
        <v>24547</v>
      </c>
      <c r="G64" s="532">
        <v>8200</v>
      </c>
      <c r="H64" s="534">
        <v>8200</v>
      </c>
      <c r="I64" s="535">
        <v>20000</v>
      </c>
      <c r="J64" s="532">
        <v>8200</v>
      </c>
      <c r="K64" s="534"/>
      <c r="L64" s="536"/>
    </row>
    <row r="65" spans="1:12" ht="15">
      <c r="A65" s="532">
        <v>312001</v>
      </c>
      <c r="B65" s="533">
        <v>5</v>
      </c>
      <c r="C65" s="533">
        <v>111</v>
      </c>
      <c r="D65" s="772" t="s">
        <v>50</v>
      </c>
      <c r="E65" s="616">
        <v>524</v>
      </c>
      <c r="F65" s="534">
        <v>608</v>
      </c>
      <c r="G65" s="532">
        <v>800</v>
      </c>
      <c r="H65" s="534">
        <v>800</v>
      </c>
      <c r="I65" s="535">
        <v>600</v>
      </c>
      <c r="J65" s="532">
        <v>800</v>
      </c>
      <c r="K65" s="534">
        <v>1200</v>
      </c>
      <c r="L65" s="536">
        <v>1200</v>
      </c>
    </row>
    <row r="66" spans="1:12" ht="15">
      <c r="A66" s="563">
        <v>312001</v>
      </c>
      <c r="B66" s="564">
        <v>6</v>
      </c>
      <c r="C66" s="564">
        <v>111</v>
      </c>
      <c r="D66" s="779" t="s">
        <v>436</v>
      </c>
      <c r="E66" s="616">
        <v>246</v>
      </c>
      <c r="F66" s="534">
        <v>248</v>
      </c>
      <c r="G66" s="532">
        <v>140</v>
      </c>
      <c r="H66" s="534">
        <v>250</v>
      </c>
      <c r="I66" s="535">
        <v>120</v>
      </c>
      <c r="J66" s="532">
        <v>250</v>
      </c>
      <c r="K66" s="534">
        <v>250</v>
      </c>
      <c r="L66" s="536">
        <v>250</v>
      </c>
    </row>
    <row r="67" spans="1:12" ht="15">
      <c r="A67" s="532">
        <v>312001</v>
      </c>
      <c r="B67" s="533">
        <v>7</v>
      </c>
      <c r="C67" s="533">
        <v>111</v>
      </c>
      <c r="D67" s="772" t="s">
        <v>51</v>
      </c>
      <c r="E67" s="616">
        <v>100</v>
      </c>
      <c r="F67" s="534">
        <v>116</v>
      </c>
      <c r="G67" s="532">
        <v>200</v>
      </c>
      <c r="H67" s="534">
        <v>200</v>
      </c>
      <c r="I67" s="535">
        <v>120</v>
      </c>
      <c r="J67" s="532">
        <v>200</v>
      </c>
      <c r="K67" s="534">
        <v>200</v>
      </c>
      <c r="L67" s="536">
        <v>200</v>
      </c>
    </row>
    <row r="68" spans="1:12" ht="15">
      <c r="A68" s="532">
        <v>312001</v>
      </c>
      <c r="B68" s="533">
        <v>8</v>
      </c>
      <c r="C68" s="533">
        <v>111</v>
      </c>
      <c r="D68" s="772" t="s">
        <v>402</v>
      </c>
      <c r="E68" s="616">
        <v>352</v>
      </c>
      <c r="F68" s="534">
        <v>1174</v>
      </c>
      <c r="G68" s="532"/>
      <c r="H68" s="534"/>
      <c r="I68" s="535"/>
      <c r="J68" s="532"/>
      <c r="K68" s="534"/>
      <c r="L68" s="536"/>
    </row>
    <row r="69" spans="1:12" ht="15">
      <c r="A69" s="532">
        <v>312001</v>
      </c>
      <c r="B69" s="533">
        <v>9</v>
      </c>
      <c r="C69" s="533">
        <v>111</v>
      </c>
      <c r="D69" s="772" t="s">
        <v>52</v>
      </c>
      <c r="E69" s="616">
        <v>3802</v>
      </c>
      <c r="F69" s="534">
        <v>3893</v>
      </c>
      <c r="G69" s="532">
        <v>3900</v>
      </c>
      <c r="H69" s="534">
        <v>5000</v>
      </c>
      <c r="I69" s="535">
        <v>3900</v>
      </c>
      <c r="J69" s="532">
        <v>5000</v>
      </c>
      <c r="K69" s="534">
        <v>5000</v>
      </c>
      <c r="L69" s="536">
        <v>5000</v>
      </c>
    </row>
    <row r="70" spans="1:12" ht="14.25" customHeight="1">
      <c r="A70" s="532">
        <v>312001</v>
      </c>
      <c r="B70" s="533">
        <v>10</v>
      </c>
      <c r="C70" s="533">
        <v>111</v>
      </c>
      <c r="D70" s="772" t="s">
        <v>53</v>
      </c>
      <c r="E70" s="616">
        <v>840</v>
      </c>
      <c r="F70" s="534">
        <v>2032</v>
      </c>
      <c r="G70" s="532">
        <v>2500</v>
      </c>
      <c r="H70" s="534">
        <v>2500</v>
      </c>
      <c r="I70" s="535">
        <v>2100</v>
      </c>
      <c r="J70" s="532">
        <v>2500</v>
      </c>
      <c r="K70" s="534">
        <v>5000</v>
      </c>
      <c r="L70" s="536">
        <v>2500</v>
      </c>
    </row>
    <row r="71" spans="1:12" ht="15" customHeight="1" hidden="1">
      <c r="A71" s="573">
        <v>312001</v>
      </c>
      <c r="B71" s="567">
        <v>10</v>
      </c>
      <c r="C71" s="564"/>
      <c r="D71" s="779" t="s">
        <v>54</v>
      </c>
      <c r="E71" s="591">
        <v>0</v>
      </c>
      <c r="F71" s="565">
        <v>0</v>
      </c>
      <c r="G71" s="563"/>
      <c r="H71" s="565">
        <v>0</v>
      </c>
      <c r="I71" s="572">
        <v>0</v>
      </c>
      <c r="J71" s="563"/>
      <c r="K71" s="565"/>
      <c r="L71" s="574"/>
    </row>
    <row r="72" spans="1:12" ht="15">
      <c r="A72" s="532">
        <v>312001</v>
      </c>
      <c r="B72" s="528">
        <v>11</v>
      </c>
      <c r="C72" s="528">
        <v>111</v>
      </c>
      <c r="D72" s="772" t="s">
        <v>55</v>
      </c>
      <c r="E72" s="616">
        <v>164</v>
      </c>
      <c r="F72" s="534">
        <v>447</v>
      </c>
      <c r="G72" s="532">
        <v>300</v>
      </c>
      <c r="H72" s="534">
        <v>300</v>
      </c>
      <c r="I72" s="535">
        <v>500</v>
      </c>
      <c r="J72" s="532">
        <v>300</v>
      </c>
      <c r="K72" s="534">
        <v>300</v>
      </c>
      <c r="L72" s="536">
        <v>300</v>
      </c>
    </row>
    <row r="73" spans="1:12" ht="15">
      <c r="A73" s="532">
        <v>312001</v>
      </c>
      <c r="B73" s="587">
        <v>13</v>
      </c>
      <c r="C73" s="1094">
        <v>111</v>
      </c>
      <c r="D73" s="772" t="s">
        <v>56</v>
      </c>
      <c r="E73" s="616">
        <v>375</v>
      </c>
      <c r="F73" s="534">
        <v>385</v>
      </c>
      <c r="G73" s="532">
        <v>332</v>
      </c>
      <c r="H73" s="534">
        <v>332</v>
      </c>
      <c r="I73" s="535">
        <v>332</v>
      </c>
      <c r="J73" s="532"/>
      <c r="K73" s="534"/>
      <c r="L73" s="536"/>
    </row>
    <row r="74" spans="1:12" ht="15">
      <c r="A74" s="527">
        <v>312001</v>
      </c>
      <c r="B74" s="586">
        <v>14</v>
      </c>
      <c r="C74" s="588">
        <v>111</v>
      </c>
      <c r="D74" s="771" t="s">
        <v>57</v>
      </c>
      <c r="E74" s="754">
        <v>3635</v>
      </c>
      <c r="F74" s="529">
        <v>3689</v>
      </c>
      <c r="G74" s="527">
        <v>3700</v>
      </c>
      <c r="H74" s="529">
        <v>3700</v>
      </c>
      <c r="I74" s="530">
        <v>3000</v>
      </c>
      <c r="J74" s="527">
        <v>4900</v>
      </c>
      <c r="K74" s="529">
        <v>4900</v>
      </c>
      <c r="L74" s="531">
        <v>4900</v>
      </c>
    </row>
    <row r="75" spans="1:12" ht="17.25" customHeight="1">
      <c r="A75" s="532">
        <v>312001</v>
      </c>
      <c r="B75" s="533">
        <v>16</v>
      </c>
      <c r="C75" s="533">
        <v>111</v>
      </c>
      <c r="D75" s="772" t="s">
        <v>403</v>
      </c>
      <c r="E75" s="616"/>
      <c r="F75" s="534">
        <v>5577</v>
      </c>
      <c r="G75" s="532">
        <v>36600</v>
      </c>
      <c r="H75" s="534">
        <v>34600</v>
      </c>
      <c r="I75" s="535">
        <v>5000</v>
      </c>
      <c r="J75" s="532">
        <v>16000</v>
      </c>
      <c r="K75" s="534">
        <v>2000</v>
      </c>
      <c r="L75" s="536">
        <v>2000</v>
      </c>
    </row>
    <row r="76" spans="1:12" ht="17.25" customHeight="1">
      <c r="A76" s="532">
        <v>312001</v>
      </c>
      <c r="B76" s="586">
        <v>15</v>
      </c>
      <c r="C76" s="533">
        <v>111</v>
      </c>
      <c r="D76" s="772" t="s">
        <v>58</v>
      </c>
      <c r="E76" s="616"/>
      <c r="F76" s="616">
        <v>6000</v>
      </c>
      <c r="G76" s="532"/>
      <c r="H76" s="616">
        <v>275</v>
      </c>
      <c r="I76" s="756"/>
      <c r="J76" s="532"/>
      <c r="K76" s="616"/>
      <c r="L76" s="617"/>
    </row>
    <row r="77" spans="1:12" ht="15" customHeight="1">
      <c r="A77" s="532">
        <v>312001</v>
      </c>
      <c r="B77" s="533">
        <v>17</v>
      </c>
      <c r="C77" s="590">
        <v>111</v>
      </c>
      <c r="D77" s="778" t="s">
        <v>58</v>
      </c>
      <c r="E77" s="616"/>
      <c r="F77" s="616">
        <v>1000</v>
      </c>
      <c r="G77" s="532"/>
      <c r="H77" s="616"/>
      <c r="I77" s="756"/>
      <c r="J77" s="532"/>
      <c r="K77" s="616"/>
      <c r="L77" s="617"/>
    </row>
    <row r="78" spans="1:13" ht="14.25" customHeight="1">
      <c r="A78" s="527">
        <v>312011</v>
      </c>
      <c r="B78" s="528"/>
      <c r="C78" s="586">
        <v>111</v>
      </c>
      <c r="D78" s="458" t="s">
        <v>457</v>
      </c>
      <c r="E78" s="754"/>
      <c r="F78" s="754"/>
      <c r="G78" s="527"/>
      <c r="H78" s="754">
        <v>405</v>
      </c>
      <c r="I78" s="755">
        <v>403</v>
      </c>
      <c r="J78" s="527"/>
      <c r="K78" s="754"/>
      <c r="L78" s="531"/>
      <c r="M78" s="697"/>
    </row>
    <row r="79" spans="1:18" ht="17.25" customHeight="1">
      <c r="A79" s="534">
        <v>312011</v>
      </c>
      <c r="B79" s="533"/>
      <c r="C79" s="9" t="s">
        <v>458</v>
      </c>
      <c r="D79" s="786" t="s">
        <v>459</v>
      </c>
      <c r="E79" s="754"/>
      <c r="F79" s="754"/>
      <c r="G79" s="527"/>
      <c r="H79" s="754">
        <v>20000</v>
      </c>
      <c r="I79" s="755"/>
      <c r="J79" s="527"/>
      <c r="K79" s="754"/>
      <c r="L79" s="757"/>
      <c r="M79" s="664"/>
      <c r="N79" s="697"/>
      <c r="O79" s="695"/>
      <c r="P79" s="695"/>
      <c r="Q79" s="695"/>
      <c r="R79" s="695"/>
    </row>
    <row r="80" spans="1:12" ht="15.75" thickBot="1">
      <c r="A80" s="758">
        <v>312001</v>
      </c>
      <c r="B80" s="589">
        <v>19</v>
      </c>
      <c r="C80" s="740">
        <v>111</v>
      </c>
      <c r="D80" s="787" t="s">
        <v>58</v>
      </c>
      <c r="E80" s="591"/>
      <c r="F80" s="591">
        <v>42888</v>
      </c>
      <c r="G80" s="569"/>
      <c r="H80" s="591"/>
      <c r="I80" s="592"/>
      <c r="J80" s="563"/>
      <c r="K80" s="591"/>
      <c r="L80" s="593"/>
    </row>
    <row r="81" spans="1:12" ht="15.75" thickBot="1">
      <c r="A81" s="594"/>
      <c r="B81" s="594"/>
      <c r="C81" s="595"/>
      <c r="D81" s="596" t="s">
        <v>59</v>
      </c>
      <c r="E81" s="597">
        <f>E59+E18+E4</f>
        <v>1297618</v>
      </c>
      <c r="F81" s="598">
        <f>F59+F18+F4</f>
        <v>1530077</v>
      </c>
      <c r="G81" s="1111">
        <f>G59+G18+G4</f>
        <v>1507860</v>
      </c>
      <c r="H81" s="597">
        <f>H59+H18+H4</f>
        <v>1616650</v>
      </c>
      <c r="I81" s="599">
        <v>1532960</v>
      </c>
      <c r="J81" s="598">
        <f>J59+J18+J4</f>
        <v>1559808</v>
      </c>
      <c r="K81" s="599">
        <f>K59+K18+K4</f>
        <v>1503208</v>
      </c>
      <c r="L81" s="600">
        <f>L59+L18+L4</f>
        <v>1506513</v>
      </c>
    </row>
    <row r="82" spans="1:13" ht="15.75" thickBot="1">
      <c r="A82" s="601"/>
      <c r="B82" s="601"/>
      <c r="C82" s="601"/>
      <c r="D82" s="763"/>
      <c r="E82" s="602"/>
      <c r="F82" s="602"/>
      <c r="G82" s="602"/>
      <c r="H82" s="602"/>
      <c r="I82" s="602"/>
      <c r="J82" s="602"/>
      <c r="K82" s="602"/>
      <c r="L82" s="602"/>
      <c r="M82" s="608"/>
    </row>
    <row r="83" spans="1:14" ht="15.75" thickBot="1">
      <c r="A83" s="604"/>
      <c r="B83" s="605"/>
      <c r="C83" s="605"/>
      <c r="D83" s="606" t="s">
        <v>60</v>
      </c>
      <c r="E83" s="607"/>
      <c r="F83" s="592"/>
      <c r="G83" s="592"/>
      <c r="H83" s="592"/>
      <c r="I83" s="603"/>
      <c r="J83" s="592"/>
      <c r="K83" s="592"/>
      <c r="L83" s="592"/>
      <c r="N83" s="608"/>
    </row>
    <row r="84" spans="1:12" ht="15.75" thickBot="1">
      <c r="A84" s="609">
        <v>230</v>
      </c>
      <c r="B84" s="610"/>
      <c r="C84" s="611"/>
      <c r="D84" s="612" t="s">
        <v>61</v>
      </c>
      <c r="E84" s="788"/>
      <c r="F84" s="613"/>
      <c r="G84" s="613"/>
      <c r="H84" s="613"/>
      <c r="I84" s="614"/>
      <c r="J84" s="613"/>
      <c r="K84" s="613"/>
      <c r="L84" s="613"/>
    </row>
    <row r="85" spans="1:12" ht="15">
      <c r="A85" s="581">
        <v>233001</v>
      </c>
      <c r="B85" s="582"/>
      <c r="C85" s="582">
        <v>43</v>
      </c>
      <c r="D85" s="785" t="s">
        <v>62</v>
      </c>
      <c r="E85" s="761">
        <v>10000</v>
      </c>
      <c r="F85" s="585">
        <v>21447</v>
      </c>
      <c r="G85" s="616">
        <v>21000</v>
      </c>
      <c r="H85" s="534">
        <v>6000</v>
      </c>
      <c r="I85" s="585">
        <v>6000</v>
      </c>
      <c r="J85" s="616"/>
      <c r="K85" s="534"/>
      <c r="L85" s="536"/>
    </row>
    <row r="86" spans="1:12" ht="15">
      <c r="A86" s="527">
        <v>322001</v>
      </c>
      <c r="B86" s="564"/>
      <c r="C86" s="564">
        <v>111</v>
      </c>
      <c r="D86" s="458" t="s">
        <v>476</v>
      </c>
      <c r="E86" s="591"/>
      <c r="F86" s="631"/>
      <c r="G86" s="616"/>
      <c r="H86" s="616">
        <v>15000</v>
      </c>
      <c r="I86" s="536">
        <v>15000</v>
      </c>
      <c r="J86" s="616"/>
      <c r="K86" s="616"/>
      <c r="L86" s="617"/>
    </row>
    <row r="87" spans="1:12" s="653" customFormat="1" ht="15">
      <c r="A87" s="527">
        <v>322001</v>
      </c>
      <c r="B87" s="564">
        <v>20</v>
      </c>
      <c r="C87" s="16" t="s">
        <v>502</v>
      </c>
      <c r="D87" s="458" t="s">
        <v>501</v>
      </c>
      <c r="E87" s="591"/>
      <c r="F87" s="631"/>
      <c r="G87" s="616"/>
      <c r="H87" s="616"/>
      <c r="I87" s="536"/>
      <c r="J87" s="616">
        <v>959850</v>
      </c>
      <c r="K87" s="616"/>
      <c r="L87" s="617"/>
    </row>
    <row r="88" spans="1:12" ht="15">
      <c r="A88" s="527">
        <v>322001</v>
      </c>
      <c r="B88" s="533">
        <v>20</v>
      </c>
      <c r="C88" s="9" t="s">
        <v>503</v>
      </c>
      <c r="D88" s="458" t="s">
        <v>501</v>
      </c>
      <c r="E88" s="630"/>
      <c r="F88" s="631"/>
      <c r="G88" s="616"/>
      <c r="H88" s="51">
        <v>344300</v>
      </c>
      <c r="I88" s="536">
        <v>344300</v>
      </c>
      <c r="J88" s="616">
        <v>106650</v>
      </c>
      <c r="K88" s="616"/>
      <c r="L88" s="617"/>
    </row>
    <row r="89" spans="1:12" ht="15">
      <c r="A89" s="527">
        <v>322001</v>
      </c>
      <c r="B89" s="570"/>
      <c r="C89" s="570">
        <v>111</v>
      </c>
      <c r="D89" s="789" t="s">
        <v>477</v>
      </c>
      <c r="E89" s="616"/>
      <c r="F89" s="536"/>
      <c r="G89" s="616"/>
      <c r="H89" s="616">
        <v>13500</v>
      </c>
      <c r="I89" s="536">
        <v>13500</v>
      </c>
      <c r="J89" s="616"/>
      <c r="K89" s="616"/>
      <c r="L89" s="617"/>
    </row>
    <row r="90" spans="1:14" ht="15">
      <c r="A90" s="527">
        <v>322001</v>
      </c>
      <c r="B90" s="533">
        <v>17</v>
      </c>
      <c r="C90" s="533">
        <v>111</v>
      </c>
      <c r="D90" s="772" t="s">
        <v>474</v>
      </c>
      <c r="E90" s="591">
        <v>40000</v>
      </c>
      <c r="F90" s="574"/>
      <c r="G90" s="616"/>
      <c r="H90" s="616"/>
      <c r="I90" s="536"/>
      <c r="J90" s="616"/>
      <c r="K90" s="616"/>
      <c r="L90" s="617"/>
      <c r="N90" s="608"/>
    </row>
    <row r="91" spans="1:14" ht="15">
      <c r="A91" s="527">
        <v>322002</v>
      </c>
      <c r="B91" s="533"/>
      <c r="C91" s="564">
        <v>111</v>
      </c>
      <c r="D91" s="771" t="s">
        <v>475</v>
      </c>
      <c r="E91" s="616">
        <v>193920</v>
      </c>
      <c r="F91" s="536"/>
      <c r="G91" s="616"/>
      <c r="H91" s="616"/>
      <c r="I91" s="536"/>
      <c r="J91" s="616"/>
      <c r="K91" s="616"/>
      <c r="L91" s="617"/>
      <c r="N91" s="608"/>
    </row>
    <row r="92" spans="1:12" ht="15.75" thickBot="1">
      <c r="A92" s="532">
        <v>322002</v>
      </c>
      <c r="B92" s="739"/>
      <c r="C92" s="739">
        <v>111</v>
      </c>
      <c r="D92" s="615" t="s">
        <v>412</v>
      </c>
      <c r="E92" s="762"/>
      <c r="F92" s="783">
        <v>25915</v>
      </c>
      <c r="G92" s="616"/>
      <c r="H92" s="616"/>
      <c r="I92" s="783"/>
      <c r="J92" s="616"/>
      <c r="K92" s="616"/>
      <c r="L92" s="617"/>
    </row>
    <row r="93" spans="1:14" ht="15.75" thickBot="1">
      <c r="A93" s="594"/>
      <c r="B93" s="594"/>
      <c r="C93" s="595"/>
      <c r="D93" s="618" t="s">
        <v>63</v>
      </c>
      <c r="E93" s="619">
        <f aca="true" t="shared" si="7" ref="E93:L93">SUM(E85:E92)</f>
        <v>243920</v>
      </c>
      <c r="F93" s="620">
        <f t="shared" si="7"/>
        <v>47362</v>
      </c>
      <c r="G93" s="621">
        <f t="shared" si="7"/>
        <v>21000</v>
      </c>
      <c r="H93" s="621">
        <f t="shared" si="7"/>
        <v>378800</v>
      </c>
      <c r="I93" s="621">
        <f t="shared" si="7"/>
        <v>378800</v>
      </c>
      <c r="J93" s="621">
        <f t="shared" si="7"/>
        <v>1066500</v>
      </c>
      <c r="K93" s="622">
        <f t="shared" si="7"/>
        <v>0</v>
      </c>
      <c r="L93" s="623">
        <f t="shared" si="7"/>
        <v>0</v>
      </c>
      <c r="N93" s="608"/>
    </row>
    <row r="94" spans="1:14" ht="15.75" thickBot="1">
      <c r="A94" s="624"/>
      <c r="B94" s="624"/>
      <c r="C94" s="624"/>
      <c r="D94" s="625"/>
      <c r="E94" s="592"/>
      <c r="F94" s="592"/>
      <c r="G94" s="592"/>
      <c r="H94" s="592"/>
      <c r="I94" s="603"/>
      <c r="J94" s="592"/>
      <c r="K94" s="592"/>
      <c r="L94" s="592"/>
      <c r="N94" s="608"/>
    </row>
    <row r="95" spans="1:12" ht="15.75" thickBot="1">
      <c r="A95" s="626"/>
      <c r="B95" s="627"/>
      <c r="C95" s="627"/>
      <c r="D95" s="628" t="s">
        <v>64</v>
      </c>
      <c r="E95" s="607"/>
      <c r="F95" s="629"/>
      <c r="G95" s="592"/>
      <c r="H95" s="592"/>
      <c r="I95" s="603"/>
      <c r="J95" s="592"/>
      <c r="K95" s="592"/>
      <c r="L95" s="629"/>
    </row>
    <row r="96" spans="1:12" ht="15">
      <c r="A96" s="527">
        <v>454001</v>
      </c>
      <c r="B96" s="582"/>
      <c r="C96" s="582">
        <v>41</v>
      </c>
      <c r="D96" s="790" t="s">
        <v>65</v>
      </c>
      <c r="E96" s="761">
        <v>89804</v>
      </c>
      <c r="F96" s="585">
        <v>43470</v>
      </c>
      <c r="G96" s="761">
        <v>60000</v>
      </c>
      <c r="H96" s="583">
        <v>130500</v>
      </c>
      <c r="I96" s="585">
        <v>43470</v>
      </c>
      <c r="J96" s="761">
        <v>130500</v>
      </c>
      <c r="K96" s="583">
        <v>70000</v>
      </c>
      <c r="L96" s="585">
        <v>70000</v>
      </c>
    </row>
    <row r="97" spans="1:12" ht="14.25" customHeight="1">
      <c r="A97" s="527">
        <v>453000</v>
      </c>
      <c r="B97" s="588"/>
      <c r="C97" s="588">
        <v>46</v>
      </c>
      <c r="D97" s="791" t="s">
        <v>282</v>
      </c>
      <c r="E97" s="532">
        <v>4115</v>
      </c>
      <c r="F97" s="536">
        <v>4115</v>
      </c>
      <c r="G97" s="616">
        <v>3622</v>
      </c>
      <c r="H97" s="616">
        <v>3622</v>
      </c>
      <c r="I97" s="617">
        <v>4115</v>
      </c>
      <c r="J97" s="616">
        <v>2299</v>
      </c>
      <c r="K97" s="616">
        <v>4000</v>
      </c>
      <c r="L97" s="536">
        <v>4000</v>
      </c>
    </row>
    <row r="98" spans="1:12" ht="14.25" customHeight="1">
      <c r="A98" s="527">
        <v>453000</v>
      </c>
      <c r="B98" s="588">
        <v>16</v>
      </c>
      <c r="C98" s="588">
        <v>46</v>
      </c>
      <c r="D98" s="792" t="s">
        <v>478</v>
      </c>
      <c r="E98" s="591"/>
      <c r="F98" s="574"/>
      <c r="G98" s="591"/>
      <c r="H98" s="591">
        <v>3000</v>
      </c>
      <c r="I98" s="593"/>
      <c r="J98" s="591">
        <v>3000</v>
      </c>
      <c r="K98" s="591"/>
      <c r="L98" s="574"/>
    </row>
    <row r="99" spans="1:17" ht="14.25" customHeight="1">
      <c r="A99" s="532">
        <v>456002</v>
      </c>
      <c r="B99" s="586">
        <v>16</v>
      </c>
      <c r="C99" s="586">
        <v>46</v>
      </c>
      <c r="D99" s="772" t="s">
        <v>413</v>
      </c>
      <c r="E99" s="630"/>
      <c r="F99" s="631">
        <v>12145</v>
      </c>
      <c r="G99" s="630">
        <v>17000</v>
      </c>
      <c r="H99" s="630">
        <v>17000</v>
      </c>
      <c r="I99" s="793">
        <v>14000</v>
      </c>
      <c r="J99" s="630">
        <v>37000</v>
      </c>
      <c r="K99" s="630">
        <v>16000</v>
      </c>
      <c r="L99" s="631">
        <v>16000</v>
      </c>
      <c r="N99" s="702"/>
      <c r="O99" s="702"/>
      <c r="P99" s="702"/>
      <c r="Q99" s="702"/>
    </row>
    <row r="100" spans="1:14" ht="14.25" customHeight="1">
      <c r="A100" s="532">
        <v>456002</v>
      </c>
      <c r="B100" s="533">
        <v>16</v>
      </c>
      <c r="C100" s="533">
        <v>71</v>
      </c>
      <c r="D100" s="772" t="s">
        <v>414</v>
      </c>
      <c r="E100" s="616"/>
      <c r="F100" s="536"/>
      <c r="G100" s="616">
        <v>7220</v>
      </c>
      <c r="H100" s="632">
        <v>7220</v>
      </c>
      <c r="I100" s="794">
        <v>7220</v>
      </c>
      <c r="J100" s="616">
        <v>7220</v>
      </c>
      <c r="K100" s="632"/>
      <c r="L100" s="536"/>
      <c r="N100" s="633"/>
    </row>
    <row r="101" spans="1:12" ht="15">
      <c r="A101" s="532">
        <v>513002</v>
      </c>
      <c r="B101" s="586">
        <v>20</v>
      </c>
      <c r="C101" s="9">
        <v>51</v>
      </c>
      <c r="D101" s="1068" t="s">
        <v>497</v>
      </c>
      <c r="E101" s="630"/>
      <c r="F101" s="631"/>
      <c r="G101" s="616"/>
      <c r="H101" s="591"/>
      <c r="I101" s="793"/>
      <c r="J101" s="616">
        <v>500000</v>
      </c>
      <c r="K101" s="591"/>
      <c r="L101" s="631"/>
    </row>
    <row r="102" spans="1:12" ht="15.75" thickBot="1">
      <c r="A102" s="1095">
        <v>456000</v>
      </c>
      <c r="B102" s="740">
        <v>80</v>
      </c>
      <c r="C102" s="740">
        <v>71</v>
      </c>
      <c r="D102" s="615" t="s">
        <v>415</v>
      </c>
      <c r="E102" s="1091"/>
      <c r="F102" s="783">
        <v>1269</v>
      </c>
      <c r="G102" s="1091"/>
      <c r="H102" s="1092"/>
      <c r="I102" s="1093">
        <v>3000</v>
      </c>
      <c r="J102" s="1091"/>
      <c r="K102" s="1092"/>
      <c r="L102" s="783"/>
    </row>
    <row r="103" spans="1:13" ht="15.75" thickBot="1">
      <c r="A103" s="601"/>
      <c r="B103" s="594"/>
      <c r="C103" s="601"/>
      <c r="D103" s="1087" t="s">
        <v>67</v>
      </c>
      <c r="E103" s="1088">
        <f aca="true" t="shared" si="8" ref="E103:L103">SUM(E96:E102)</f>
        <v>93919</v>
      </c>
      <c r="F103" s="1089">
        <f t="shared" si="8"/>
        <v>60999</v>
      </c>
      <c r="G103" s="1088">
        <f t="shared" si="8"/>
        <v>87842</v>
      </c>
      <c r="H103" s="1090">
        <f t="shared" si="8"/>
        <v>161342</v>
      </c>
      <c r="I103" s="639">
        <f t="shared" si="8"/>
        <v>71805</v>
      </c>
      <c r="J103" s="1088">
        <f t="shared" si="8"/>
        <v>680019</v>
      </c>
      <c r="K103" s="1090">
        <f t="shared" si="8"/>
        <v>90000</v>
      </c>
      <c r="L103" s="639">
        <f t="shared" si="8"/>
        <v>90000</v>
      </c>
      <c r="M103" s="697"/>
    </row>
    <row r="104" spans="1:12" ht="15">
      <c r="A104" s="601"/>
      <c r="B104" s="601"/>
      <c r="C104" s="635"/>
      <c r="D104" s="1063"/>
      <c r="E104" s="1064"/>
      <c r="F104" s="1064"/>
      <c r="G104" s="1066"/>
      <c r="H104" s="1064"/>
      <c r="I104" s="1067"/>
      <c r="J104" s="1064"/>
      <c r="K104" s="1064"/>
      <c r="L104" s="1064"/>
    </row>
    <row r="105" spans="1:12" ht="15.75" thickBot="1">
      <c r="A105" s="601"/>
      <c r="B105" s="601"/>
      <c r="C105" s="635"/>
      <c r="D105" s="1062" t="s">
        <v>68</v>
      </c>
      <c r="E105" s="759"/>
      <c r="F105" s="759"/>
      <c r="G105" s="759"/>
      <c r="H105" s="1065"/>
      <c r="I105" s="760"/>
      <c r="J105" s="1065"/>
      <c r="K105" s="759"/>
      <c r="L105" s="759"/>
    </row>
    <row r="106" spans="1:12" ht="15.75" thickBot="1">
      <c r="A106" s="601"/>
      <c r="B106" s="601"/>
      <c r="C106" s="635"/>
      <c r="D106" s="637" t="s">
        <v>69</v>
      </c>
      <c r="E106" s="580">
        <f aca="true" t="shared" si="9" ref="E106:L106">E81</f>
        <v>1297618</v>
      </c>
      <c r="F106" s="580">
        <f t="shared" si="9"/>
        <v>1530077</v>
      </c>
      <c r="G106" s="580">
        <f t="shared" si="9"/>
        <v>1507860</v>
      </c>
      <c r="H106" s="580">
        <f t="shared" si="9"/>
        <v>1616650</v>
      </c>
      <c r="I106" s="580">
        <f t="shared" si="9"/>
        <v>1532960</v>
      </c>
      <c r="J106" s="580">
        <f t="shared" si="9"/>
        <v>1559808</v>
      </c>
      <c r="K106" s="580">
        <f t="shared" si="9"/>
        <v>1503208</v>
      </c>
      <c r="L106" s="580">
        <f t="shared" si="9"/>
        <v>1506513</v>
      </c>
    </row>
    <row r="107" spans="1:12" ht="15.75" thickBot="1">
      <c r="A107" s="601"/>
      <c r="B107" s="601"/>
      <c r="C107" s="635"/>
      <c r="D107" s="618" t="s">
        <v>70</v>
      </c>
      <c r="E107" s="622">
        <f aca="true" t="shared" si="10" ref="E107:L107">E93</f>
        <v>243920</v>
      </c>
      <c r="F107" s="622">
        <f t="shared" si="10"/>
        <v>47362</v>
      </c>
      <c r="G107" s="622">
        <f t="shared" si="10"/>
        <v>21000</v>
      </c>
      <c r="H107" s="622">
        <f t="shared" si="10"/>
        <v>378800</v>
      </c>
      <c r="I107" s="622">
        <f t="shared" si="10"/>
        <v>378800</v>
      </c>
      <c r="J107" s="622">
        <f t="shared" si="10"/>
        <v>1066500</v>
      </c>
      <c r="K107" s="622">
        <f t="shared" si="10"/>
        <v>0</v>
      </c>
      <c r="L107" s="622">
        <f t="shared" si="10"/>
        <v>0</v>
      </c>
    </row>
    <row r="108" spans="1:12" ht="15.75" thickBot="1">
      <c r="A108" s="638"/>
      <c r="B108" s="601"/>
      <c r="C108" s="635"/>
      <c r="D108" s="628" t="s">
        <v>71</v>
      </c>
      <c r="E108" s="634">
        <f aca="true" t="shared" si="11" ref="E108:L108">E103</f>
        <v>93919</v>
      </c>
      <c r="F108" s="634">
        <f t="shared" si="11"/>
        <v>60999</v>
      </c>
      <c r="G108" s="639">
        <f>G103</f>
        <v>87842</v>
      </c>
      <c r="H108" s="634">
        <f t="shared" si="11"/>
        <v>161342</v>
      </c>
      <c r="I108" s="634">
        <f t="shared" si="11"/>
        <v>71805</v>
      </c>
      <c r="J108" s="639">
        <f t="shared" si="11"/>
        <v>680019</v>
      </c>
      <c r="K108" s="639">
        <f t="shared" si="11"/>
        <v>90000</v>
      </c>
      <c r="L108" s="639">
        <f t="shared" si="11"/>
        <v>90000</v>
      </c>
    </row>
    <row r="109" spans="1:12" ht="15.75" thickBot="1">
      <c r="A109" s="640"/>
      <c r="B109" s="638"/>
      <c r="C109" s="641"/>
      <c r="D109" s="636" t="s">
        <v>72</v>
      </c>
      <c r="E109" s="642">
        <f aca="true" t="shared" si="12" ref="E109:L109">E106+E107+E108</f>
        <v>1635457</v>
      </c>
      <c r="F109" s="642">
        <f t="shared" si="12"/>
        <v>1638438</v>
      </c>
      <c r="G109" s="643">
        <f>G106+G107+G108</f>
        <v>1616702</v>
      </c>
      <c r="H109" s="642">
        <f t="shared" si="12"/>
        <v>2156792</v>
      </c>
      <c r="I109" s="642">
        <f t="shared" si="12"/>
        <v>1983565</v>
      </c>
      <c r="J109" s="643">
        <f t="shared" si="12"/>
        <v>3306327</v>
      </c>
      <c r="K109" s="643">
        <f t="shared" si="12"/>
        <v>1593208</v>
      </c>
      <c r="L109" s="643">
        <f t="shared" si="12"/>
        <v>1596513</v>
      </c>
    </row>
    <row r="110" spans="1:2" ht="15">
      <c r="A110" s="644"/>
      <c r="B110" s="644"/>
    </row>
    <row r="111" spans="1:2" ht="15">
      <c r="A111" s="644"/>
      <c r="B111" s="644"/>
    </row>
    <row r="112" ht="15">
      <c r="A112" s="644"/>
    </row>
    <row r="113" spans="1:14" ht="15">
      <c r="A113" s="644"/>
      <c r="G113" s="644"/>
      <c r="N113" s="575"/>
    </row>
    <row r="114" spans="1:7" ht="15">
      <c r="A114" s="646"/>
      <c r="G114" s="644"/>
    </row>
    <row r="115" ht="15">
      <c r="A115" s="644"/>
    </row>
    <row r="117" ht="15.75" thickBot="1"/>
    <row r="118" spans="15:19" ht="15">
      <c r="O118" s="736"/>
      <c r="P118" s="736"/>
      <c r="Q118" s="736"/>
      <c r="R118" s="736"/>
      <c r="S118" s="736"/>
    </row>
  </sheetData>
  <sheetProtection/>
  <mergeCells count="12">
    <mergeCell ref="L2:L3"/>
    <mergeCell ref="E1:F1"/>
    <mergeCell ref="G1:I1"/>
    <mergeCell ref="J1:L1"/>
    <mergeCell ref="I2:I3"/>
    <mergeCell ref="J2:J3"/>
    <mergeCell ref="D2:D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Z646"/>
  <sheetViews>
    <sheetView zoomScalePageLayoutView="0" workbookViewId="0" topLeftCell="B613">
      <selection activeCell="S627" sqref="S627"/>
    </sheetView>
  </sheetViews>
  <sheetFormatPr defaultColWidth="9.140625" defaultRowHeight="15"/>
  <cols>
    <col min="2" max="2" width="7.140625" style="0" customWidth="1"/>
    <col min="3" max="3" width="3.28125" style="0" customWidth="1"/>
    <col min="4" max="4" width="5.00390625" style="0" customWidth="1"/>
    <col min="5" max="5" width="4.57421875" style="0" customWidth="1"/>
    <col min="6" max="6" width="30.28125" style="0" customWidth="1"/>
    <col min="7" max="7" width="8.7109375" style="0" customWidth="1"/>
    <col min="8" max="8" width="7.57421875" style="0" customWidth="1"/>
    <col min="9" max="9" width="7.8515625" style="0" customWidth="1"/>
    <col min="10" max="10" width="7.57421875" style="0" customWidth="1"/>
    <col min="11" max="11" width="7.8515625" style="0" customWidth="1"/>
    <col min="12" max="12" width="7.57421875" style="0" customWidth="1"/>
    <col min="13" max="13" width="8.00390625" style="0" customWidth="1"/>
    <col min="14" max="14" width="9.7109375" style="0" customWidth="1"/>
    <col min="15" max="15" width="5.8515625" style="0" customWidth="1"/>
  </cols>
  <sheetData>
    <row r="1" spans="2:15" ht="16.5" thickBot="1">
      <c r="B1" s="375"/>
      <c r="C1" s="59"/>
      <c r="D1" s="59"/>
      <c r="E1" s="376"/>
      <c r="F1" s="377" t="s">
        <v>73</v>
      </c>
      <c r="G1" s="1557" t="s">
        <v>1</v>
      </c>
      <c r="H1" s="1558"/>
      <c r="I1" s="1559" t="s">
        <v>440</v>
      </c>
      <c r="J1" s="1559"/>
      <c r="K1" s="1558"/>
      <c r="L1" s="1560" t="s">
        <v>511</v>
      </c>
      <c r="M1" s="1560"/>
      <c r="N1" s="1561"/>
      <c r="O1" s="1548" t="s">
        <v>439</v>
      </c>
    </row>
    <row r="2" spans="2:15" ht="15">
      <c r="B2" s="1522" t="s">
        <v>6</v>
      </c>
      <c r="C2" s="69" t="s">
        <v>2</v>
      </c>
      <c r="D2" s="997" t="s">
        <v>495</v>
      </c>
      <c r="E2" s="70" t="s">
        <v>74</v>
      </c>
      <c r="F2" s="1524" t="s">
        <v>3</v>
      </c>
      <c r="G2" s="1526" t="s">
        <v>416</v>
      </c>
      <c r="H2" s="1528" t="s">
        <v>471</v>
      </c>
      <c r="I2" s="1530" t="s">
        <v>4</v>
      </c>
      <c r="J2" s="1532" t="s">
        <v>5</v>
      </c>
      <c r="K2" s="1534" t="s">
        <v>375</v>
      </c>
      <c r="L2" s="1551" t="s">
        <v>4</v>
      </c>
      <c r="M2" s="1553" t="s">
        <v>5</v>
      </c>
      <c r="N2" s="1555" t="s">
        <v>567</v>
      </c>
      <c r="O2" s="1549"/>
    </row>
    <row r="3" spans="2:15" ht="15.75" thickBot="1">
      <c r="B3" s="1523"/>
      <c r="C3" s="71" t="s">
        <v>7</v>
      </c>
      <c r="D3" s="998"/>
      <c r="E3" s="801" t="s">
        <v>75</v>
      </c>
      <c r="F3" s="1525"/>
      <c r="G3" s="1527"/>
      <c r="H3" s="1529"/>
      <c r="I3" s="1531"/>
      <c r="J3" s="1533"/>
      <c r="K3" s="1535"/>
      <c r="L3" s="1552"/>
      <c r="M3" s="1554"/>
      <c r="N3" s="1556"/>
      <c r="O3" s="1550"/>
    </row>
    <row r="4" spans="2:15" ht="15.75" thickBot="1">
      <c r="B4" s="213" t="s">
        <v>377</v>
      </c>
      <c r="C4" s="18"/>
      <c r="D4" s="999"/>
      <c r="E4" s="802"/>
      <c r="F4" s="795" t="s">
        <v>76</v>
      </c>
      <c r="G4" s="74">
        <f>G5+G6+G16+G18+G24+G50+G60+G69+G71+G114</f>
        <v>293660</v>
      </c>
      <c r="H4" s="30">
        <f>H5+H6+H16+H18+H24+H50+H60+H69+H71+H114</f>
        <v>338424</v>
      </c>
      <c r="I4" s="74">
        <f>I5+I6+I16+I18+I24+I50+I60+I71+I114</f>
        <v>340442</v>
      </c>
      <c r="J4" s="74">
        <f>J5+J6+J16+J18+J24+J50+J60+J71+J114+J70</f>
        <v>374173</v>
      </c>
      <c r="K4" s="62">
        <f>K5+K6+K16+K18+K24+K50+K60+K69+K71+K114</f>
        <v>296016</v>
      </c>
      <c r="L4" s="74">
        <f>L5+L6+L16+L18+L24+L50+L60+L71+L114</f>
        <v>337022</v>
      </c>
      <c r="M4" s="74">
        <f>M5+M6+M16+M18+M24+M50+M60+M71+M114+M70</f>
        <v>361852</v>
      </c>
      <c r="N4" s="392">
        <f>N5+N6+N16+N18+N24+N50+N60+N71+N114+N70</f>
        <v>342686.74999999994</v>
      </c>
      <c r="O4" s="392">
        <f aca="true" t="shared" si="0" ref="O4:O18">(100/M4)*N4</f>
        <v>94.70356665155917</v>
      </c>
    </row>
    <row r="5" spans="2:15" ht="15">
      <c r="B5" s="231">
        <v>611000</v>
      </c>
      <c r="C5" s="76"/>
      <c r="D5" s="1000">
        <v>41</v>
      </c>
      <c r="E5" s="1338" t="s">
        <v>77</v>
      </c>
      <c r="F5" s="796" t="s">
        <v>78</v>
      </c>
      <c r="G5" s="77">
        <v>156173</v>
      </c>
      <c r="H5" s="241">
        <v>164922</v>
      </c>
      <c r="I5" s="77">
        <v>174000</v>
      </c>
      <c r="J5" s="77">
        <v>174000</v>
      </c>
      <c r="K5" s="241">
        <v>147000</v>
      </c>
      <c r="L5" s="77">
        <v>170000</v>
      </c>
      <c r="M5" s="77">
        <v>159360</v>
      </c>
      <c r="N5" s="1180">
        <v>159807.93</v>
      </c>
      <c r="O5" s="400">
        <f t="shared" si="0"/>
        <v>100.28108057228916</v>
      </c>
    </row>
    <row r="6" spans="2:15" ht="15">
      <c r="B6" s="191">
        <v>62</v>
      </c>
      <c r="C6" s="3"/>
      <c r="D6" s="1000"/>
      <c r="E6" s="803"/>
      <c r="F6" s="797" t="s">
        <v>79</v>
      </c>
      <c r="G6" s="5">
        <f>SUM(G7:G15)</f>
        <v>55866</v>
      </c>
      <c r="H6" s="195">
        <f aca="true" t="shared" si="1" ref="H6:N6">SUM(H7:H15)</f>
        <v>59444</v>
      </c>
      <c r="I6" s="5">
        <f>SUM(I7:I15)</f>
        <v>67300</v>
      </c>
      <c r="J6" s="5">
        <f>SUM(J7:J15)</f>
        <v>67800</v>
      </c>
      <c r="K6" s="195">
        <f t="shared" si="1"/>
        <v>58865</v>
      </c>
      <c r="L6" s="5">
        <f t="shared" si="1"/>
        <v>65200</v>
      </c>
      <c r="M6" s="5">
        <f t="shared" si="1"/>
        <v>65200</v>
      </c>
      <c r="N6" s="1181">
        <f t="shared" si="1"/>
        <v>59090.03</v>
      </c>
      <c r="O6" s="400">
        <f t="shared" si="0"/>
        <v>90.62888036809817</v>
      </c>
    </row>
    <row r="7" spans="2:15" ht="15">
      <c r="B7" s="196">
        <v>621000</v>
      </c>
      <c r="C7" s="7"/>
      <c r="D7" s="239">
        <v>41</v>
      </c>
      <c r="E7" s="804" t="s">
        <v>77</v>
      </c>
      <c r="F7" s="798" t="s">
        <v>80</v>
      </c>
      <c r="G7" s="97">
        <v>7002</v>
      </c>
      <c r="H7" s="197">
        <v>6656</v>
      </c>
      <c r="I7" s="56">
        <v>8500</v>
      </c>
      <c r="J7" s="22">
        <v>8500</v>
      </c>
      <c r="K7" s="208">
        <v>7900</v>
      </c>
      <c r="L7" s="56">
        <v>7650</v>
      </c>
      <c r="M7" s="22">
        <v>7650</v>
      </c>
      <c r="N7" s="1182">
        <v>7553.34</v>
      </c>
      <c r="O7" s="402">
        <f t="shared" si="0"/>
        <v>98.73647058823529</v>
      </c>
    </row>
    <row r="8" spans="2:15" ht="15">
      <c r="B8" s="198">
        <v>623000</v>
      </c>
      <c r="C8" s="9"/>
      <c r="D8" s="438">
        <v>41</v>
      </c>
      <c r="E8" s="805" t="s">
        <v>77</v>
      </c>
      <c r="F8" s="741" t="s">
        <v>81</v>
      </c>
      <c r="G8" s="51">
        <v>8232</v>
      </c>
      <c r="H8" s="199">
        <v>9845</v>
      </c>
      <c r="I8" s="51">
        <v>10000</v>
      </c>
      <c r="J8" s="8">
        <v>10000</v>
      </c>
      <c r="K8" s="199">
        <v>8500</v>
      </c>
      <c r="L8" s="51">
        <v>10650</v>
      </c>
      <c r="M8" s="8">
        <v>10650</v>
      </c>
      <c r="N8" s="386">
        <v>8651.4</v>
      </c>
      <c r="O8" s="398">
        <f t="shared" si="0"/>
        <v>81.2338028169014</v>
      </c>
    </row>
    <row r="9" spans="2:15" ht="15">
      <c r="B9" s="198">
        <v>625001</v>
      </c>
      <c r="C9" s="9"/>
      <c r="D9" s="14">
        <v>41</v>
      </c>
      <c r="E9" s="806" t="s">
        <v>77</v>
      </c>
      <c r="F9" s="741" t="s">
        <v>82</v>
      </c>
      <c r="G9" s="51">
        <v>2181</v>
      </c>
      <c r="H9" s="199">
        <v>2323</v>
      </c>
      <c r="I9" s="51">
        <v>2600</v>
      </c>
      <c r="J9" s="8">
        <v>2600</v>
      </c>
      <c r="K9" s="199">
        <v>2360</v>
      </c>
      <c r="L9" s="51">
        <v>2700</v>
      </c>
      <c r="M9" s="8">
        <v>2700</v>
      </c>
      <c r="N9" s="386">
        <v>2280.4</v>
      </c>
      <c r="O9" s="398">
        <f t="shared" si="0"/>
        <v>84.45925925925926</v>
      </c>
    </row>
    <row r="10" spans="2:15" ht="15">
      <c r="B10" s="198">
        <v>625002</v>
      </c>
      <c r="C10" s="9"/>
      <c r="D10" s="239">
        <v>41</v>
      </c>
      <c r="E10" s="806" t="s">
        <v>77</v>
      </c>
      <c r="F10" s="741" t="s">
        <v>83</v>
      </c>
      <c r="G10" s="51">
        <v>22520</v>
      </c>
      <c r="H10" s="199">
        <v>24062</v>
      </c>
      <c r="I10" s="51">
        <v>27000</v>
      </c>
      <c r="J10" s="8">
        <v>27000</v>
      </c>
      <c r="K10" s="199">
        <v>23050</v>
      </c>
      <c r="L10" s="51">
        <v>25900</v>
      </c>
      <c r="M10" s="8">
        <v>25900</v>
      </c>
      <c r="N10" s="386">
        <v>24119.13</v>
      </c>
      <c r="O10" s="398">
        <f t="shared" si="0"/>
        <v>93.12405405405406</v>
      </c>
    </row>
    <row r="11" spans="2:15" ht="15">
      <c r="B11" s="196">
        <v>625003</v>
      </c>
      <c r="C11" s="55"/>
      <c r="D11" s="438">
        <v>41</v>
      </c>
      <c r="E11" s="806" t="s">
        <v>77</v>
      </c>
      <c r="F11" s="798" t="s">
        <v>84</v>
      </c>
      <c r="G11" s="97">
        <v>1342</v>
      </c>
      <c r="H11" s="197">
        <v>1375</v>
      </c>
      <c r="I11" s="51">
        <v>2000</v>
      </c>
      <c r="J11" s="8">
        <v>2000</v>
      </c>
      <c r="K11" s="199">
        <v>1435</v>
      </c>
      <c r="L11" s="51">
        <v>1500</v>
      </c>
      <c r="M11" s="8">
        <v>1500</v>
      </c>
      <c r="N11" s="386">
        <v>1403.63</v>
      </c>
      <c r="O11" s="398">
        <f t="shared" si="0"/>
        <v>93.57533333333333</v>
      </c>
    </row>
    <row r="12" spans="2:15" ht="15">
      <c r="B12" s="198">
        <v>625004</v>
      </c>
      <c r="C12" s="34"/>
      <c r="D12" s="14">
        <v>41</v>
      </c>
      <c r="E12" s="806" t="s">
        <v>77</v>
      </c>
      <c r="F12" s="741" t="s">
        <v>85</v>
      </c>
      <c r="G12" s="51">
        <v>4900</v>
      </c>
      <c r="H12" s="199">
        <v>4969</v>
      </c>
      <c r="I12" s="51">
        <v>6000</v>
      </c>
      <c r="J12" s="8">
        <v>6000</v>
      </c>
      <c r="K12" s="199">
        <v>5150</v>
      </c>
      <c r="L12" s="51">
        <v>5500</v>
      </c>
      <c r="M12" s="8">
        <v>5500</v>
      </c>
      <c r="N12" s="386">
        <v>4752.16</v>
      </c>
      <c r="O12" s="398">
        <f t="shared" si="0"/>
        <v>86.40290909090909</v>
      </c>
    </row>
    <row r="13" spans="2:15" ht="15">
      <c r="B13" s="209">
        <v>625005</v>
      </c>
      <c r="C13" s="36"/>
      <c r="D13" s="239">
        <v>41</v>
      </c>
      <c r="E13" s="806" t="s">
        <v>77</v>
      </c>
      <c r="F13" s="43" t="s">
        <v>86</v>
      </c>
      <c r="G13" s="37">
        <v>1558</v>
      </c>
      <c r="H13" s="210">
        <v>1627</v>
      </c>
      <c r="I13" s="51">
        <v>2000</v>
      </c>
      <c r="J13" s="8">
        <v>2000</v>
      </c>
      <c r="K13" s="199">
        <v>2050</v>
      </c>
      <c r="L13" s="51">
        <v>1800</v>
      </c>
      <c r="M13" s="8">
        <v>1800</v>
      </c>
      <c r="N13" s="386">
        <v>1548.56</v>
      </c>
      <c r="O13" s="398">
        <f t="shared" si="0"/>
        <v>86.0311111111111</v>
      </c>
    </row>
    <row r="14" spans="2:15" ht="15">
      <c r="B14" s="198">
        <v>625007</v>
      </c>
      <c r="C14" s="34"/>
      <c r="D14" s="438">
        <v>41</v>
      </c>
      <c r="E14" s="804" t="s">
        <v>77</v>
      </c>
      <c r="F14" s="741" t="s">
        <v>87</v>
      </c>
      <c r="G14" s="51">
        <v>7899</v>
      </c>
      <c r="H14" s="199">
        <v>8168</v>
      </c>
      <c r="I14" s="51">
        <v>9200</v>
      </c>
      <c r="J14" s="8">
        <v>9200</v>
      </c>
      <c r="K14" s="199">
        <v>8000</v>
      </c>
      <c r="L14" s="51">
        <v>8900</v>
      </c>
      <c r="M14" s="8">
        <v>8900</v>
      </c>
      <c r="N14" s="386">
        <v>8283.41</v>
      </c>
      <c r="O14" s="1272">
        <f t="shared" si="0"/>
        <v>93.0720224719101</v>
      </c>
    </row>
    <row r="15" spans="2:15" ht="15">
      <c r="B15" s="200">
        <v>627000</v>
      </c>
      <c r="C15" s="52"/>
      <c r="D15" s="150">
        <v>41</v>
      </c>
      <c r="E15" s="807" t="s">
        <v>77</v>
      </c>
      <c r="F15" s="809" t="s">
        <v>88</v>
      </c>
      <c r="G15" s="85">
        <v>232</v>
      </c>
      <c r="H15" s="201">
        <v>419</v>
      </c>
      <c r="I15" s="85"/>
      <c r="J15" s="10">
        <v>500</v>
      </c>
      <c r="K15" s="201">
        <v>420</v>
      </c>
      <c r="L15" s="85">
        <v>600</v>
      </c>
      <c r="M15" s="10">
        <v>600</v>
      </c>
      <c r="N15" s="1183">
        <v>498</v>
      </c>
      <c r="O15" s="1302">
        <f t="shared" si="0"/>
        <v>83</v>
      </c>
    </row>
    <row r="16" spans="2:15" ht="15">
      <c r="B16" s="222">
        <v>631</v>
      </c>
      <c r="C16" s="79"/>
      <c r="D16" s="1001"/>
      <c r="E16" s="803"/>
      <c r="F16" s="796" t="s">
        <v>374</v>
      </c>
      <c r="G16" s="5">
        <v>730</v>
      </c>
      <c r="H16" s="192">
        <v>660</v>
      </c>
      <c r="I16" s="5">
        <f>I17</f>
        <v>800</v>
      </c>
      <c r="J16" s="4">
        <f>J17</f>
        <v>800</v>
      </c>
      <c r="K16" s="192">
        <v>500</v>
      </c>
      <c r="L16" s="5">
        <f>L17</f>
        <v>500</v>
      </c>
      <c r="M16" s="4">
        <f>M17</f>
        <v>500</v>
      </c>
      <c r="N16" s="442">
        <v>183.56</v>
      </c>
      <c r="O16" s="410">
        <f t="shared" si="0"/>
        <v>36.712</v>
      </c>
    </row>
    <row r="17" spans="2:15" ht="15">
      <c r="B17" s="224">
        <v>631001</v>
      </c>
      <c r="C17" s="81"/>
      <c r="D17" s="125">
        <v>41</v>
      </c>
      <c r="E17" s="803" t="s">
        <v>77</v>
      </c>
      <c r="F17" s="800" t="s">
        <v>376</v>
      </c>
      <c r="G17" s="82">
        <v>730</v>
      </c>
      <c r="H17" s="258">
        <v>660</v>
      </c>
      <c r="I17" s="82">
        <v>800</v>
      </c>
      <c r="J17" s="83">
        <v>800</v>
      </c>
      <c r="K17" s="194">
        <v>500</v>
      </c>
      <c r="L17" s="82">
        <v>500</v>
      </c>
      <c r="M17" s="83">
        <v>500</v>
      </c>
      <c r="N17" s="1184">
        <v>183.56</v>
      </c>
      <c r="O17" s="401">
        <f t="shared" si="0"/>
        <v>36.712</v>
      </c>
    </row>
    <row r="18" spans="2:15" ht="15">
      <c r="B18" s="191">
        <v>632</v>
      </c>
      <c r="C18" s="79"/>
      <c r="D18" s="89"/>
      <c r="E18" s="808"/>
      <c r="F18" s="797" t="s">
        <v>89</v>
      </c>
      <c r="G18" s="5">
        <f>SUM(G19:G23)</f>
        <v>4874</v>
      </c>
      <c r="H18" s="192">
        <f aca="true" t="shared" si="2" ref="H18:N18">SUM(H19:H23)</f>
        <v>6307</v>
      </c>
      <c r="I18" s="5">
        <f>SUM(I19:I23)</f>
        <v>5450</v>
      </c>
      <c r="J18" s="4">
        <f>SUM(J19:J23)</f>
        <v>5450</v>
      </c>
      <c r="K18" s="192">
        <f t="shared" si="2"/>
        <v>4900</v>
      </c>
      <c r="L18" s="5">
        <f t="shared" si="2"/>
        <v>5150</v>
      </c>
      <c r="M18" s="4">
        <f t="shared" si="2"/>
        <v>6420</v>
      </c>
      <c r="N18" s="442">
        <f t="shared" si="2"/>
        <v>6365.93</v>
      </c>
      <c r="O18" s="410">
        <f t="shared" si="0"/>
        <v>99.15778816199378</v>
      </c>
    </row>
    <row r="19" spans="2:15" ht="14.25" customHeight="1">
      <c r="B19" s="196">
        <v>632002</v>
      </c>
      <c r="C19" s="55"/>
      <c r="D19" s="91">
        <v>41</v>
      </c>
      <c r="E19" s="813" t="s">
        <v>77</v>
      </c>
      <c r="F19" s="798" t="s">
        <v>302</v>
      </c>
      <c r="G19" s="97"/>
      <c r="H19" s="197">
        <v>408</v>
      </c>
      <c r="I19" s="97"/>
      <c r="J19" s="6"/>
      <c r="K19" s="197"/>
      <c r="L19" s="97"/>
      <c r="M19" s="6"/>
      <c r="N19" s="1185"/>
      <c r="O19" s="1268"/>
    </row>
    <row r="20" spans="2:15" ht="15" hidden="1">
      <c r="B20" s="198">
        <v>632001</v>
      </c>
      <c r="C20" s="34">
        <v>2</v>
      </c>
      <c r="D20" s="91"/>
      <c r="E20" s="814" t="s">
        <v>90</v>
      </c>
      <c r="F20" s="741" t="s">
        <v>92</v>
      </c>
      <c r="G20" s="51"/>
      <c r="H20" s="199"/>
      <c r="I20" s="51"/>
      <c r="J20" s="51"/>
      <c r="K20" s="199"/>
      <c r="L20" s="51"/>
      <c r="M20" s="51"/>
      <c r="N20" s="387"/>
      <c r="O20" s="398"/>
    </row>
    <row r="21" spans="2:15" ht="15">
      <c r="B21" s="198">
        <v>632003</v>
      </c>
      <c r="C21" s="34">
        <v>1</v>
      </c>
      <c r="D21" s="91">
        <v>41</v>
      </c>
      <c r="E21" s="814" t="s">
        <v>90</v>
      </c>
      <c r="F21" s="741" t="s">
        <v>93</v>
      </c>
      <c r="G21" s="51">
        <v>2503</v>
      </c>
      <c r="H21" s="199">
        <v>3299</v>
      </c>
      <c r="I21" s="51">
        <v>2800</v>
      </c>
      <c r="J21" s="51">
        <v>2800</v>
      </c>
      <c r="K21" s="199">
        <v>2600</v>
      </c>
      <c r="L21" s="51">
        <v>2800</v>
      </c>
      <c r="M21" s="51">
        <v>3940</v>
      </c>
      <c r="N21" s="387">
        <v>3935.28</v>
      </c>
      <c r="O21" s="398">
        <f aca="true" t="shared" si="3" ref="O21:O26">(100/M21)*N21</f>
        <v>99.88020304568528</v>
      </c>
    </row>
    <row r="22" spans="2:15" ht="15">
      <c r="B22" s="198">
        <v>632003</v>
      </c>
      <c r="C22" s="9">
        <v>2</v>
      </c>
      <c r="D22" s="1002">
        <v>41</v>
      </c>
      <c r="E22" s="814" t="s">
        <v>90</v>
      </c>
      <c r="F22" s="741" t="s">
        <v>94</v>
      </c>
      <c r="G22" s="51">
        <v>2371</v>
      </c>
      <c r="H22" s="199">
        <v>2600</v>
      </c>
      <c r="I22" s="37">
        <v>2600</v>
      </c>
      <c r="J22" s="37">
        <v>2600</v>
      </c>
      <c r="K22" s="210">
        <v>2300</v>
      </c>
      <c r="L22" s="37">
        <v>2300</v>
      </c>
      <c r="M22" s="37">
        <v>2430</v>
      </c>
      <c r="N22" s="1186">
        <v>2430.65</v>
      </c>
      <c r="O22" s="1272">
        <f t="shared" si="3"/>
        <v>100.02674897119341</v>
      </c>
    </row>
    <row r="23" spans="2:15" ht="15">
      <c r="B23" s="206">
        <v>632003</v>
      </c>
      <c r="C23" s="33">
        <v>3</v>
      </c>
      <c r="D23" s="236">
        <v>41</v>
      </c>
      <c r="E23" s="815" t="s">
        <v>90</v>
      </c>
      <c r="F23" s="809" t="s">
        <v>95</v>
      </c>
      <c r="G23" s="85"/>
      <c r="H23" s="201"/>
      <c r="I23" s="811">
        <v>50</v>
      </c>
      <c r="J23" s="24">
        <v>50</v>
      </c>
      <c r="K23" s="243"/>
      <c r="L23" s="811">
        <v>50</v>
      </c>
      <c r="M23" s="24">
        <v>50</v>
      </c>
      <c r="N23" s="1187">
        <v>0</v>
      </c>
      <c r="O23" s="1303">
        <f t="shared" si="3"/>
        <v>0</v>
      </c>
    </row>
    <row r="24" spans="2:15" ht="15">
      <c r="B24" s="191">
        <v>633</v>
      </c>
      <c r="C24" s="79"/>
      <c r="D24" s="89"/>
      <c r="E24" s="808"/>
      <c r="F24" s="797" t="s">
        <v>96</v>
      </c>
      <c r="G24" s="5">
        <f aca="true" t="shared" si="4" ref="G24:N24">SUM(G25:G49)</f>
        <v>9855</v>
      </c>
      <c r="H24" s="192">
        <f t="shared" si="4"/>
        <v>13118</v>
      </c>
      <c r="I24" s="5">
        <f t="shared" si="4"/>
        <v>12370</v>
      </c>
      <c r="J24" s="5">
        <f t="shared" si="4"/>
        <v>15170</v>
      </c>
      <c r="K24" s="192">
        <f t="shared" si="4"/>
        <v>9729</v>
      </c>
      <c r="L24" s="5">
        <f t="shared" si="4"/>
        <v>12200</v>
      </c>
      <c r="M24" s="5">
        <f t="shared" si="4"/>
        <v>14045</v>
      </c>
      <c r="N24" s="1181">
        <f t="shared" si="4"/>
        <v>11931.530000000002</v>
      </c>
      <c r="O24" s="1273">
        <f t="shared" si="3"/>
        <v>84.95215379138486</v>
      </c>
    </row>
    <row r="25" spans="2:15" ht="15">
      <c r="B25" s="207">
        <v>633001</v>
      </c>
      <c r="C25" s="23"/>
      <c r="D25" s="239">
        <v>41</v>
      </c>
      <c r="E25" s="816" t="s">
        <v>77</v>
      </c>
      <c r="F25" s="812" t="s">
        <v>97</v>
      </c>
      <c r="G25" s="56">
        <v>28</v>
      </c>
      <c r="H25" s="208">
        <v>170</v>
      </c>
      <c r="I25" s="56"/>
      <c r="J25" s="22"/>
      <c r="K25" s="208">
        <v>180</v>
      </c>
      <c r="L25" s="56"/>
      <c r="M25" s="22">
        <v>1350</v>
      </c>
      <c r="N25" s="1182">
        <v>1344.8</v>
      </c>
      <c r="O25" s="1304">
        <f t="shared" si="3"/>
        <v>99.6148148148148</v>
      </c>
    </row>
    <row r="26" spans="2:15" ht="15">
      <c r="B26" s="198">
        <v>633002</v>
      </c>
      <c r="C26" s="9"/>
      <c r="D26" s="438">
        <v>41</v>
      </c>
      <c r="E26" s="806" t="s">
        <v>77</v>
      </c>
      <c r="F26" s="741" t="s">
        <v>98</v>
      </c>
      <c r="G26" s="51">
        <v>1277</v>
      </c>
      <c r="H26" s="199">
        <v>2790</v>
      </c>
      <c r="I26" s="51">
        <v>3000</v>
      </c>
      <c r="J26" s="8">
        <v>3000</v>
      </c>
      <c r="K26" s="199">
        <v>1500</v>
      </c>
      <c r="L26" s="51">
        <v>3000</v>
      </c>
      <c r="M26" s="8">
        <v>1760</v>
      </c>
      <c r="N26" s="386">
        <v>1760</v>
      </c>
      <c r="O26" s="1305">
        <f t="shared" si="3"/>
        <v>100</v>
      </c>
    </row>
    <row r="27" spans="2:15" ht="15">
      <c r="B27" s="198">
        <v>633004</v>
      </c>
      <c r="C27" s="36">
        <v>1</v>
      </c>
      <c r="D27" s="14">
        <v>41</v>
      </c>
      <c r="E27" s="804" t="s">
        <v>77</v>
      </c>
      <c r="F27" s="43" t="s">
        <v>417</v>
      </c>
      <c r="G27" s="37"/>
      <c r="H27" s="210">
        <v>550</v>
      </c>
      <c r="I27" s="37"/>
      <c r="J27" s="37"/>
      <c r="K27" s="210">
        <v>550</v>
      </c>
      <c r="L27" s="37"/>
      <c r="M27" s="8"/>
      <c r="N27" s="1186"/>
      <c r="O27" s="1305"/>
    </row>
    <row r="28" spans="2:15" ht="15">
      <c r="B28" s="198">
        <v>633004</v>
      </c>
      <c r="C28" s="9">
        <v>2</v>
      </c>
      <c r="D28" s="239">
        <v>41</v>
      </c>
      <c r="E28" s="806" t="s">
        <v>77</v>
      </c>
      <c r="F28" s="741" t="s">
        <v>99</v>
      </c>
      <c r="G28" s="51">
        <v>1140</v>
      </c>
      <c r="H28" s="199">
        <v>383</v>
      </c>
      <c r="I28" s="51">
        <v>1000</v>
      </c>
      <c r="J28" s="8">
        <v>1000</v>
      </c>
      <c r="K28" s="199">
        <v>800</v>
      </c>
      <c r="L28" s="51">
        <v>1000</v>
      </c>
      <c r="M28" s="8">
        <v>1000</v>
      </c>
      <c r="N28" s="386">
        <v>481.75</v>
      </c>
      <c r="O28" s="1272">
        <f aca="true" t="shared" si="5" ref="O28:O38">(100/M28)*N28</f>
        <v>48.175000000000004</v>
      </c>
    </row>
    <row r="29" spans="2:15" ht="15">
      <c r="B29" s="198">
        <v>633004</v>
      </c>
      <c r="C29" s="9">
        <v>3</v>
      </c>
      <c r="D29" s="438">
        <v>41</v>
      </c>
      <c r="E29" s="806" t="s">
        <v>77</v>
      </c>
      <c r="F29" s="457" t="s">
        <v>100</v>
      </c>
      <c r="G29" s="51"/>
      <c r="H29" s="199"/>
      <c r="I29" s="51">
        <v>200</v>
      </c>
      <c r="J29" s="8">
        <v>200</v>
      </c>
      <c r="K29" s="199"/>
      <c r="L29" s="51">
        <v>200</v>
      </c>
      <c r="M29" s="8">
        <v>200</v>
      </c>
      <c r="N29" s="386">
        <v>0</v>
      </c>
      <c r="O29" s="1304">
        <f t="shared" si="5"/>
        <v>0</v>
      </c>
    </row>
    <row r="30" spans="2:15" ht="15">
      <c r="B30" s="198">
        <v>633006</v>
      </c>
      <c r="C30" s="9">
        <v>1</v>
      </c>
      <c r="D30" s="14">
        <v>41</v>
      </c>
      <c r="E30" s="804" t="s">
        <v>77</v>
      </c>
      <c r="F30" s="457" t="s">
        <v>101</v>
      </c>
      <c r="G30" s="51">
        <v>1422</v>
      </c>
      <c r="H30" s="199">
        <v>824</v>
      </c>
      <c r="I30" s="51">
        <v>1200</v>
      </c>
      <c r="J30" s="8">
        <v>1200</v>
      </c>
      <c r="K30" s="199">
        <v>1000</v>
      </c>
      <c r="L30" s="51">
        <v>1200</v>
      </c>
      <c r="M30" s="8">
        <v>1200</v>
      </c>
      <c r="N30" s="386">
        <v>1189.54</v>
      </c>
      <c r="O30" s="1305">
        <f t="shared" si="5"/>
        <v>99.12833333333333</v>
      </c>
    </row>
    <row r="31" spans="2:15" ht="15">
      <c r="B31" s="198">
        <v>633006</v>
      </c>
      <c r="C31" s="9">
        <v>2</v>
      </c>
      <c r="D31" s="239">
        <v>41</v>
      </c>
      <c r="E31" s="806" t="s">
        <v>77</v>
      </c>
      <c r="F31" s="457" t="s">
        <v>102</v>
      </c>
      <c r="G31" s="51">
        <v>1223</v>
      </c>
      <c r="H31" s="199">
        <v>1992</v>
      </c>
      <c r="I31" s="51">
        <v>1500</v>
      </c>
      <c r="J31" s="8">
        <v>1700</v>
      </c>
      <c r="K31" s="199">
        <v>1000</v>
      </c>
      <c r="L31" s="51">
        <v>1700</v>
      </c>
      <c r="M31" s="8">
        <v>2220</v>
      </c>
      <c r="N31" s="386">
        <v>2214.88</v>
      </c>
      <c r="O31" s="1305">
        <f t="shared" si="5"/>
        <v>99.76936936936937</v>
      </c>
    </row>
    <row r="32" spans="2:15" ht="15">
      <c r="B32" s="198">
        <v>633006</v>
      </c>
      <c r="C32" s="9">
        <v>3</v>
      </c>
      <c r="D32" s="438">
        <v>41</v>
      </c>
      <c r="E32" s="806" t="s">
        <v>77</v>
      </c>
      <c r="F32" s="457" t="s">
        <v>393</v>
      </c>
      <c r="G32" s="51">
        <v>613</v>
      </c>
      <c r="H32" s="199">
        <v>400</v>
      </c>
      <c r="I32" s="51">
        <v>700</v>
      </c>
      <c r="J32" s="8">
        <v>700</v>
      </c>
      <c r="K32" s="199">
        <v>50</v>
      </c>
      <c r="L32" s="51">
        <v>500</v>
      </c>
      <c r="M32" s="8">
        <v>500</v>
      </c>
      <c r="N32" s="386">
        <v>228.66</v>
      </c>
      <c r="O32" s="1272">
        <f t="shared" si="5"/>
        <v>45.732</v>
      </c>
    </row>
    <row r="33" spans="2:15" ht="15">
      <c r="B33" s="198">
        <v>633006</v>
      </c>
      <c r="C33" s="9">
        <v>4</v>
      </c>
      <c r="D33" s="14">
        <v>41</v>
      </c>
      <c r="E33" s="804" t="s">
        <v>77</v>
      </c>
      <c r="F33" s="457" t="s">
        <v>104</v>
      </c>
      <c r="G33" s="51">
        <v>91</v>
      </c>
      <c r="H33" s="199">
        <v>10</v>
      </c>
      <c r="I33" s="51">
        <v>50</v>
      </c>
      <c r="J33" s="8">
        <v>50</v>
      </c>
      <c r="K33" s="199">
        <v>20</v>
      </c>
      <c r="L33" s="51">
        <v>50</v>
      </c>
      <c r="M33" s="8">
        <v>50</v>
      </c>
      <c r="N33" s="386">
        <v>17.68</v>
      </c>
      <c r="O33" s="1272">
        <f t="shared" si="5"/>
        <v>35.36</v>
      </c>
    </row>
    <row r="34" spans="2:15" ht="15">
      <c r="B34" s="198">
        <v>633006</v>
      </c>
      <c r="C34" s="9">
        <v>5</v>
      </c>
      <c r="D34" s="14">
        <v>41</v>
      </c>
      <c r="E34" s="806" t="s">
        <v>77</v>
      </c>
      <c r="F34" s="457" t="s">
        <v>105</v>
      </c>
      <c r="G34" s="51">
        <v>240</v>
      </c>
      <c r="H34" s="199">
        <v>10</v>
      </c>
      <c r="I34" s="51">
        <v>30</v>
      </c>
      <c r="J34" s="8">
        <v>30</v>
      </c>
      <c r="K34" s="199"/>
      <c r="L34" s="51">
        <v>30</v>
      </c>
      <c r="M34" s="8">
        <v>30</v>
      </c>
      <c r="N34" s="386">
        <v>8.5</v>
      </c>
      <c r="O34" s="1283">
        <f t="shared" si="5"/>
        <v>28.333333333333336</v>
      </c>
    </row>
    <row r="35" spans="2:15" ht="15">
      <c r="B35" s="198">
        <v>633006</v>
      </c>
      <c r="C35" s="9">
        <v>6</v>
      </c>
      <c r="D35" s="239">
        <v>41</v>
      </c>
      <c r="E35" s="805" t="s">
        <v>90</v>
      </c>
      <c r="F35" s="743" t="s">
        <v>106</v>
      </c>
      <c r="G35" s="51">
        <v>50</v>
      </c>
      <c r="H35" s="199">
        <v>62</v>
      </c>
      <c r="I35" s="51">
        <v>100</v>
      </c>
      <c r="J35" s="8">
        <v>150</v>
      </c>
      <c r="K35" s="199">
        <v>50</v>
      </c>
      <c r="L35" s="51">
        <v>150</v>
      </c>
      <c r="M35" s="8">
        <v>150</v>
      </c>
      <c r="N35" s="386">
        <v>4.99</v>
      </c>
      <c r="O35" s="1272">
        <f t="shared" si="5"/>
        <v>3.3266666666666667</v>
      </c>
    </row>
    <row r="36" spans="2:15" ht="15">
      <c r="B36" s="198">
        <v>633006</v>
      </c>
      <c r="C36" s="34">
        <v>7</v>
      </c>
      <c r="D36" s="438">
        <v>41</v>
      </c>
      <c r="E36" s="806" t="s">
        <v>77</v>
      </c>
      <c r="F36" s="741" t="s">
        <v>107</v>
      </c>
      <c r="G36" s="51">
        <v>667</v>
      </c>
      <c r="H36" s="199">
        <v>1451</v>
      </c>
      <c r="I36" s="51">
        <v>1120</v>
      </c>
      <c r="J36" s="51">
        <v>1120</v>
      </c>
      <c r="K36" s="199">
        <v>1000</v>
      </c>
      <c r="L36" s="51">
        <v>600</v>
      </c>
      <c r="M36" s="51">
        <v>785</v>
      </c>
      <c r="N36" s="387">
        <v>781.83</v>
      </c>
      <c r="O36" s="1272">
        <f t="shared" si="5"/>
        <v>99.59617834394905</v>
      </c>
    </row>
    <row r="37" spans="2:15" ht="15">
      <c r="B37" s="198">
        <v>633006</v>
      </c>
      <c r="C37" s="34">
        <v>8</v>
      </c>
      <c r="D37" s="14">
        <v>41</v>
      </c>
      <c r="E37" s="806" t="s">
        <v>108</v>
      </c>
      <c r="F37" s="741" t="s">
        <v>392</v>
      </c>
      <c r="G37" s="51">
        <v>484</v>
      </c>
      <c r="H37" s="199">
        <v>396</v>
      </c>
      <c r="I37" s="51">
        <v>500</v>
      </c>
      <c r="J37" s="51">
        <v>500</v>
      </c>
      <c r="K37" s="199">
        <v>500</v>
      </c>
      <c r="L37" s="51">
        <v>500</v>
      </c>
      <c r="M37" s="51">
        <v>540</v>
      </c>
      <c r="N37" s="387">
        <v>530.24</v>
      </c>
      <c r="O37" s="1272">
        <f t="shared" si="5"/>
        <v>98.19259259259259</v>
      </c>
    </row>
    <row r="38" spans="2:15" ht="15">
      <c r="B38" s="198">
        <v>633006</v>
      </c>
      <c r="C38" s="34">
        <v>9</v>
      </c>
      <c r="D38" s="239">
        <v>41</v>
      </c>
      <c r="E38" s="806" t="s">
        <v>77</v>
      </c>
      <c r="F38" s="741" t="s">
        <v>394</v>
      </c>
      <c r="G38" s="51">
        <v>419</v>
      </c>
      <c r="H38" s="199">
        <v>220</v>
      </c>
      <c r="I38" s="51">
        <v>50</v>
      </c>
      <c r="J38" s="51">
        <v>50</v>
      </c>
      <c r="K38" s="199">
        <v>220</v>
      </c>
      <c r="L38" s="51">
        <v>50</v>
      </c>
      <c r="M38" s="51">
        <v>50</v>
      </c>
      <c r="N38" s="387">
        <v>0</v>
      </c>
      <c r="O38" s="1272">
        <f t="shared" si="5"/>
        <v>0</v>
      </c>
    </row>
    <row r="39" spans="2:15" ht="15">
      <c r="B39" s="198">
        <v>633006</v>
      </c>
      <c r="C39" s="34">
        <v>10</v>
      </c>
      <c r="D39" s="438">
        <v>41</v>
      </c>
      <c r="E39" s="806" t="s">
        <v>418</v>
      </c>
      <c r="F39" s="741" t="s">
        <v>419</v>
      </c>
      <c r="G39" s="51"/>
      <c r="H39" s="199">
        <v>136</v>
      </c>
      <c r="I39" s="51"/>
      <c r="J39" s="51"/>
      <c r="K39" s="199">
        <v>140</v>
      </c>
      <c r="L39" s="51"/>
      <c r="M39" s="51"/>
      <c r="N39" s="387"/>
      <c r="O39" s="402"/>
    </row>
    <row r="40" spans="2:15" ht="15">
      <c r="B40" s="198">
        <v>633006</v>
      </c>
      <c r="C40" s="9">
        <v>12</v>
      </c>
      <c r="D40" s="14">
        <v>41</v>
      </c>
      <c r="E40" s="806" t="s">
        <v>108</v>
      </c>
      <c r="F40" s="741" t="s">
        <v>109</v>
      </c>
      <c r="G40" s="51">
        <v>20</v>
      </c>
      <c r="H40" s="199">
        <v>120</v>
      </c>
      <c r="I40" s="51">
        <v>50</v>
      </c>
      <c r="J40" s="8">
        <v>50</v>
      </c>
      <c r="K40" s="199">
        <v>130</v>
      </c>
      <c r="L40" s="51">
        <v>50</v>
      </c>
      <c r="M40" s="8">
        <v>50</v>
      </c>
      <c r="N40" s="386">
        <v>0</v>
      </c>
      <c r="O40" s="1272">
        <f>(100/M40)*N40</f>
        <v>0</v>
      </c>
    </row>
    <row r="41" spans="2:15" ht="15">
      <c r="B41" s="196">
        <v>633006</v>
      </c>
      <c r="C41" s="55">
        <v>13</v>
      </c>
      <c r="D41" s="239">
        <v>41</v>
      </c>
      <c r="E41" s="817" t="s">
        <v>110</v>
      </c>
      <c r="F41" s="798" t="s">
        <v>111</v>
      </c>
      <c r="G41" s="97">
        <v>180</v>
      </c>
      <c r="H41" s="197">
        <v>45</v>
      </c>
      <c r="I41" s="97">
        <v>100</v>
      </c>
      <c r="J41" s="6">
        <v>650</v>
      </c>
      <c r="K41" s="197">
        <v>50</v>
      </c>
      <c r="L41" s="97">
        <v>100</v>
      </c>
      <c r="M41" s="6">
        <v>100</v>
      </c>
      <c r="N41" s="1185">
        <v>0</v>
      </c>
      <c r="O41" s="1272">
        <f>(100/M41)*N41</f>
        <v>0</v>
      </c>
    </row>
    <row r="42" spans="2:15" ht="15">
      <c r="B42" s="196">
        <v>633006</v>
      </c>
      <c r="C42" s="55">
        <v>14</v>
      </c>
      <c r="D42" s="438">
        <v>41</v>
      </c>
      <c r="E42" s="817" t="s">
        <v>136</v>
      </c>
      <c r="F42" s="798" t="s">
        <v>395</v>
      </c>
      <c r="G42" s="97">
        <v>394</v>
      </c>
      <c r="H42" s="197"/>
      <c r="I42" s="97"/>
      <c r="J42" s="6"/>
      <c r="K42" s="197"/>
      <c r="L42" s="97"/>
      <c r="M42" s="6"/>
      <c r="N42" s="1185"/>
      <c r="O42" s="402"/>
    </row>
    <row r="43" spans="2:15" ht="15">
      <c r="B43" s="196">
        <v>633006</v>
      </c>
      <c r="C43" s="55">
        <v>15</v>
      </c>
      <c r="D43" s="14">
        <v>41</v>
      </c>
      <c r="E43" s="817" t="s">
        <v>77</v>
      </c>
      <c r="F43" s="798" t="s">
        <v>420</v>
      </c>
      <c r="G43" s="97"/>
      <c r="H43" s="197">
        <v>424</v>
      </c>
      <c r="I43" s="97">
        <v>400</v>
      </c>
      <c r="J43" s="6">
        <v>400</v>
      </c>
      <c r="K43" s="197">
        <v>430</v>
      </c>
      <c r="L43" s="97"/>
      <c r="M43" s="6"/>
      <c r="N43" s="1185"/>
      <c r="O43" s="398"/>
    </row>
    <row r="44" spans="2:15" ht="15">
      <c r="B44" s="198">
        <v>633009</v>
      </c>
      <c r="C44" s="9">
        <v>1</v>
      </c>
      <c r="D44" s="14">
        <v>41</v>
      </c>
      <c r="E44" s="806" t="s">
        <v>77</v>
      </c>
      <c r="F44" s="741" t="s">
        <v>112</v>
      </c>
      <c r="G44" s="97">
        <v>626</v>
      </c>
      <c r="H44" s="197">
        <v>538</v>
      </c>
      <c r="I44" s="51">
        <v>500</v>
      </c>
      <c r="J44" s="8">
        <v>500</v>
      </c>
      <c r="K44" s="199">
        <v>400</v>
      </c>
      <c r="L44" s="51">
        <v>500</v>
      </c>
      <c r="M44" s="8">
        <v>500</v>
      </c>
      <c r="N44" s="386">
        <v>314.87</v>
      </c>
      <c r="O44" s="1272">
        <f aca="true" t="shared" si="6" ref="O44:O57">(100/M44)*N44</f>
        <v>62.974000000000004</v>
      </c>
    </row>
    <row r="45" spans="2:15" ht="15">
      <c r="B45" s="196">
        <v>633010</v>
      </c>
      <c r="C45" s="55"/>
      <c r="D45" s="91">
        <v>41</v>
      </c>
      <c r="E45" s="817" t="s">
        <v>77</v>
      </c>
      <c r="F45" s="798" t="s">
        <v>113</v>
      </c>
      <c r="G45" s="97">
        <v>511</v>
      </c>
      <c r="H45" s="197">
        <v>784</v>
      </c>
      <c r="I45" s="97">
        <v>800</v>
      </c>
      <c r="J45" s="6">
        <v>1200</v>
      </c>
      <c r="K45" s="197">
        <v>500</v>
      </c>
      <c r="L45" s="97">
        <v>800</v>
      </c>
      <c r="M45" s="6">
        <v>800</v>
      </c>
      <c r="N45" s="1185">
        <v>439.03</v>
      </c>
      <c r="O45" s="1272">
        <f t="shared" si="6"/>
        <v>54.87875</v>
      </c>
    </row>
    <row r="46" spans="2:15" ht="15">
      <c r="B46" s="202">
        <v>633011</v>
      </c>
      <c r="C46" s="87"/>
      <c r="D46" s="1003">
        <v>41</v>
      </c>
      <c r="E46" s="818" t="s">
        <v>77</v>
      </c>
      <c r="F46" s="820" t="s">
        <v>114</v>
      </c>
      <c r="G46" s="819">
        <v>62</v>
      </c>
      <c r="H46" s="203">
        <v>46</v>
      </c>
      <c r="I46" s="819">
        <v>70</v>
      </c>
      <c r="J46" s="58">
        <v>70</v>
      </c>
      <c r="K46" s="203">
        <v>60</v>
      </c>
      <c r="L46" s="819">
        <v>70</v>
      </c>
      <c r="M46" s="58">
        <v>70</v>
      </c>
      <c r="N46" s="1188">
        <v>11.58</v>
      </c>
      <c r="O46" s="1283">
        <f t="shared" si="6"/>
        <v>16.542857142857144</v>
      </c>
    </row>
    <row r="47" spans="2:15" ht="15">
      <c r="B47" s="456">
        <v>633013</v>
      </c>
      <c r="C47" s="334"/>
      <c r="D47" s="14">
        <v>41</v>
      </c>
      <c r="E47" s="818" t="s">
        <v>77</v>
      </c>
      <c r="F47" s="919" t="s">
        <v>421</v>
      </c>
      <c r="G47" s="819"/>
      <c r="H47" s="203">
        <v>369</v>
      </c>
      <c r="I47" s="202"/>
      <c r="J47" s="58">
        <v>1500</v>
      </c>
      <c r="K47" s="203">
        <v>149</v>
      </c>
      <c r="L47" s="819">
        <v>600</v>
      </c>
      <c r="M47" s="58">
        <v>1070</v>
      </c>
      <c r="N47" s="1188">
        <v>1069</v>
      </c>
      <c r="O47" s="1272">
        <f t="shared" si="6"/>
        <v>99.90654205607477</v>
      </c>
    </row>
    <row r="48" spans="2:15" ht="15">
      <c r="B48" s="202">
        <v>633015</v>
      </c>
      <c r="C48" s="455"/>
      <c r="D48" s="239">
        <v>41</v>
      </c>
      <c r="E48" s="818" t="s">
        <v>77</v>
      </c>
      <c r="F48" s="919" t="s">
        <v>449</v>
      </c>
      <c r="G48" s="864">
        <v>56</v>
      </c>
      <c r="H48" s="203"/>
      <c r="I48" s="819"/>
      <c r="J48" s="15">
        <v>100</v>
      </c>
      <c r="K48" s="285"/>
      <c r="L48" s="864">
        <v>100</v>
      </c>
      <c r="M48" s="12">
        <v>100</v>
      </c>
      <c r="N48" s="1189">
        <v>15</v>
      </c>
      <c r="O48" s="1272">
        <f t="shared" si="6"/>
        <v>15</v>
      </c>
    </row>
    <row r="49" spans="2:15" ht="15">
      <c r="B49" s="206">
        <v>633016</v>
      </c>
      <c r="C49" s="33"/>
      <c r="D49" s="438">
        <v>41</v>
      </c>
      <c r="E49" s="807" t="s">
        <v>115</v>
      </c>
      <c r="F49" s="809" t="s">
        <v>116</v>
      </c>
      <c r="G49" s="85">
        <v>352</v>
      </c>
      <c r="H49" s="201">
        <v>1398</v>
      </c>
      <c r="I49" s="85">
        <v>1000</v>
      </c>
      <c r="J49" s="24">
        <v>1000</v>
      </c>
      <c r="K49" s="243">
        <v>1000</v>
      </c>
      <c r="L49" s="811">
        <v>1000</v>
      </c>
      <c r="M49" s="10">
        <v>1520</v>
      </c>
      <c r="N49" s="1183">
        <v>1519.18</v>
      </c>
      <c r="O49" s="1303">
        <f t="shared" si="6"/>
        <v>99.94605263157895</v>
      </c>
    </row>
    <row r="50" spans="2:15" ht="15">
      <c r="B50" s="191">
        <v>634</v>
      </c>
      <c r="C50" s="79"/>
      <c r="D50" s="1005"/>
      <c r="E50" s="837"/>
      <c r="F50" s="1030" t="s">
        <v>117</v>
      </c>
      <c r="G50" s="5">
        <f>SUM(G51:G59)</f>
        <v>6266</v>
      </c>
      <c r="H50" s="192">
        <f aca="true" t="shared" si="7" ref="H50:N50">SUM(H51:H59)</f>
        <v>10849</v>
      </c>
      <c r="I50" s="5">
        <f>SUM(I51:I59)</f>
        <v>9732</v>
      </c>
      <c r="J50" s="4">
        <f>SUM(J51:J59)</f>
        <v>10132</v>
      </c>
      <c r="K50" s="192">
        <f t="shared" si="7"/>
        <v>9402</v>
      </c>
      <c r="L50" s="5">
        <f t="shared" si="7"/>
        <v>9632</v>
      </c>
      <c r="M50" s="4">
        <f t="shared" si="7"/>
        <v>13050</v>
      </c>
      <c r="N50" s="442">
        <f t="shared" si="7"/>
        <v>12498.91</v>
      </c>
      <c r="O50" s="1273">
        <f t="shared" si="6"/>
        <v>95.77708812260536</v>
      </c>
    </row>
    <row r="51" spans="2:15" ht="15">
      <c r="B51" s="196">
        <v>634001</v>
      </c>
      <c r="C51" s="55">
        <v>1</v>
      </c>
      <c r="D51" s="981">
        <v>41</v>
      </c>
      <c r="E51" s="816" t="s">
        <v>118</v>
      </c>
      <c r="F51" s="812" t="s">
        <v>119</v>
      </c>
      <c r="G51" s="97">
        <v>1872</v>
      </c>
      <c r="H51" s="197">
        <v>1949</v>
      </c>
      <c r="I51" s="97">
        <v>2000</v>
      </c>
      <c r="J51" s="6">
        <v>2000</v>
      </c>
      <c r="K51" s="197">
        <v>1800</v>
      </c>
      <c r="L51" s="97">
        <v>2000</v>
      </c>
      <c r="M51" s="6">
        <v>2810</v>
      </c>
      <c r="N51" s="1185">
        <v>2803.54</v>
      </c>
      <c r="O51" s="1268">
        <f t="shared" si="6"/>
        <v>99.77010676156584</v>
      </c>
    </row>
    <row r="52" spans="2:15" ht="15">
      <c r="B52" s="198">
        <v>634001</v>
      </c>
      <c r="C52" s="34">
        <v>2</v>
      </c>
      <c r="D52" s="14">
        <v>41</v>
      </c>
      <c r="E52" s="817" t="s">
        <v>118</v>
      </c>
      <c r="F52" s="741" t="s">
        <v>120</v>
      </c>
      <c r="G52" s="51">
        <v>2522</v>
      </c>
      <c r="H52" s="199">
        <v>2481</v>
      </c>
      <c r="I52" s="51">
        <v>2600</v>
      </c>
      <c r="J52" s="8">
        <v>3000</v>
      </c>
      <c r="K52" s="199">
        <v>2500</v>
      </c>
      <c r="L52" s="51">
        <v>3000</v>
      </c>
      <c r="M52" s="8">
        <v>3000</v>
      </c>
      <c r="N52" s="386">
        <v>2644.3</v>
      </c>
      <c r="O52" s="1272">
        <f t="shared" si="6"/>
        <v>88.14333333333335</v>
      </c>
    </row>
    <row r="53" spans="2:15" ht="15">
      <c r="B53" s="198">
        <v>634001</v>
      </c>
      <c r="C53" s="34">
        <v>3</v>
      </c>
      <c r="D53" s="14">
        <v>41</v>
      </c>
      <c r="E53" s="817" t="s">
        <v>118</v>
      </c>
      <c r="F53" s="741" t="s">
        <v>121</v>
      </c>
      <c r="G53" s="51">
        <v>175</v>
      </c>
      <c r="H53" s="199">
        <v>58</v>
      </c>
      <c r="I53" s="51">
        <v>120</v>
      </c>
      <c r="J53" s="8">
        <v>120</v>
      </c>
      <c r="K53" s="199">
        <v>100</v>
      </c>
      <c r="L53" s="51">
        <v>120</v>
      </c>
      <c r="M53" s="8">
        <v>120</v>
      </c>
      <c r="N53" s="386">
        <v>23.4</v>
      </c>
      <c r="O53" s="1272">
        <f t="shared" si="6"/>
        <v>19.5</v>
      </c>
    </row>
    <row r="54" spans="2:15" ht="15">
      <c r="B54" s="198">
        <v>634002</v>
      </c>
      <c r="C54" s="34">
        <v>1</v>
      </c>
      <c r="D54" s="91">
        <v>41</v>
      </c>
      <c r="E54" s="817" t="s">
        <v>118</v>
      </c>
      <c r="F54" s="741" t="s">
        <v>122</v>
      </c>
      <c r="G54" s="51">
        <v>296</v>
      </c>
      <c r="H54" s="199">
        <v>236</v>
      </c>
      <c r="I54" s="51">
        <v>200</v>
      </c>
      <c r="J54" s="8">
        <v>200</v>
      </c>
      <c r="K54" s="199">
        <v>250</v>
      </c>
      <c r="L54" s="51">
        <v>200</v>
      </c>
      <c r="M54" s="8">
        <v>1390</v>
      </c>
      <c r="N54" s="386">
        <v>1385.26</v>
      </c>
      <c r="O54" s="1272">
        <f t="shared" si="6"/>
        <v>99.65899280575539</v>
      </c>
    </row>
    <row r="55" spans="2:15" ht="15">
      <c r="B55" s="198">
        <v>634002</v>
      </c>
      <c r="C55" s="34">
        <v>2</v>
      </c>
      <c r="D55" s="1003">
        <v>41</v>
      </c>
      <c r="E55" s="817" t="s">
        <v>118</v>
      </c>
      <c r="F55" s="741" t="s">
        <v>123</v>
      </c>
      <c r="G55" s="51">
        <v>472</v>
      </c>
      <c r="H55" s="199">
        <v>5185</v>
      </c>
      <c r="I55" s="51">
        <v>4000</v>
      </c>
      <c r="J55" s="8">
        <v>4000</v>
      </c>
      <c r="K55" s="199">
        <v>4000</v>
      </c>
      <c r="L55" s="51">
        <v>3500</v>
      </c>
      <c r="M55" s="8">
        <v>4500</v>
      </c>
      <c r="N55" s="386">
        <v>4452.07</v>
      </c>
      <c r="O55" s="1272">
        <f t="shared" si="6"/>
        <v>98.93488888888889</v>
      </c>
    </row>
    <row r="56" spans="2:15" ht="15">
      <c r="B56" s="198">
        <v>634003</v>
      </c>
      <c r="C56" s="9">
        <v>1</v>
      </c>
      <c r="D56" s="1002">
        <v>41</v>
      </c>
      <c r="E56" s="817" t="s">
        <v>118</v>
      </c>
      <c r="F56" s="741" t="s">
        <v>124</v>
      </c>
      <c r="G56" s="51">
        <v>583</v>
      </c>
      <c r="H56" s="199">
        <v>629</v>
      </c>
      <c r="I56" s="51">
        <v>432</v>
      </c>
      <c r="J56" s="8">
        <v>432</v>
      </c>
      <c r="K56" s="199">
        <v>432</v>
      </c>
      <c r="L56" s="51">
        <v>432</v>
      </c>
      <c r="M56" s="8">
        <v>840</v>
      </c>
      <c r="N56" s="386">
        <v>833.02</v>
      </c>
      <c r="O56" s="1283">
        <f t="shared" si="6"/>
        <v>99.16904761904762</v>
      </c>
    </row>
    <row r="57" spans="2:15" ht="15">
      <c r="B57" s="198">
        <v>634003</v>
      </c>
      <c r="C57" s="9">
        <v>2</v>
      </c>
      <c r="D57" s="1002">
        <v>41</v>
      </c>
      <c r="E57" s="817" t="s">
        <v>118</v>
      </c>
      <c r="F57" s="741" t="s">
        <v>125</v>
      </c>
      <c r="G57" s="51">
        <v>274</v>
      </c>
      <c r="H57" s="199">
        <v>254</v>
      </c>
      <c r="I57" s="51">
        <v>280</v>
      </c>
      <c r="J57" s="8">
        <v>280</v>
      </c>
      <c r="K57" s="199">
        <v>260</v>
      </c>
      <c r="L57" s="51">
        <v>280</v>
      </c>
      <c r="M57" s="8">
        <v>280</v>
      </c>
      <c r="N57" s="386">
        <v>254.32</v>
      </c>
      <c r="O57" s="1272">
        <f t="shared" si="6"/>
        <v>90.82857142857142</v>
      </c>
    </row>
    <row r="58" spans="2:15" ht="0.75" customHeight="1">
      <c r="B58" s="232">
        <v>634002</v>
      </c>
      <c r="C58" s="86"/>
      <c r="D58" s="40"/>
      <c r="E58" s="817" t="s">
        <v>118</v>
      </c>
      <c r="F58" s="743" t="s">
        <v>126</v>
      </c>
      <c r="G58" s="57"/>
      <c r="H58" s="244"/>
      <c r="I58" s="57">
        <v>0</v>
      </c>
      <c r="J58" s="25">
        <v>0</v>
      </c>
      <c r="K58" s="244"/>
      <c r="L58" s="57">
        <v>0</v>
      </c>
      <c r="M58" s="25">
        <v>0</v>
      </c>
      <c r="N58" s="391"/>
      <c r="O58" s="410"/>
    </row>
    <row r="59" spans="2:15" ht="15">
      <c r="B59" s="206">
        <v>634005</v>
      </c>
      <c r="C59" s="84"/>
      <c r="D59" s="40">
        <v>41</v>
      </c>
      <c r="E59" s="804" t="s">
        <v>118</v>
      </c>
      <c r="F59" s="809" t="s">
        <v>127</v>
      </c>
      <c r="G59" s="811">
        <v>72</v>
      </c>
      <c r="H59" s="243">
        <v>57</v>
      </c>
      <c r="I59" s="811">
        <v>100</v>
      </c>
      <c r="J59" s="24">
        <v>100</v>
      </c>
      <c r="K59" s="243">
        <v>60</v>
      </c>
      <c r="L59" s="811">
        <v>100</v>
      </c>
      <c r="M59" s="24">
        <v>110</v>
      </c>
      <c r="N59" s="1187">
        <v>103</v>
      </c>
      <c r="O59" s="1303">
        <f aca="true" t="shared" si="8" ref="O59:O66">(100/M59)*N59</f>
        <v>93.63636363636364</v>
      </c>
    </row>
    <row r="60" spans="2:15" ht="15">
      <c r="B60" s="191">
        <v>635</v>
      </c>
      <c r="C60" s="3"/>
      <c r="D60" s="89"/>
      <c r="E60" s="808"/>
      <c r="F60" s="797" t="s">
        <v>128</v>
      </c>
      <c r="G60" s="5">
        <f aca="true" t="shared" si="9" ref="G60:N60">SUM(G61:G68)</f>
        <v>3507</v>
      </c>
      <c r="H60" s="192">
        <f t="shared" si="9"/>
        <v>2853</v>
      </c>
      <c r="I60" s="5">
        <f t="shared" si="9"/>
        <v>3220</v>
      </c>
      <c r="J60" s="4">
        <f t="shared" si="9"/>
        <v>5470</v>
      </c>
      <c r="K60" s="192">
        <f t="shared" si="9"/>
        <v>2640</v>
      </c>
      <c r="L60" s="5">
        <f t="shared" si="9"/>
        <v>4370</v>
      </c>
      <c r="M60" s="4">
        <f t="shared" si="9"/>
        <v>7420</v>
      </c>
      <c r="N60" s="442">
        <f t="shared" si="9"/>
        <v>6803.08</v>
      </c>
      <c r="O60" s="1273">
        <f t="shared" si="8"/>
        <v>91.68571428571428</v>
      </c>
    </row>
    <row r="61" spans="2:15" ht="15">
      <c r="B61" s="196">
        <v>635002</v>
      </c>
      <c r="C61" s="55"/>
      <c r="D61" s="91">
        <v>41</v>
      </c>
      <c r="E61" s="817" t="s">
        <v>129</v>
      </c>
      <c r="F61" s="798" t="s">
        <v>130</v>
      </c>
      <c r="G61" s="97">
        <v>2115</v>
      </c>
      <c r="H61" s="197">
        <v>2488</v>
      </c>
      <c r="I61" s="97">
        <v>2000</v>
      </c>
      <c r="J61" s="6">
        <v>3500</v>
      </c>
      <c r="K61" s="197">
        <v>2200</v>
      </c>
      <c r="L61" s="97">
        <v>3500</v>
      </c>
      <c r="M61" s="6">
        <v>6500</v>
      </c>
      <c r="N61" s="1185">
        <v>6422.58</v>
      </c>
      <c r="O61" s="1268">
        <f t="shared" si="8"/>
        <v>98.80892307692308</v>
      </c>
    </row>
    <row r="62" spans="2:15" ht="15">
      <c r="B62" s="196">
        <v>635003</v>
      </c>
      <c r="C62" s="55"/>
      <c r="D62" s="91">
        <v>41</v>
      </c>
      <c r="E62" s="823" t="s">
        <v>129</v>
      </c>
      <c r="F62" s="798" t="s">
        <v>131</v>
      </c>
      <c r="G62" s="97"/>
      <c r="H62" s="197"/>
      <c r="I62" s="51">
        <v>50</v>
      </c>
      <c r="J62" s="8">
        <v>50</v>
      </c>
      <c r="K62" s="199"/>
      <c r="L62" s="51">
        <v>50</v>
      </c>
      <c r="M62" s="8"/>
      <c r="N62" s="386"/>
      <c r="O62" s="1304"/>
    </row>
    <row r="63" spans="2:15" ht="15">
      <c r="B63" s="198">
        <v>635004</v>
      </c>
      <c r="C63" s="9">
        <v>2</v>
      </c>
      <c r="D63" s="14">
        <v>41</v>
      </c>
      <c r="E63" s="806" t="s">
        <v>90</v>
      </c>
      <c r="F63" s="741" t="s">
        <v>132</v>
      </c>
      <c r="G63" s="97">
        <v>897</v>
      </c>
      <c r="H63" s="197">
        <v>61</v>
      </c>
      <c r="I63" s="51">
        <v>500</v>
      </c>
      <c r="J63" s="8">
        <v>500</v>
      </c>
      <c r="K63" s="199">
        <v>100</v>
      </c>
      <c r="L63" s="51">
        <v>100</v>
      </c>
      <c r="M63" s="8">
        <v>100</v>
      </c>
      <c r="N63" s="386">
        <v>0</v>
      </c>
      <c r="O63" s="1272">
        <f t="shared" si="8"/>
        <v>0</v>
      </c>
    </row>
    <row r="64" spans="2:15" ht="15">
      <c r="B64" s="198">
        <v>635004</v>
      </c>
      <c r="C64" s="9">
        <v>8</v>
      </c>
      <c r="D64" s="14">
        <v>41</v>
      </c>
      <c r="E64" s="806" t="s">
        <v>90</v>
      </c>
      <c r="F64" s="457" t="s">
        <v>133</v>
      </c>
      <c r="G64" s="97">
        <v>76</v>
      </c>
      <c r="H64" s="199">
        <v>70</v>
      </c>
      <c r="I64" s="51">
        <v>50</v>
      </c>
      <c r="J64" s="8">
        <v>500</v>
      </c>
      <c r="K64" s="199">
        <v>70</v>
      </c>
      <c r="L64" s="51">
        <v>100</v>
      </c>
      <c r="M64" s="8">
        <v>200</v>
      </c>
      <c r="N64" s="386">
        <v>182.4</v>
      </c>
      <c r="O64" s="1283">
        <f t="shared" si="8"/>
        <v>91.2</v>
      </c>
    </row>
    <row r="65" spans="2:15" ht="15">
      <c r="B65" s="198">
        <v>635004</v>
      </c>
      <c r="C65" s="9">
        <v>4</v>
      </c>
      <c r="D65" s="14">
        <v>41</v>
      </c>
      <c r="E65" s="806" t="s">
        <v>90</v>
      </c>
      <c r="F65" s="457" t="s">
        <v>134</v>
      </c>
      <c r="G65" s="97">
        <v>120</v>
      </c>
      <c r="H65" s="197">
        <v>120</v>
      </c>
      <c r="I65" s="51">
        <v>120</v>
      </c>
      <c r="J65" s="8">
        <v>120</v>
      </c>
      <c r="K65" s="199">
        <v>120</v>
      </c>
      <c r="L65" s="51">
        <v>120</v>
      </c>
      <c r="M65" s="8">
        <v>120</v>
      </c>
      <c r="N65" s="386">
        <v>0</v>
      </c>
      <c r="O65" s="1304">
        <f t="shared" si="8"/>
        <v>0</v>
      </c>
    </row>
    <row r="66" spans="2:15" ht="15">
      <c r="B66" s="198">
        <v>635006</v>
      </c>
      <c r="C66" s="9">
        <v>1</v>
      </c>
      <c r="D66" s="14">
        <v>41</v>
      </c>
      <c r="E66" s="806" t="s">
        <v>90</v>
      </c>
      <c r="F66" s="457" t="s">
        <v>135</v>
      </c>
      <c r="G66" s="97">
        <v>265</v>
      </c>
      <c r="H66" s="197">
        <v>114</v>
      </c>
      <c r="I66" s="825">
        <v>300</v>
      </c>
      <c r="J66" s="26">
        <v>300</v>
      </c>
      <c r="K66" s="245">
        <v>150</v>
      </c>
      <c r="L66" s="825">
        <v>300</v>
      </c>
      <c r="M66" s="26">
        <v>300</v>
      </c>
      <c r="N66" s="1190">
        <v>198.1</v>
      </c>
      <c r="O66" s="1272">
        <f t="shared" si="8"/>
        <v>66.03333333333333</v>
      </c>
    </row>
    <row r="67" spans="2:15" ht="0.75" customHeight="1">
      <c r="B67" s="198">
        <v>635006</v>
      </c>
      <c r="C67" s="9">
        <v>10</v>
      </c>
      <c r="D67" s="14">
        <v>41</v>
      </c>
      <c r="E67" s="806" t="s">
        <v>136</v>
      </c>
      <c r="F67" s="457" t="s">
        <v>137</v>
      </c>
      <c r="G67" s="97"/>
      <c r="H67" s="197"/>
      <c r="I67" s="51"/>
      <c r="J67" s="8"/>
      <c r="K67" s="199"/>
      <c r="L67" s="51"/>
      <c r="M67" s="8"/>
      <c r="N67" s="386"/>
      <c r="O67" s="1283"/>
    </row>
    <row r="68" spans="2:15" ht="14.25" customHeight="1">
      <c r="B68" s="200">
        <v>635006</v>
      </c>
      <c r="C68" s="11">
        <v>8</v>
      </c>
      <c r="D68" s="236">
        <v>41</v>
      </c>
      <c r="E68" s="803" t="s">
        <v>108</v>
      </c>
      <c r="F68" s="824" t="s">
        <v>138</v>
      </c>
      <c r="G68" s="85">
        <v>34</v>
      </c>
      <c r="H68" s="201"/>
      <c r="I68" s="826">
        <v>200</v>
      </c>
      <c r="J68" s="93">
        <v>500</v>
      </c>
      <c r="K68" s="201"/>
      <c r="L68" s="826">
        <v>200</v>
      </c>
      <c r="M68" s="10">
        <v>200</v>
      </c>
      <c r="N68" s="1183">
        <v>0</v>
      </c>
      <c r="O68" s="1303">
        <f>(100/M68)*N68</f>
        <v>0</v>
      </c>
    </row>
    <row r="69" spans="2:15" ht="15" hidden="1">
      <c r="B69" s="291">
        <v>636</v>
      </c>
      <c r="C69" s="3"/>
      <c r="D69" s="3"/>
      <c r="E69" s="90" t="s">
        <v>90</v>
      </c>
      <c r="F69" s="94" t="s">
        <v>139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442">
        <v>0</v>
      </c>
      <c r="O69" s="400"/>
    </row>
    <row r="70" spans="2:15" ht="15">
      <c r="B70" s="291">
        <v>636</v>
      </c>
      <c r="C70" s="3"/>
      <c r="D70" s="156"/>
      <c r="E70" s="808" t="s">
        <v>90</v>
      </c>
      <c r="F70" s="797" t="s">
        <v>139</v>
      </c>
      <c r="G70" s="188"/>
      <c r="H70" s="192"/>
      <c r="I70" s="188"/>
      <c r="J70" s="95">
        <v>31</v>
      </c>
      <c r="K70" s="192"/>
      <c r="L70" s="188"/>
      <c r="M70" s="95">
        <v>280</v>
      </c>
      <c r="N70" s="442">
        <v>280</v>
      </c>
      <c r="O70" s="1267">
        <f aca="true" t="shared" si="10" ref="O70:O75">(100/M70)*N70</f>
        <v>100</v>
      </c>
    </row>
    <row r="71" spans="2:15" ht="15">
      <c r="B71" s="191">
        <v>637</v>
      </c>
      <c r="C71" s="3"/>
      <c r="D71" s="156"/>
      <c r="E71" s="808"/>
      <c r="F71" s="797" t="s">
        <v>140</v>
      </c>
      <c r="G71" s="5">
        <f aca="true" t="shared" si="11" ref="G71:N71">SUM(G72:G113)</f>
        <v>51707</v>
      </c>
      <c r="H71" s="192">
        <f t="shared" si="11"/>
        <v>74134</v>
      </c>
      <c r="I71" s="5">
        <f t="shared" si="11"/>
        <v>59970</v>
      </c>
      <c r="J71" s="4">
        <f t="shared" si="11"/>
        <v>87720</v>
      </c>
      <c r="K71" s="192">
        <f t="shared" si="11"/>
        <v>59480</v>
      </c>
      <c r="L71" s="5">
        <f t="shared" si="11"/>
        <v>60770</v>
      </c>
      <c r="M71" s="4">
        <f t="shared" si="11"/>
        <v>87077</v>
      </c>
      <c r="N71" s="442">
        <f t="shared" si="11"/>
        <v>78540.42</v>
      </c>
      <c r="O71" s="1273">
        <f t="shared" si="10"/>
        <v>90.1965157274596</v>
      </c>
    </row>
    <row r="72" spans="2:15" ht="15">
      <c r="B72" s="292">
        <v>637004</v>
      </c>
      <c r="C72" s="23"/>
      <c r="D72" s="981">
        <v>41</v>
      </c>
      <c r="E72" s="816" t="s">
        <v>90</v>
      </c>
      <c r="F72" s="828" t="s">
        <v>141</v>
      </c>
      <c r="G72" s="56"/>
      <c r="H72" s="208">
        <v>106</v>
      </c>
      <c r="I72" s="37">
        <v>120</v>
      </c>
      <c r="J72" s="13">
        <v>120</v>
      </c>
      <c r="K72" s="208">
        <v>120</v>
      </c>
      <c r="L72" s="37">
        <v>120</v>
      </c>
      <c r="M72" s="22">
        <v>120</v>
      </c>
      <c r="N72" s="1182">
        <v>0</v>
      </c>
      <c r="O72" s="1268">
        <f t="shared" si="10"/>
        <v>0</v>
      </c>
    </row>
    <row r="73" spans="2:15" ht="15">
      <c r="B73" s="293">
        <v>637004</v>
      </c>
      <c r="C73" s="9">
        <v>1</v>
      </c>
      <c r="D73" s="1002">
        <v>41</v>
      </c>
      <c r="E73" s="823" t="s">
        <v>77</v>
      </c>
      <c r="F73" s="829" t="s">
        <v>396</v>
      </c>
      <c r="G73" s="51">
        <v>4467</v>
      </c>
      <c r="H73" s="199">
        <v>2332</v>
      </c>
      <c r="I73" s="51"/>
      <c r="J73" s="8">
        <v>400</v>
      </c>
      <c r="K73" s="197">
        <v>1500</v>
      </c>
      <c r="L73" s="51"/>
      <c r="M73" s="6">
        <v>1200</v>
      </c>
      <c r="N73" s="1185">
        <v>1188</v>
      </c>
      <c r="O73" s="402">
        <f t="shared" si="10"/>
        <v>99</v>
      </c>
    </row>
    <row r="74" spans="2:15" ht="15">
      <c r="B74" s="198">
        <v>637001</v>
      </c>
      <c r="C74" s="34"/>
      <c r="D74" s="92">
        <v>41</v>
      </c>
      <c r="E74" s="818" t="s">
        <v>77</v>
      </c>
      <c r="F74" s="457" t="s">
        <v>142</v>
      </c>
      <c r="G74" s="51">
        <v>980</v>
      </c>
      <c r="H74" s="199">
        <v>250</v>
      </c>
      <c r="I74" s="51">
        <v>200</v>
      </c>
      <c r="J74" s="8">
        <v>1000</v>
      </c>
      <c r="K74" s="199">
        <v>200</v>
      </c>
      <c r="L74" s="51">
        <v>1000</v>
      </c>
      <c r="M74" s="8">
        <v>3500</v>
      </c>
      <c r="N74" s="386">
        <v>3245</v>
      </c>
      <c r="O74" s="1272">
        <f t="shared" si="10"/>
        <v>92.71428571428571</v>
      </c>
    </row>
    <row r="75" spans="2:15" ht="15">
      <c r="B75" s="196">
        <v>637004</v>
      </c>
      <c r="C75" s="7">
        <v>2</v>
      </c>
      <c r="D75" s="1002">
        <v>41</v>
      </c>
      <c r="E75" s="817" t="s">
        <v>108</v>
      </c>
      <c r="F75" s="829" t="s">
        <v>143</v>
      </c>
      <c r="G75" s="97">
        <v>4950</v>
      </c>
      <c r="H75" s="197">
        <v>4135</v>
      </c>
      <c r="I75" s="97">
        <v>3000</v>
      </c>
      <c r="J75" s="6">
        <v>4000</v>
      </c>
      <c r="K75" s="197">
        <v>3000</v>
      </c>
      <c r="L75" s="97">
        <v>4000</v>
      </c>
      <c r="M75" s="6">
        <v>4000</v>
      </c>
      <c r="N75" s="1185">
        <v>3989.75</v>
      </c>
      <c r="O75" s="1304">
        <f t="shared" si="10"/>
        <v>99.74375</v>
      </c>
    </row>
    <row r="76" spans="2:15" ht="15">
      <c r="B76" s="196">
        <v>637004</v>
      </c>
      <c r="C76" s="7">
        <v>3</v>
      </c>
      <c r="D76" s="239">
        <v>41</v>
      </c>
      <c r="E76" s="805" t="s">
        <v>77</v>
      </c>
      <c r="F76" s="798" t="s">
        <v>422</v>
      </c>
      <c r="G76" s="51"/>
      <c r="H76" s="197">
        <v>780</v>
      </c>
      <c r="I76" s="97"/>
      <c r="J76" s="6"/>
      <c r="K76" s="197">
        <v>780</v>
      </c>
      <c r="L76" s="97"/>
      <c r="M76" s="6"/>
      <c r="N76" s="386"/>
      <c r="O76" s="1272"/>
    </row>
    <row r="77" spans="2:15" ht="15">
      <c r="B77" s="198">
        <v>637004</v>
      </c>
      <c r="C77" s="9">
        <v>5</v>
      </c>
      <c r="D77" s="92">
        <v>41</v>
      </c>
      <c r="E77" s="806" t="s">
        <v>77</v>
      </c>
      <c r="F77" s="741" t="s">
        <v>144</v>
      </c>
      <c r="G77" s="97">
        <v>1745</v>
      </c>
      <c r="H77" s="197">
        <v>1033</v>
      </c>
      <c r="I77" s="51">
        <v>1200</v>
      </c>
      <c r="J77" s="8">
        <v>1200</v>
      </c>
      <c r="K77" s="199">
        <v>900</v>
      </c>
      <c r="L77" s="51">
        <v>1350</v>
      </c>
      <c r="M77" s="8">
        <v>1350</v>
      </c>
      <c r="N77" s="386">
        <v>0</v>
      </c>
      <c r="O77" s="403">
        <f>(100/M77)*N77</f>
        <v>0</v>
      </c>
    </row>
    <row r="78" spans="2:23" ht="15">
      <c r="B78" s="198">
        <v>637004</v>
      </c>
      <c r="C78" s="9">
        <v>6</v>
      </c>
      <c r="D78" s="91">
        <v>41</v>
      </c>
      <c r="E78" s="806" t="s">
        <v>145</v>
      </c>
      <c r="F78" s="741" t="s">
        <v>146</v>
      </c>
      <c r="G78" s="97">
        <v>13</v>
      </c>
      <c r="H78" s="197">
        <v>150</v>
      </c>
      <c r="I78" s="51">
        <v>50</v>
      </c>
      <c r="J78" s="8">
        <v>70</v>
      </c>
      <c r="K78" s="199">
        <v>150</v>
      </c>
      <c r="L78" s="51">
        <v>50</v>
      </c>
      <c r="M78" s="8">
        <v>120</v>
      </c>
      <c r="N78" s="386">
        <v>118.95</v>
      </c>
      <c r="O78" s="1272">
        <f>(100/M78)*N78</f>
        <v>99.125</v>
      </c>
      <c r="W78" s="219"/>
    </row>
    <row r="79" spans="2:15" ht="15">
      <c r="B79" s="198">
        <v>637004</v>
      </c>
      <c r="C79" s="9">
        <v>7</v>
      </c>
      <c r="D79" s="92">
        <v>41</v>
      </c>
      <c r="E79" s="806" t="s">
        <v>77</v>
      </c>
      <c r="F79" s="741" t="s">
        <v>461</v>
      </c>
      <c r="G79" s="97"/>
      <c r="H79" s="197"/>
      <c r="I79" s="51"/>
      <c r="J79" s="51">
        <v>1200</v>
      </c>
      <c r="K79" s="199"/>
      <c r="L79" s="51"/>
      <c r="M79" s="51"/>
      <c r="N79" s="387"/>
      <c r="O79" s="402"/>
    </row>
    <row r="80" spans="2:15" ht="15">
      <c r="B80" s="198">
        <v>637004</v>
      </c>
      <c r="C80" s="9">
        <v>8</v>
      </c>
      <c r="D80" s="1002">
        <v>41</v>
      </c>
      <c r="E80" s="806" t="s">
        <v>77</v>
      </c>
      <c r="F80" s="457" t="s">
        <v>472</v>
      </c>
      <c r="G80" s="97"/>
      <c r="H80" s="197">
        <v>115</v>
      </c>
      <c r="I80" s="51"/>
      <c r="J80" s="51">
        <v>150</v>
      </c>
      <c r="K80" s="199"/>
      <c r="L80" s="51"/>
      <c r="M80" s="51">
        <v>285</v>
      </c>
      <c r="N80" s="387">
        <v>281.04</v>
      </c>
      <c r="O80" s="398">
        <f>(100/M80)*N80</f>
        <v>98.61052631578947</v>
      </c>
    </row>
    <row r="81" spans="2:15" ht="15">
      <c r="B81" s="198">
        <v>637004</v>
      </c>
      <c r="C81" s="9">
        <v>9</v>
      </c>
      <c r="D81" s="1002">
        <v>41</v>
      </c>
      <c r="E81" s="806" t="s">
        <v>77</v>
      </c>
      <c r="F81" s="457" t="s">
        <v>550</v>
      </c>
      <c r="G81" s="97"/>
      <c r="H81" s="197"/>
      <c r="I81" s="51"/>
      <c r="J81" s="51"/>
      <c r="K81" s="199"/>
      <c r="L81" s="51"/>
      <c r="M81" s="51">
        <v>250</v>
      </c>
      <c r="N81" s="387">
        <v>204</v>
      </c>
      <c r="O81" s="403">
        <f>(100/M81)*N81</f>
        <v>81.60000000000001</v>
      </c>
    </row>
    <row r="82" spans="2:15" ht="15">
      <c r="B82" s="198">
        <v>637005</v>
      </c>
      <c r="C82" s="9">
        <v>1</v>
      </c>
      <c r="D82" s="1002">
        <v>41</v>
      </c>
      <c r="E82" s="806" t="s">
        <v>110</v>
      </c>
      <c r="F82" s="457" t="s">
        <v>148</v>
      </c>
      <c r="G82" s="97"/>
      <c r="H82" s="197">
        <v>3506</v>
      </c>
      <c r="I82" s="51">
        <v>3000</v>
      </c>
      <c r="J82" s="51">
        <v>5000</v>
      </c>
      <c r="K82" s="199">
        <v>4000</v>
      </c>
      <c r="L82" s="51">
        <v>3000</v>
      </c>
      <c r="M82" s="51">
        <v>3850</v>
      </c>
      <c r="N82" s="387">
        <v>3840</v>
      </c>
      <c r="O82" s="1272">
        <f>(100/M82)*N82</f>
        <v>99.74025974025975</v>
      </c>
    </row>
    <row r="83" spans="2:15" ht="15">
      <c r="B83" s="198">
        <v>637005</v>
      </c>
      <c r="C83" s="9"/>
      <c r="D83" s="1019"/>
      <c r="E83" s="805" t="s">
        <v>77</v>
      </c>
      <c r="F83" s="741" t="s">
        <v>149</v>
      </c>
      <c r="G83" s="97"/>
      <c r="H83" s="197"/>
      <c r="I83" s="51"/>
      <c r="J83" s="8"/>
      <c r="K83" s="199"/>
      <c r="L83" s="51"/>
      <c r="M83" s="8"/>
      <c r="N83" s="386"/>
      <c r="O83" s="1272"/>
    </row>
    <row r="84" spans="2:15" ht="15">
      <c r="B84" s="198">
        <v>637005</v>
      </c>
      <c r="C84" s="9">
        <v>2</v>
      </c>
      <c r="D84" s="92">
        <v>41</v>
      </c>
      <c r="E84" s="806" t="s">
        <v>150</v>
      </c>
      <c r="F84" s="741" t="s">
        <v>151</v>
      </c>
      <c r="G84" s="97">
        <v>6696</v>
      </c>
      <c r="H84" s="197">
        <v>1152</v>
      </c>
      <c r="I84" s="51">
        <v>10000</v>
      </c>
      <c r="J84" s="8">
        <v>1500</v>
      </c>
      <c r="K84" s="199">
        <v>1500</v>
      </c>
      <c r="L84" s="51">
        <v>1500</v>
      </c>
      <c r="M84" s="8">
        <v>8980</v>
      </c>
      <c r="N84" s="386">
        <v>8978</v>
      </c>
      <c r="O84" s="1272">
        <f>(100/M84)*N84</f>
        <v>99.97772828507794</v>
      </c>
    </row>
    <row r="85" spans="2:15" ht="15">
      <c r="B85" s="198">
        <v>637005</v>
      </c>
      <c r="C85" s="9">
        <v>3</v>
      </c>
      <c r="D85" s="91">
        <v>41</v>
      </c>
      <c r="E85" s="806" t="s">
        <v>77</v>
      </c>
      <c r="F85" s="457" t="s">
        <v>275</v>
      </c>
      <c r="G85" s="97"/>
      <c r="H85" s="197">
        <v>5070</v>
      </c>
      <c r="I85" s="51"/>
      <c r="J85" s="8">
        <v>10000</v>
      </c>
      <c r="K85" s="199">
        <v>4500</v>
      </c>
      <c r="L85" s="51">
        <v>5000</v>
      </c>
      <c r="M85" s="8">
        <v>16050</v>
      </c>
      <c r="N85" s="386">
        <v>16044</v>
      </c>
      <c r="O85" s="1304">
        <f>(100/M85)*N85</f>
        <v>99.96261682242991</v>
      </c>
    </row>
    <row r="86" spans="2:15" ht="15">
      <c r="B86" s="198">
        <v>637005</v>
      </c>
      <c r="C86" s="9">
        <v>4</v>
      </c>
      <c r="D86" s="92">
        <v>41</v>
      </c>
      <c r="E86" s="806" t="s">
        <v>152</v>
      </c>
      <c r="F86" s="457" t="s">
        <v>153</v>
      </c>
      <c r="G86" s="97">
        <v>1440</v>
      </c>
      <c r="H86" s="197">
        <v>1920</v>
      </c>
      <c r="I86" s="51">
        <v>2000</v>
      </c>
      <c r="J86" s="8">
        <v>2000</v>
      </c>
      <c r="K86" s="199">
        <v>2000</v>
      </c>
      <c r="L86" s="51">
        <v>2000</v>
      </c>
      <c r="M86" s="8">
        <v>2400</v>
      </c>
      <c r="N86" s="386">
        <v>2400</v>
      </c>
      <c r="O86" s="1305">
        <f>(100/M86)*N86</f>
        <v>100</v>
      </c>
    </row>
    <row r="87" spans="2:15" ht="15">
      <c r="B87" s="198">
        <v>637005</v>
      </c>
      <c r="C87" s="9">
        <v>5</v>
      </c>
      <c r="D87" s="1002">
        <v>41</v>
      </c>
      <c r="E87" s="806" t="s">
        <v>77</v>
      </c>
      <c r="F87" s="457" t="s">
        <v>441</v>
      </c>
      <c r="G87" s="97"/>
      <c r="H87" s="197">
        <v>9000</v>
      </c>
      <c r="I87" s="51"/>
      <c r="J87" s="8">
        <v>2000</v>
      </c>
      <c r="K87" s="199"/>
      <c r="L87" s="51"/>
      <c r="M87" s="8"/>
      <c r="N87" s="386"/>
      <c r="O87" s="1272"/>
    </row>
    <row r="88" spans="2:15" ht="15">
      <c r="B88" s="198">
        <v>637006</v>
      </c>
      <c r="C88" s="9"/>
      <c r="D88" s="14">
        <v>41</v>
      </c>
      <c r="E88" s="806" t="s">
        <v>77</v>
      </c>
      <c r="F88" s="457" t="s">
        <v>460</v>
      </c>
      <c r="G88" s="97"/>
      <c r="H88" s="197"/>
      <c r="I88" s="51"/>
      <c r="J88" s="8">
        <v>100</v>
      </c>
      <c r="K88" s="199"/>
      <c r="L88" s="51"/>
      <c r="M88" s="8">
        <v>660</v>
      </c>
      <c r="N88" s="386">
        <v>659.84</v>
      </c>
      <c r="O88" s="398">
        <f>(100/M88)*N88</f>
        <v>99.97575757575758</v>
      </c>
    </row>
    <row r="89" spans="2:15" ht="15">
      <c r="B89" s="198">
        <v>637011</v>
      </c>
      <c r="C89" s="9"/>
      <c r="D89" s="1002">
        <v>41</v>
      </c>
      <c r="E89" s="817" t="s">
        <v>110</v>
      </c>
      <c r="F89" s="457" t="s">
        <v>154</v>
      </c>
      <c r="G89" s="97">
        <v>1280</v>
      </c>
      <c r="H89" s="197">
        <v>11797</v>
      </c>
      <c r="I89" s="51">
        <v>5000</v>
      </c>
      <c r="J89" s="8">
        <v>9900</v>
      </c>
      <c r="K89" s="199">
        <v>10400</v>
      </c>
      <c r="L89" s="51">
        <v>4000</v>
      </c>
      <c r="M89" s="8">
        <v>2420</v>
      </c>
      <c r="N89" s="386">
        <v>1784</v>
      </c>
      <c r="O89" s="1283">
        <f aca="true" t="shared" si="12" ref="O89:O95">(100/M89)*N89</f>
        <v>73.71900826446281</v>
      </c>
    </row>
    <row r="90" spans="2:15" ht="15">
      <c r="B90" s="198">
        <v>637011</v>
      </c>
      <c r="C90" s="9">
        <v>2</v>
      </c>
      <c r="D90" s="1002">
        <v>41</v>
      </c>
      <c r="E90" s="806" t="s">
        <v>110</v>
      </c>
      <c r="F90" s="457" t="s">
        <v>423</v>
      </c>
      <c r="G90" s="97"/>
      <c r="H90" s="197">
        <v>539</v>
      </c>
      <c r="I90" s="51">
        <v>500</v>
      </c>
      <c r="J90" s="8">
        <v>1100</v>
      </c>
      <c r="K90" s="199">
        <v>500</v>
      </c>
      <c r="L90" s="51">
        <v>500</v>
      </c>
      <c r="M90" s="8">
        <v>1000</v>
      </c>
      <c r="N90" s="386">
        <v>757.88</v>
      </c>
      <c r="O90" s="1272">
        <f t="shared" si="12"/>
        <v>75.788</v>
      </c>
    </row>
    <row r="91" spans="2:15" ht="15">
      <c r="B91" s="198">
        <v>637012</v>
      </c>
      <c r="C91" s="9"/>
      <c r="D91" s="92">
        <v>41</v>
      </c>
      <c r="E91" s="806" t="s">
        <v>77</v>
      </c>
      <c r="F91" s="457" t="s">
        <v>488</v>
      </c>
      <c r="G91" s="97">
        <v>192</v>
      </c>
      <c r="H91" s="197">
        <v>68</v>
      </c>
      <c r="I91" s="51"/>
      <c r="J91" s="8">
        <v>350</v>
      </c>
      <c r="K91" s="199"/>
      <c r="L91" s="51">
        <v>200</v>
      </c>
      <c r="M91" s="8">
        <v>200</v>
      </c>
      <c r="N91" s="386">
        <v>191.9</v>
      </c>
      <c r="O91" s="1272">
        <f t="shared" si="12"/>
        <v>95.95</v>
      </c>
    </row>
    <row r="92" spans="2:15" ht="15">
      <c r="B92" s="198">
        <v>637012</v>
      </c>
      <c r="C92" s="9">
        <v>2</v>
      </c>
      <c r="D92" s="1002">
        <v>41</v>
      </c>
      <c r="E92" s="806" t="s">
        <v>77</v>
      </c>
      <c r="F92" s="457" t="s">
        <v>26</v>
      </c>
      <c r="G92" s="97"/>
      <c r="H92" s="197"/>
      <c r="I92" s="51"/>
      <c r="J92" s="8">
        <v>300</v>
      </c>
      <c r="K92" s="199"/>
      <c r="L92" s="51">
        <v>100</v>
      </c>
      <c r="M92" s="8">
        <v>100</v>
      </c>
      <c r="N92" s="386">
        <v>11.7</v>
      </c>
      <c r="O92" s="1272">
        <f t="shared" si="12"/>
        <v>11.7</v>
      </c>
    </row>
    <row r="93" spans="2:15" ht="15">
      <c r="B93" s="198">
        <v>637012</v>
      </c>
      <c r="C93" s="9">
        <v>3</v>
      </c>
      <c r="D93" s="239">
        <v>41</v>
      </c>
      <c r="E93" s="805" t="s">
        <v>77</v>
      </c>
      <c r="F93" s="931" t="s">
        <v>155</v>
      </c>
      <c r="G93" s="97">
        <v>264</v>
      </c>
      <c r="H93" s="199">
        <v>53</v>
      </c>
      <c r="I93" s="51">
        <v>100</v>
      </c>
      <c r="J93" s="8">
        <v>900</v>
      </c>
      <c r="K93" s="199">
        <v>730</v>
      </c>
      <c r="L93" s="51">
        <v>500</v>
      </c>
      <c r="M93" s="8">
        <v>500</v>
      </c>
      <c r="N93" s="386">
        <v>52.78</v>
      </c>
      <c r="O93" s="1272">
        <f t="shared" si="12"/>
        <v>10.556000000000001</v>
      </c>
    </row>
    <row r="94" spans="2:15" ht="15">
      <c r="B94" s="198">
        <v>637014</v>
      </c>
      <c r="C94" s="9"/>
      <c r="D94" s="14">
        <v>41</v>
      </c>
      <c r="E94" s="806" t="s">
        <v>77</v>
      </c>
      <c r="F94" s="741" t="s">
        <v>156</v>
      </c>
      <c r="G94" s="97">
        <v>16576</v>
      </c>
      <c r="H94" s="197">
        <v>19008</v>
      </c>
      <c r="I94" s="51">
        <v>19000</v>
      </c>
      <c r="J94" s="8">
        <v>19000</v>
      </c>
      <c r="K94" s="199">
        <v>16000</v>
      </c>
      <c r="L94" s="51">
        <v>19000</v>
      </c>
      <c r="M94" s="8">
        <v>16702</v>
      </c>
      <c r="N94" s="386">
        <v>15035.28</v>
      </c>
      <c r="O94" s="1272">
        <f t="shared" si="12"/>
        <v>90.02083582804455</v>
      </c>
    </row>
    <row r="95" spans="2:15" ht="15">
      <c r="B95" s="198">
        <v>637015</v>
      </c>
      <c r="C95" s="9"/>
      <c r="D95" s="1002">
        <v>41</v>
      </c>
      <c r="E95" s="806" t="s">
        <v>157</v>
      </c>
      <c r="F95" s="741" t="s">
        <v>158</v>
      </c>
      <c r="G95" s="97">
        <v>2005</v>
      </c>
      <c r="H95" s="197">
        <v>930</v>
      </c>
      <c r="I95" s="51">
        <v>700</v>
      </c>
      <c r="J95" s="8">
        <v>2000</v>
      </c>
      <c r="K95" s="199">
        <v>1200</v>
      </c>
      <c r="L95" s="51">
        <v>2000</v>
      </c>
      <c r="M95" s="8">
        <v>2000</v>
      </c>
      <c r="N95" s="386">
        <v>1302.86</v>
      </c>
      <c r="O95" s="1304">
        <f t="shared" si="12"/>
        <v>65.143</v>
      </c>
    </row>
    <row r="96" spans="2:15" ht="15">
      <c r="B96" s="198">
        <v>637023</v>
      </c>
      <c r="C96" s="34"/>
      <c r="D96" s="92">
        <v>41</v>
      </c>
      <c r="E96" s="806" t="s">
        <v>90</v>
      </c>
      <c r="F96" s="741" t="s">
        <v>159</v>
      </c>
      <c r="G96" s="97">
        <v>75</v>
      </c>
      <c r="H96" s="197">
        <v>104</v>
      </c>
      <c r="I96" s="97"/>
      <c r="J96" s="6"/>
      <c r="K96" s="197"/>
      <c r="L96" s="97"/>
      <c r="M96" s="6"/>
      <c r="N96" s="1185"/>
      <c r="O96" s="1305"/>
    </row>
    <row r="97" spans="2:15" ht="15">
      <c r="B97" s="198">
        <v>637016</v>
      </c>
      <c r="C97" s="34"/>
      <c r="D97" s="1002">
        <v>41</v>
      </c>
      <c r="E97" s="806" t="s">
        <v>77</v>
      </c>
      <c r="F97" s="741" t="s">
        <v>160</v>
      </c>
      <c r="G97" s="97">
        <v>1429</v>
      </c>
      <c r="H97" s="197">
        <v>2120</v>
      </c>
      <c r="I97" s="97">
        <v>2700</v>
      </c>
      <c r="J97" s="6">
        <v>2700</v>
      </c>
      <c r="K97" s="197">
        <v>2100</v>
      </c>
      <c r="L97" s="97">
        <v>2700</v>
      </c>
      <c r="M97" s="6">
        <v>2700</v>
      </c>
      <c r="N97" s="1185">
        <v>1937.01</v>
      </c>
      <c r="O97" s="1283">
        <f>(100/M97)*N97</f>
        <v>71.74111111111111</v>
      </c>
    </row>
    <row r="98" spans="2:15" ht="15">
      <c r="B98" s="198">
        <v>637026</v>
      </c>
      <c r="C98" s="34">
        <v>1</v>
      </c>
      <c r="D98" s="239">
        <v>41</v>
      </c>
      <c r="E98" s="805" t="s">
        <v>161</v>
      </c>
      <c r="F98" s="743" t="s">
        <v>162</v>
      </c>
      <c r="G98" s="97">
        <v>3353</v>
      </c>
      <c r="H98" s="197">
        <v>3157</v>
      </c>
      <c r="I98" s="51">
        <v>3500</v>
      </c>
      <c r="J98" s="8">
        <v>3500</v>
      </c>
      <c r="K98" s="199">
        <v>3000</v>
      </c>
      <c r="L98" s="51">
        <v>3500</v>
      </c>
      <c r="M98" s="8">
        <v>3500</v>
      </c>
      <c r="N98" s="386">
        <v>2932.96</v>
      </c>
      <c r="O98" s="1272">
        <f>(100/M98)*N98</f>
        <v>83.79885714285714</v>
      </c>
    </row>
    <row r="99" spans="2:15" ht="15">
      <c r="B99" s="198">
        <v>637026</v>
      </c>
      <c r="C99" s="34">
        <v>2</v>
      </c>
      <c r="D99" s="14">
        <v>41</v>
      </c>
      <c r="E99" s="806" t="s">
        <v>161</v>
      </c>
      <c r="F99" s="741" t="s">
        <v>163</v>
      </c>
      <c r="G99" s="97">
        <v>2251</v>
      </c>
      <c r="H99" s="197">
        <v>1466</v>
      </c>
      <c r="I99" s="51">
        <v>4000</v>
      </c>
      <c r="J99" s="51">
        <v>4000</v>
      </c>
      <c r="K99" s="199">
        <v>2000</v>
      </c>
      <c r="L99" s="51">
        <v>4000</v>
      </c>
      <c r="M99" s="51">
        <v>4000</v>
      </c>
      <c r="N99" s="387">
        <v>2467.31</v>
      </c>
      <c r="O99" s="1283">
        <f>(100/M99)*N99</f>
        <v>61.68275</v>
      </c>
    </row>
    <row r="100" spans="2:15" ht="15" hidden="1">
      <c r="B100" s="198">
        <v>637031</v>
      </c>
      <c r="C100" s="34"/>
      <c r="D100" s="1002">
        <v>41</v>
      </c>
      <c r="E100" s="818" t="s">
        <v>77</v>
      </c>
      <c r="F100" s="741" t="s">
        <v>164</v>
      </c>
      <c r="G100" s="97"/>
      <c r="H100" s="197"/>
      <c r="I100" s="51"/>
      <c r="J100" s="51"/>
      <c r="K100" s="199"/>
      <c r="L100" s="51"/>
      <c r="M100" s="51"/>
      <c r="N100" s="387"/>
      <c r="O100" s="409" t="e">
        <f>(100/M100)*N100</f>
        <v>#DIV/0!</v>
      </c>
    </row>
    <row r="101" spans="2:15" ht="15">
      <c r="B101" s="198">
        <v>637027</v>
      </c>
      <c r="C101" s="34"/>
      <c r="D101" s="9">
        <v>41</v>
      </c>
      <c r="E101" s="806" t="s">
        <v>77</v>
      </c>
      <c r="F101" s="741" t="s">
        <v>165</v>
      </c>
      <c r="G101" s="97">
        <v>3165</v>
      </c>
      <c r="H101" s="197">
        <v>4712</v>
      </c>
      <c r="I101" s="51">
        <v>3900</v>
      </c>
      <c r="J101" s="8">
        <v>5000</v>
      </c>
      <c r="K101" s="199">
        <v>3900</v>
      </c>
      <c r="L101" s="51">
        <v>5000</v>
      </c>
      <c r="M101" s="8">
        <v>9010</v>
      </c>
      <c r="N101" s="386">
        <v>9006.14</v>
      </c>
      <c r="O101" s="1272">
        <f>(100/M101)*N101</f>
        <v>99.95715871254161</v>
      </c>
    </row>
    <row r="102" spans="2:15" ht="15" hidden="1">
      <c r="B102" s="196">
        <v>637006</v>
      </c>
      <c r="C102" s="55"/>
      <c r="D102" s="1002">
        <v>41</v>
      </c>
      <c r="E102" s="804"/>
      <c r="F102" s="798" t="s">
        <v>166</v>
      </c>
      <c r="G102" s="97"/>
      <c r="H102" s="197"/>
      <c r="I102" s="97"/>
      <c r="J102" s="6"/>
      <c r="K102" s="197"/>
      <c r="L102" s="97"/>
      <c r="M102" s="6"/>
      <c r="N102" s="1185"/>
      <c r="O102" s="1278"/>
    </row>
    <row r="103" spans="2:15" ht="15" hidden="1">
      <c r="B103" s="196">
        <v>621000</v>
      </c>
      <c r="C103" s="7"/>
      <c r="D103" s="1002">
        <v>41</v>
      </c>
      <c r="E103" s="804" t="s">
        <v>77</v>
      </c>
      <c r="F103" s="798" t="s">
        <v>80</v>
      </c>
      <c r="G103" s="97"/>
      <c r="H103" s="197"/>
      <c r="I103" s="97"/>
      <c r="J103" s="6"/>
      <c r="K103" s="197"/>
      <c r="L103" s="97"/>
      <c r="M103" s="6"/>
      <c r="N103" s="1276"/>
      <c r="O103" s="1279"/>
    </row>
    <row r="104" spans="2:15" ht="15" hidden="1">
      <c r="B104" s="198">
        <v>623000</v>
      </c>
      <c r="C104" s="9"/>
      <c r="D104" s="438"/>
      <c r="E104" s="805" t="s">
        <v>77</v>
      </c>
      <c r="F104" s="741" t="s">
        <v>81</v>
      </c>
      <c r="G104" s="51"/>
      <c r="H104" s="199"/>
      <c r="I104" s="51"/>
      <c r="J104" s="8"/>
      <c r="K104" s="199"/>
      <c r="L104" s="51"/>
      <c r="M104" s="8"/>
      <c r="N104" s="1277"/>
      <c r="O104" s="1280"/>
    </row>
    <row r="105" spans="2:15" ht="15" hidden="1">
      <c r="B105" s="198">
        <v>625001</v>
      </c>
      <c r="C105" s="9"/>
      <c r="D105" s="14"/>
      <c r="E105" s="806" t="s">
        <v>77</v>
      </c>
      <c r="F105" s="741" t="s">
        <v>82</v>
      </c>
      <c r="G105" s="51"/>
      <c r="H105" s="199"/>
      <c r="I105" s="51"/>
      <c r="J105" s="8"/>
      <c r="K105" s="199"/>
      <c r="L105" s="51"/>
      <c r="M105" s="8"/>
      <c r="N105" s="1277"/>
      <c r="O105" s="1281"/>
    </row>
    <row r="106" spans="2:15" ht="15" hidden="1">
      <c r="B106" s="198">
        <v>625002</v>
      </c>
      <c r="C106" s="9"/>
      <c r="D106" s="14"/>
      <c r="E106" s="806" t="s">
        <v>77</v>
      </c>
      <c r="F106" s="741" t="s">
        <v>83</v>
      </c>
      <c r="G106" s="51"/>
      <c r="H106" s="199"/>
      <c r="I106" s="51"/>
      <c r="J106" s="8"/>
      <c r="K106" s="199"/>
      <c r="L106" s="51"/>
      <c r="M106" s="8"/>
      <c r="N106" s="1277"/>
      <c r="O106" s="1282"/>
    </row>
    <row r="107" spans="2:15" ht="15" hidden="1">
      <c r="B107" s="196">
        <v>625003</v>
      </c>
      <c r="C107" s="55"/>
      <c r="D107" s="91"/>
      <c r="E107" s="806" t="s">
        <v>77</v>
      </c>
      <c r="F107" s="798" t="s">
        <v>84</v>
      </c>
      <c r="G107" s="97"/>
      <c r="H107" s="197"/>
      <c r="I107" s="51"/>
      <c r="J107" s="8"/>
      <c r="K107" s="199"/>
      <c r="L107" s="51"/>
      <c r="M107" s="8"/>
      <c r="N107" s="1277"/>
      <c r="O107" s="1282"/>
    </row>
    <row r="108" spans="2:15" ht="15" hidden="1">
      <c r="B108" s="198">
        <v>625004</v>
      </c>
      <c r="C108" s="34"/>
      <c r="D108" s="92"/>
      <c r="E108" s="806" t="s">
        <v>77</v>
      </c>
      <c r="F108" s="741" t="s">
        <v>85</v>
      </c>
      <c r="G108" s="51"/>
      <c r="H108" s="199"/>
      <c r="I108" s="51"/>
      <c r="J108" s="8"/>
      <c r="K108" s="199"/>
      <c r="L108" s="51"/>
      <c r="M108" s="8"/>
      <c r="N108" s="1277"/>
      <c r="O108" s="1282"/>
    </row>
    <row r="109" spans="2:15" ht="15" hidden="1">
      <c r="B109" s="209">
        <v>625005</v>
      </c>
      <c r="C109" s="36"/>
      <c r="D109" s="40"/>
      <c r="E109" s="806" t="s">
        <v>77</v>
      </c>
      <c r="F109" s="43" t="s">
        <v>86</v>
      </c>
      <c r="G109" s="37"/>
      <c r="H109" s="210"/>
      <c r="I109" s="51"/>
      <c r="J109" s="8"/>
      <c r="K109" s="199"/>
      <c r="L109" s="51"/>
      <c r="M109" s="8"/>
      <c r="N109" s="1277"/>
      <c r="O109" s="1282"/>
    </row>
    <row r="110" spans="2:15" ht="15" hidden="1">
      <c r="B110" s="198">
        <v>625007</v>
      </c>
      <c r="C110" s="34"/>
      <c r="D110" s="40"/>
      <c r="E110" s="804" t="s">
        <v>77</v>
      </c>
      <c r="F110" s="743" t="s">
        <v>87</v>
      </c>
      <c r="G110" s="51"/>
      <c r="H110" s="199"/>
      <c r="I110" s="51"/>
      <c r="J110" s="8"/>
      <c r="K110" s="199"/>
      <c r="L110" s="51"/>
      <c r="M110" s="8"/>
      <c r="N110" s="1277"/>
      <c r="O110" s="1282"/>
    </row>
    <row r="111" spans="2:15" ht="15">
      <c r="B111" s="232">
        <v>637031</v>
      </c>
      <c r="C111" s="34"/>
      <c r="D111" s="14">
        <v>41</v>
      </c>
      <c r="E111" s="806" t="s">
        <v>77</v>
      </c>
      <c r="F111" s="741" t="s">
        <v>27</v>
      </c>
      <c r="G111" s="37"/>
      <c r="H111" s="199"/>
      <c r="I111" s="51"/>
      <c r="J111" s="57">
        <v>9000</v>
      </c>
      <c r="K111" s="244"/>
      <c r="L111" s="57"/>
      <c r="M111" s="57">
        <v>640</v>
      </c>
      <c r="N111" s="1191">
        <v>636.07</v>
      </c>
      <c r="O111" s="1272">
        <f aca="true" t="shared" si="13" ref="O111:O116">(100/M111)*N111</f>
        <v>99.38593750000001</v>
      </c>
    </row>
    <row r="112" spans="2:15" ht="15">
      <c r="B112" s="232">
        <v>637035</v>
      </c>
      <c r="C112" s="34"/>
      <c r="D112" s="1002">
        <v>41</v>
      </c>
      <c r="E112" s="804" t="s">
        <v>118</v>
      </c>
      <c r="F112" s="798" t="s">
        <v>450</v>
      </c>
      <c r="G112" s="232"/>
      <c r="H112" s="244"/>
      <c r="I112" s="57"/>
      <c r="J112" s="57">
        <v>230</v>
      </c>
      <c r="K112" s="244"/>
      <c r="L112" s="57">
        <v>250</v>
      </c>
      <c r="M112" s="57">
        <v>250</v>
      </c>
      <c r="N112" s="1191">
        <v>194.52</v>
      </c>
      <c r="O112" s="1283">
        <f t="shared" si="13"/>
        <v>77.808</v>
      </c>
    </row>
    <row r="113" spans="2:15" ht="15">
      <c r="B113" s="232">
        <v>637003</v>
      </c>
      <c r="C113" s="9"/>
      <c r="D113" s="1019">
        <v>41</v>
      </c>
      <c r="E113" s="805" t="s">
        <v>108</v>
      </c>
      <c r="F113" s="743" t="s">
        <v>385</v>
      </c>
      <c r="G113" s="206">
        <v>826</v>
      </c>
      <c r="H113" s="243">
        <v>631</v>
      </c>
      <c r="I113" s="811">
        <v>1000</v>
      </c>
      <c r="J113" s="57">
        <v>1000</v>
      </c>
      <c r="K113" s="244">
        <v>1000</v>
      </c>
      <c r="L113" s="57">
        <v>1000</v>
      </c>
      <c r="M113" s="57">
        <v>1290</v>
      </c>
      <c r="N113" s="1191">
        <v>1281.43</v>
      </c>
      <c r="O113" s="1271">
        <f t="shared" si="13"/>
        <v>99.33565891472868</v>
      </c>
    </row>
    <row r="114" spans="2:15" ht="15">
      <c r="B114" s="191">
        <v>641</v>
      </c>
      <c r="C114" s="79"/>
      <c r="D114" s="123"/>
      <c r="E114" s="808"/>
      <c r="F114" s="797" t="s">
        <v>167</v>
      </c>
      <c r="G114" s="5">
        <v>4682</v>
      </c>
      <c r="H114" s="192">
        <v>6137</v>
      </c>
      <c r="I114" s="5">
        <v>7600</v>
      </c>
      <c r="J114" s="4">
        <v>7600</v>
      </c>
      <c r="K114" s="192">
        <v>3500</v>
      </c>
      <c r="L114" s="5">
        <v>9200</v>
      </c>
      <c r="M114" s="4">
        <f>M115+M116</f>
        <v>8500</v>
      </c>
      <c r="N114" s="442">
        <f>N115</f>
        <v>7185.36</v>
      </c>
      <c r="O114" s="1273">
        <f t="shared" si="13"/>
        <v>84.53364705882352</v>
      </c>
    </row>
    <row r="115" spans="2:15" ht="15">
      <c r="B115" s="207">
        <v>641012</v>
      </c>
      <c r="C115" s="23"/>
      <c r="D115" s="1002">
        <v>111</v>
      </c>
      <c r="E115" s="817" t="s">
        <v>77</v>
      </c>
      <c r="F115" s="43" t="s">
        <v>168</v>
      </c>
      <c r="G115" s="56">
        <v>4682</v>
      </c>
      <c r="H115" s="208">
        <v>6137</v>
      </c>
      <c r="I115" s="37">
        <v>6500</v>
      </c>
      <c r="J115" s="37">
        <v>6500</v>
      </c>
      <c r="K115" s="210">
        <v>6500</v>
      </c>
      <c r="L115" s="37">
        <v>6500</v>
      </c>
      <c r="M115" s="37">
        <v>7300</v>
      </c>
      <c r="N115" s="1186">
        <v>7185.36</v>
      </c>
      <c r="O115" s="1268">
        <f t="shared" si="13"/>
        <v>98.42958904109588</v>
      </c>
    </row>
    <row r="116" spans="2:15" ht="15">
      <c r="B116" s="206">
        <v>642013</v>
      </c>
      <c r="C116" s="33"/>
      <c r="D116" s="150">
        <v>41</v>
      </c>
      <c r="E116" s="807" t="s">
        <v>77</v>
      </c>
      <c r="F116" s="743" t="s">
        <v>169</v>
      </c>
      <c r="G116" s="811"/>
      <c r="H116" s="243"/>
      <c r="I116" s="811">
        <v>1100</v>
      </c>
      <c r="J116" s="24">
        <v>1100</v>
      </c>
      <c r="K116" s="243"/>
      <c r="L116" s="811">
        <v>2700</v>
      </c>
      <c r="M116" s="24">
        <v>1200</v>
      </c>
      <c r="N116" s="1187">
        <v>0</v>
      </c>
      <c r="O116" s="1303">
        <f t="shared" si="13"/>
        <v>0</v>
      </c>
    </row>
    <row r="117" spans="2:15" ht="15.75" thickBot="1">
      <c r="B117" s="294"/>
      <c r="C117" s="28"/>
      <c r="D117" s="1004"/>
      <c r="E117" s="834"/>
      <c r="F117" s="833"/>
      <c r="G117" s="831"/>
      <c r="H117" s="421"/>
      <c r="I117" s="85"/>
      <c r="J117" s="85"/>
      <c r="K117" s="830"/>
      <c r="L117" s="85"/>
      <c r="M117" s="85"/>
      <c r="N117" s="1192"/>
      <c r="O117" s="1287"/>
    </row>
    <row r="118" spans="2:15" ht="15.75" thickBot="1">
      <c r="B118" s="17" t="s">
        <v>170</v>
      </c>
      <c r="C118" s="103"/>
      <c r="D118" s="59"/>
      <c r="E118" s="802"/>
      <c r="F118" s="61" t="s">
        <v>171</v>
      </c>
      <c r="G118" s="74">
        <f>SUM(G119+G120+G130)</f>
        <v>6789</v>
      </c>
      <c r="H118" s="19">
        <f>SUM(H119+H120+H130+H128)</f>
        <v>5616</v>
      </c>
      <c r="I118" s="74">
        <f>I119+I120+I130</f>
        <v>5403</v>
      </c>
      <c r="J118" s="72">
        <f>J119+J120+J130</f>
        <v>5603</v>
      </c>
      <c r="K118" s="19">
        <f>K119+K120+K130</f>
        <v>6383</v>
      </c>
      <c r="L118" s="74">
        <f>L119+L120+L130+L128</f>
        <v>5753</v>
      </c>
      <c r="M118" s="72">
        <f>M119+M120+M130+M128</f>
        <v>6541</v>
      </c>
      <c r="N118" s="394">
        <f>N119+N120+N130+N128</f>
        <v>6343.279999999999</v>
      </c>
      <c r="O118" s="392">
        <f aca="true" t="shared" si="14" ref="O118:O133">(100/M118)*N118</f>
        <v>96.97722060846964</v>
      </c>
    </row>
    <row r="119" spans="2:15" ht="15">
      <c r="B119" s="300">
        <v>611000</v>
      </c>
      <c r="C119" s="105"/>
      <c r="D119" s="104">
        <v>41</v>
      </c>
      <c r="E119" s="1096" t="s">
        <v>145</v>
      </c>
      <c r="F119" s="836" t="s">
        <v>78</v>
      </c>
      <c r="G119" s="116">
        <v>4205</v>
      </c>
      <c r="H119" s="248">
        <v>3395</v>
      </c>
      <c r="I119" s="116">
        <v>3500</v>
      </c>
      <c r="J119" s="107">
        <v>3500</v>
      </c>
      <c r="K119" s="248">
        <v>4300</v>
      </c>
      <c r="L119" s="116">
        <v>3600</v>
      </c>
      <c r="M119" s="107">
        <v>3600</v>
      </c>
      <c r="N119" s="1193">
        <v>3502.68</v>
      </c>
      <c r="O119" s="1273">
        <f t="shared" si="14"/>
        <v>97.29666666666665</v>
      </c>
    </row>
    <row r="120" spans="2:15" ht="15">
      <c r="B120" s="222">
        <v>62</v>
      </c>
      <c r="C120" s="79"/>
      <c r="D120" s="3"/>
      <c r="E120" s="912"/>
      <c r="F120" s="827" t="s">
        <v>79</v>
      </c>
      <c r="G120" s="5">
        <f>SUM(G121:G127)</f>
        <v>1469</v>
      </c>
      <c r="H120" s="192">
        <f aca="true" t="shared" si="15" ref="H120:N120">SUM(H121:H127)</f>
        <v>1098</v>
      </c>
      <c r="I120" s="5">
        <f t="shared" si="15"/>
        <v>1243</v>
      </c>
      <c r="J120" s="4">
        <f t="shared" si="15"/>
        <v>1243</v>
      </c>
      <c r="K120" s="192">
        <f t="shared" si="15"/>
        <v>1243</v>
      </c>
      <c r="L120" s="5">
        <f t="shared" si="15"/>
        <v>1273</v>
      </c>
      <c r="M120" s="4">
        <f t="shared" si="15"/>
        <v>1283</v>
      </c>
      <c r="N120" s="442">
        <f t="shared" si="15"/>
        <v>1212.96</v>
      </c>
      <c r="O120" s="1273">
        <f t="shared" si="14"/>
        <v>94.54091971940764</v>
      </c>
    </row>
    <row r="121" spans="2:15" ht="15">
      <c r="B121" s="207">
        <v>623000</v>
      </c>
      <c r="C121" s="23"/>
      <c r="D121" s="981">
        <v>41</v>
      </c>
      <c r="E121" s="816" t="s">
        <v>145</v>
      </c>
      <c r="F121" s="828" t="s">
        <v>81</v>
      </c>
      <c r="G121" s="121">
        <v>421</v>
      </c>
      <c r="H121" s="249">
        <v>299</v>
      </c>
      <c r="I121" s="56">
        <v>350</v>
      </c>
      <c r="J121" s="22">
        <v>350</v>
      </c>
      <c r="K121" s="208">
        <v>350</v>
      </c>
      <c r="L121" s="56">
        <v>360</v>
      </c>
      <c r="M121" s="22">
        <v>360</v>
      </c>
      <c r="N121" s="1182">
        <v>323.1</v>
      </c>
      <c r="O121" s="1304">
        <f t="shared" si="14"/>
        <v>89.75000000000001</v>
      </c>
    </row>
    <row r="122" spans="2:15" ht="15">
      <c r="B122" s="198">
        <v>625001</v>
      </c>
      <c r="C122" s="7"/>
      <c r="D122" s="1002">
        <v>41</v>
      </c>
      <c r="E122" s="804" t="s">
        <v>145</v>
      </c>
      <c r="F122" s="457" t="s">
        <v>82</v>
      </c>
      <c r="G122" s="57">
        <v>57</v>
      </c>
      <c r="H122" s="244">
        <v>46</v>
      </c>
      <c r="I122" s="51">
        <v>50</v>
      </c>
      <c r="J122" s="8">
        <v>50</v>
      </c>
      <c r="K122" s="199">
        <v>50</v>
      </c>
      <c r="L122" s="51">
        <v>52</v>
      </c>
      <c r="M122" s="8">
        <v>52</v>
      </c>
      <c r="N122" s="386">
        <v>49.29</v>
      </c>
      <c r="O122" s="1272">
        <f t="shared" si="14"/>
        <v>94.78846153846153</v>
      </c>
    </row>
    <row r="123" spans="2:15" ht="15">
      <c r="B123" s="198">
        <v>625002</v>
      </c>
      <c r="C123" s="9"/>
      <c r="D123" s="14">
        <v>41</v>
      </c>
      <c r="E123" s="805" t="s">
        <v>145</v>
      </c>
      <c r="F123" s="457" t="s">
        <v>83</v>
      </c>
      <c r="G123" s="57">
        <v>589</v>
      </c>
      <c r="H123" s="244">
        <v>456</v>
      </c>
      <c r="I123" s="51">
        <v>500</v>
      </c>
      <c r="J123" s="8">
        <v>500</v>
      </c>
      <c r="K123" s="199">
        <v>500</v>
      </c>
      <c r="L123" s="51">
        <v>510</v>
      </c>
      <c r="M123" s="8">
        <v>510</v>
      </c>
      <c r="N123" s="386">
        <v>493.5</v>
      </c>
      <c r="O123" s="1304">
        <f t="shared" si="14"/>
        <v>96.76470588235294</v>
      </c>
    </row>
    <row r="124" spans="2:15" ht="15">
      <c r="B124" s="198">
        <v>625003</v>
      </c>
      <c r="C124" s="9"/>
      <c r="D124" s="14">
        <v>41</v>
      </c>
      <c r="E124" s="805" t="s">
        <v>145</v>
      </c>
      <c r="F124" s="457" t="s">
        <v>84</v>
      </c>
      <c r="G124" s="57">
        <v>34</v>
      </c>
      <c r="H124" s="244">
        <v>26</v>
      </c>
      <c r="I124" s="51">
        <v>28</v>
      </c>
      <c r="J124" s="8">
        <v>28</v>
      </c>
      <c r="K124" s="199">
        <v>28</v>
      </c>
      <c r="L124" s="51">
        <v>30</v>
      </c>
      <c r="M124" s="8">
        <v>40</v>
      </c>
      <c r="N124" s="386">
        <v>39.26</v>
      </c>
      <c r="O124" s="1272">
        <f t="shared" si="14"/>
        <v>98.14999999999999</v>
      </c>
    </row>
    <row r="125" spans="2:15" ht="15">
      <c r="B125" s="198">
        <v>625004</v>
      </c>
      <c r="C125" s="9"/>
      <c r="D125" s="14">
        <v>41</v>
      </c>
      <c r="E125" s="805" t="s">
        <v>145</v>
      </c>
      <c r="F125" s="457" t="s">
        <v>85</v>
      </c>
      <c r="G125" s="51">
        <v>126</v>
      </c>
      <c r="H125" s="199">
        <v>97</v>
      </c>
      <c r="I125" s="51">
        <v>110</v>
      </c>
      <c r="J125" s="8">
        <v>110</v>
      </c>
      <c r="K125" s="199">
        <v>110</v>
      </c>
      <c r="L125" s="51">
        <v>110</v>
      </c>
      <c r="M125" s="8">
        <v>110</v>
      </c>
      <c r="N125" s="386">
        <v>105.75</v>
      </c>
      <c r="O125" s="1272">
        <f t="shared" si="14"/>
        <v>96.13636363636364</v>
      </c>
    </row>
    <row r="126" spans="2:15" ht="15">
      <c r="B126" s="198">
        <v>625005</v>
      </c>
      <c r="C126" s="9"/>
      <c r="D126" s="14">
        <v>41</v>
      </c>
      <c r="E126" s="805" t="s">
        <v>145</v>
      </c>
      <c r="F126" s="457" t="s">
        <v>86</v>
      </c>
      <c r="G126" s="51">
        <v>42</v>
      </c>
      <c r="H126" s="199">
        <v>33</v>
      </c>
      <c r="I126" s="51">
        <v>35</v>
      </c>
      <c r="J126" s="8">
        <v>35</v>
      </c>
      <c r="K126" s="199">
        <v>35</v>
      </c>
      <c r="L126" s="51">
        <v>36</v>
      </c>
      <c r="M126" s="8">
        <v>36</v>
      </c>
      <c r="N126" s="386">
        <v>34.68</v>
      </c>
      <c r="O126" s="1283">
        <f t="shared" si="14"/>
        <v>96.33333333333333</v>
      </c>
    </row>
    <row r="127" spans="2:15" ht="15">
      <c r="B127" s="200">
        <v>625007</v>
      </c>
      <c r="C127" s="11"/>
      <c r="D127" s="239">
        <v>41</v>
      </c>
      <c r="E127" s="805" t="s">
        <v>145</v>
      </c>
      <c r="F127" s="856" t="s">
        <v>87</v>
      </c>
      <c r="G127" s="85">
        <v>200</v>
      </c>
      <c r="H127" s="201">
        <v>141</v>
      </c>
      <c r="I127" s="85">
        <v>170</v>
      </c>
      <c r="J127" s="10">
        <v>170</v>
      </c>
      <c r="K127" s="201">
        <v>170</v>
      </c>
      <c r="L127" s="85">
        <v>175</v>
      </c>
      <c r="M127" s="10">
        <v>175</v>
      </c>
      <c r="N127" s="1183">
        <v>167.38</v>
      </c>
      <c r="O127" s="1303">
        <f t="shared" si="14"/>
        <v>95.64571428571428</v>
      </c>
    </row>
    <row r="128" spans="2:15" ht="15">
      <c r="B128" s="222">
        <v>631</v>
      </c>
      <c r="C128" s="79"/>
      <c r="D128" s="123"/>
      <c r="E128" s="808"/>
      <c r="F128" s="827" t="s">
        <v>374</v>
      </c>
      <c r="G128" s="5"/>
      <c r="H128" s="192">
        <v>11</v>
      </c>
      <c r="I128" s="5"/>
      <c r="J128" s="4"/>
      <c r="K128" s="192"/>
      <c r="L128" s="5">
        <f>L129</f>
        <v>20</v>
      </c>
      <c r="M128" s="4">
        <v>203</v>
      </c>
      <c r="N128" s="442">
        <v>202.49</v>
      </c>
      <c r="O128" s="1273">
        <f t="shared" si="14"/>
        <v>99.7487684729064</v>
      </c>
    </row>
    <row r="129" spans="2:15" ht="15">
      <c r="B129" s="193">
        <v>631001</v>
      </c>
      <c r="C129" s="81"/>
      <c r="D129" s="1006">
        <v>41</v>
      </c>
      <c r="E129" s="808" t="s">
        <v>145</v>
      </c>
      <c r="F129" s="838" t="s">
        <v>376</v>
      </c>
      <c r="G129" s="82"/>
      <c r="H129" s="194">
        <v>11</v>
      </c>
      <c r="I129" s="82"/>
      <c r="J129" s="83"/>
      <c r="K129" s="194"/>
      <c r="L129" s="82">
        <v>20</v>
      </c>
      <c r="M129" s="83">
        <v>203</v>
      </c>
      <c r="N129" s="1184">
        <v>202.49</v>
      </c>
      <c r="O129" s="1303">
        <f t="shared" si="14"/>
        <v>99.7487684729064</v>
      </c>
    </row>
    <row r="130" spans="2:15" ht="15">
      <c r="B130" s="222">
        <v>637</v>
      </c>
      <c r="C130" s="3"/>
      <c r="D130" s="156"/>
      <c r="E130" s="808"/>
      <c r="F130" s="827" t="s">
        <v>172</v>
      </c>
      <c r="G130" s="5">
        <f>SUM(G131:G134)</f>
        <v>1115</v>
      </c>
      <c r="H130" s="192">
        <f>SUM(H131:H134)</f>
        <v>1112</v>
      </c>
      <c r="I130" s="5">
        <f>SUM(I132:I133)</f>
        <v>660</v>
      </c>
      <c r="J130" s="4">
        <f>SUM(J131:J133)</f>
        <v>860</v>
      </c>
      <c r="K130" s="192">
        <f>SUM(K131:K133)</f>
        <v>840</v>
      </c>
      <c r="L130" s="5">
        <f>SUM(L131:L133)</f>
        <v>860</v>
      </c>
      <c r="M130" s="4">
        <f>SUM(M131:M133)</f>
        <v>1455</v>
      </c>
      <c r="N130" s="442">
        <f>SUM(N131:N133)</f>
        <v>1425.15</v>
      </c>
      <c r="O130" s="1273">
        <f t="shared" si="14"/>
        <v>97.94845360824743</v>
      </c>
    </row>
    <row r="131" spans="2:15" ht="15">
      <c r="B131" s="207">
        <v>637014</v>
      </c>
      <c r="C131" s="23"/>
      <c r="D131" s="981">
        <v>41</v>
      </c>
      <c r="E131" s="816" t="s">
        <v>145</v>
      </c>
      <c r="F131" s="828" t="s">
        <v>156</v>
      </c>
      <c r="G131" s="56">
        <v>240</v>
      </c>
      <c r="H131" s="208">
        <v>200</v>
      </c>
      <c r="I131" s="56">
        <v>200</v>
      </c>
      <c r="J131" s="22">
        <v>200</v>
      </c>
      <c r="K131" s="208">
        <v>200</v>
      </c>
      <c r="L131" s="56">
        <v>200</v>
      </c>
      <c r="M131" s="22">
        <v>200</v>
      </c>
      <c r="N131" s="1182">
        <v>184</v>
      </c>
      <c r="O131" s="1268">
        <f t="shared" si="14"/>
        <v>92</v>
      </c>
    </row>
    <row r="132" spans="2:15" ht="15">
      <c r="B132" s="196">
        <v>637012</v>
      </c>
      <c r="C132" s="7">
        <v>1</v>
      </c>
      <c r="D132" s="1002">
        <v>41</v>
      </c>
      <c r="E132" s="817" t="s">
        <v>77</v>
      </c>
      <c r="F132" s="829" t="s">
        <v>173</v>
      </c>
      <c r="G132" s="37">
        <v>817</v>
      </c>
      <c r="H132" s="210">
        <v>867</v>
      </c>
      <c r="I132" s="97">
        <v>600</v>
      </c>
      <c r="J132" s="6">
        <v>600</v>
      </c>
      <c r="K132" s="197">
        <v>600</v>
      </c>
      <c r="L132" s="97">
        <v>600</v>
      </c>
      <c r="M132" s="6">
        <v>1195</v>
      </c>
      <c r="N132" s="1185">
        <v>1194.02</v>
      </c>
      <c r="O132" s="1272">
        <f t="shared" si="14"/>
        <v>99.91799163179915</v>
      </c>
    </row>
    <row r="133" spans="2:15" ht="15">
      <c r="B133" s="200">
        <v>637016</v>
      </c>
      <c r="C133" s="11"/>
      <c r="D133" s="239">
        <v>41</v>
      </c>
      <c r="E133" s="817" t="s">
        <v>145</v>
      </c>
      <c r="F133" s="842" t="s">
        <v>160</v>
      </c>
      <c r="G133" s="811">
        <v>58</v>
      </c>
      <c r="H133" s="243">
        <v>45</v>
      </c>
      <c r="I133" s="844">
        <v>60</v>
      </c>
      <c r="J133" s="109">
        <v>60</v>
      </c>
      <c r="K133" s="250">
        <v>40</v>
      </c>
      <c r="L133" s="844">
        <v>60</v>
      </c>
      <c r="M133" s="109">
        <v>60</v>
      </c>
      <c r="N133" s="1194">
        <v>47.13</v>
      </c>
      <c r="O133" s="1303">
        <f t="shared" si="14"/>
        <v>78.55000000000001</v>
      </c>
    </row>
    <row r="134" spans="2:15" ht="15.75" thickBot="1">
      <c r="B134" s="296"/>
      <c r="C134" s="101"/>
      <c r="D134" s="1007"/>
      <c r="E134" s="839"/>
      <c r="F134" s="843"/>
      <c r="H134" s="421"/>
      <c r="I134" s="37"/>
      <c r="J134" s="102"/>
      <c r="K134" s="259"/>
      <c r="L134" s="111"/>
      <c r="M134" s="102"/>
      <c r="N134" s="390"/>
      <c r="O134" s="1285"/>
    </row>
    <row r="135" spans="2:15" ht="15.75" thickBot="1">
      <c r="B135" s="17" t="s">
        <v>174</v>
      </c>
      <c r="C135" s="18"/>
      <c r="D135" s="999"/>
      <c r="E135" s="802"/>
      <c r="F135" s="61" t="s">
        <v>175</v>
      </c>
      <c r="G135" s="74">
        <f>SUM(G136+G137+G145+G151)</f>
        <v>3801</v>
      </c>
      <c r="H135" s="19">
        <f>SUM(H136+H137+H145+H151)</f>
        <v>3894</v>
      </c>
      <c r="I135" s="74">
        <f aca="true" t="shared" si="16" ref="I135:N135">I136+I137+I145+I151</f>
        <v>3980</v>
      </c>
      <c r="J135" s="72">
        <f t="shared" si="16"/>
        <v>4980</v>
      </c>
      <c r="K135" s="19">
        <f t="shared" si="16"/>
        <v>3258</v>
      </c>
      <c r="L135" s="74">
        <f t="shared" si="16"/>
        <v>5000</v>
      </c>
      <c r="M135" s="72">
        <f t="shared" si="16"/>
        <v>5000</v>
      </c>
      <c r="N135" s="394">
        <f t="shared" si="16"/>
        <v>4226.05</v>
      </c>
      <c r="O135" s="392">
        <f aca="true" t="shared" si="17" ref="O135:O152">(100/M135)*N135</f>
        <v>84.521</v>
      </c>
    </row>
    <row r="136" spans="2:15" ht="15">
      <c r="B136" s="300">
        <v>611000</v>
      </c>
      <c r="C136" s="104"/>
      <c r="D136" s="107">
        <v>111</v>
      </c>
      <c r="E136" s="1097" t="s">
        <v>176</v>
      </c>
      <c r="F136" s="836" t="s">
        <v>78</v>
      </c>
      <c r="G136" s="840">
        <v>2912</v>
      </c>
      <c r="H136" s="845">
        <v>2948</v>
      </c>
      <c r="I136" s="116">
        <v>2750</v>
      </c>
      <c r="J136" s="107">
        <v>3250</v>
      </c>
      <c r="K136" s="248">
        <v>2000</v>
      </c>
      <c r="L136" s="116">
        <v>3300</v>
      </c>
      <c r="M136" s="107">
        <v>3300</v>
      </c>
      <c r="N136" s="1193">
        <v>3244.34</v>
      </c>
      <c r="O136" s="1273">
        <f t="shared" si="17"/>
        <v>98.31333333333335</v>
      </c>
    </row>
    <row r="137" spans="2:15" ht="15">
      <c r="B137" s="222">
        <v>62</v>
      </c>
      <c r="C137" s="3"/>
      <c r="D137" s="156"/>
      <c r="E137" s="808"/>
      <c r="F137" s="827" t="s">
        <v>79</v>
      </c>
      <c r="G137" s="5">
        <f>SUM(G138:G144)</f>
        <v>668</v>
      </c>
      <c r="H137" s="192">
        <f aca="true" t="shared" si="18" ref="H137:M137">SUM(H138:H144)</f>
        <v>668</v>
      </c>
      <c r="I137" s="5">
        <f t="shared" si="18"/>
        <v>970</v>
      </c>
      <c r="J137" s="5">
        <f t="shared" si="18"/>
        <v>1370</v>
      </c>
      <c r="K137" s="192">
        <f t="shared" si="18"/>
        <v>970</v>
      </c>
      <c r="L137" s="5">
        <f t="shared" si="18"/>
        <v>1370</v>
      </c>
      <c r="M137" s="5">
        <f t="shared" si="18"/>
        <v>1370</v>
      </c>
      <c r="N137" s="1181">
        <f>SUM(N138:N144)</f>
        <v>667.9200000000001</v>
      </c>
      <c r="O137" s="1273">
        <f t="shared" si="17"/>
        <v>48.753284671532846</v>
      </c>
    </row>
    <row r="138" spans="2:15" ht="15">
      <c r="B138" s="207">
        <v>623000</v>
      </c>
      <c r="C138" s="23"/>
      <c r="D138" s="1002">
        <v>111</v>
      </c>
      <c r="E138" s="817" t="s">
        <v>176</v>
      </c>
      <c r="F138" s="828" t="s">
        <v>81</v>
      </c>
      <c r="G138" s="121">
        <v>191</v>
      </c>
      <c r="H138" s="249">
        <v>191</v>
      </c>
      <c r="I138" s="56">
        <v>275</v>
      </c>
      <c r="J138" s="22">
        <v>375</v>
      </c>
      <c r="K138" s="208">
        <v>275</v>
      </c>
      <c r="L138" s="56">
        <v>375</v>
      </c>
      <c r="M138" s="22">
        <v>375</v>
      </c>
      <c r="N138" s="1182">
        <v>191.16</v>
      </c>
      <c r="O138" s="1304">
        <f t="shared" si="17"/>
        <v>50.976</v>
      </c>
    </row>
    <row r="139" spans="2:15" ht="15">
      <c r="B139" s="198">
        <v>625001</v>
      </c>
      <c r="C139" s="9"/>
      <c r="D139" s="14">
        <v>111</v>
      </c>
      <c r="E139" s="806" t="s">
        <v>176</v>
      </c>
      <c r="F139" s="457" t="s">
        <v>82</v>
      </c>
      <c r="G139" s="57">
        <v>27</v>
      </c>
      <c r="H139" s="244">
        <v>27</v>
      </c>
      <c r="I139" s="51">
        <v>40</v>
      </c>
      <c r="J139" s="8">
        <v>60</v>
      </c>
      <c r="K139" s="199">
        <v>40</v>
      </c>
      <c r="L139" s="51">
        <v>60</v>
      </c>
      <c r="M139" s="8">
        <v>60</v>
      </c>
      <c r="N139" s="386">
        <v>26.76</v>
      </c>
      <c r="O139" s="1272">
        <f t="shared" si="17"/>
        <v>44.6</v>
      </c>
    </row>
    <row r="140" spans="2:15" ht="15">
      <c r="B140" s="198">
        <v>625002</v>
      </c>
      <c r="C140" s="9"/>
      <c r="D140" s="14">
        <v>111</v>
      </c>
      <c r="E140" s="806" t="s">
        <v>176</v>
      </c>
      <c r="F140" s="457" t="s">
        <v>83</v>
      </c>
      <c r="G140" s="57">
        <v>268</v>
      </c>
      <c r="H140" s="244">
        <v>268</v>
      </c>
      <c r="I140" s="51">
        <v>385</v>
      </c>
      <c r="J140" s="8">
        <v>515</v>
      </c>
      <c r="K140" s="199">
        <v>385</v>
      </c>
      <c r="L140" s="51">
        <v>515</v>
      </c>
      <c r="M140" s="8">
        <v>515</v>
      </c>
      <c r="N140" s="386">
        <v>267.6</v>
      </c>
      <c r="O140" s="1272">
        <f t="shared" si="17"/>
        <v>51.96116504854369</v>
      </c>
    </row>
    <row r="141" spans="2:15" ht="15">
      <c r="B141" s="198">
        <v>625003</v>
      </c>
      <c r="C141" s="9"/>
      <c r="D141" s="14">
        <v>111</v>
      </c>
      <c r="E141" s="806" t="s">
        <v>176</v>
      </c>
      <c r="F141" s="457" t="s">
        <v>84</v>
      </c>
      <c r="G141" s="57">
        <v>15</v>
      </c>
      <c r="H141" s="244">
        <v>15</v>
      </c>
      <c r="I141" s="51">
        <v>25</v>
      </c>
      <c r="J141" s="8">
        <v>35</v>
      </c>
      <c r="K141" s="199">
        <v>25</v>
      </c>
      <c r="L141" s="51">
        <v>35</v>
      </c>
      <c r="M141" s="8">
        <v>35</v>
      </c>
      <c r="N141" s="386">
        <v>15.24</v>
      </c>
      <c r="O141" s="1272">
        <f t="shared" si="17"/>
        <v>43.542857142857144</v>
      </c>
    </row>
    <row r="142" spans="2:15" ht="15">
      <c r="B142" s="198">
        <v>625004</v>
      </c>
      <c r="C142" s="14"/>
      <c r="D142" s="14">
        <v>111</v>
      </c>
      <c r="E142" s="806" t="s">
        <v>176</v>
      </c>
      <c r="F142" s="457" t="s">
        <v>85</v>
      </c>
      <c r="G142" s="51">
        <v>57</v>
      </c>
      <c r="H142" s="199">
        <v>57</v>
      </c>
      <c r="I142" s="51">
        <v>85</v>
      </c>
      <c r="J142" s="8">
        <v>115</v>
      </c>
      <c r="K142" s="199">
        <v>85</v>
      </c>
      <c r="L142" s="51">
        <v>115</v>
      </c>
      <c r="M142" s="8">
        <v>115</v>
      </c>
      <c r="N142" s="386">
        <v>57.36</v>
      </c>
      <c r="O142" s="1283">
        <f t="shared" si="17"/>
        <v>49.87826086956522</v>
      </c>
    </row>
    <row r="143" spans="2:15" ht="15">
      <c r="B143" s="196">
        <v>625005</v>
      </c>
      <c r="C143" s="7"/>
      <c r="D143" s="1002">
        <v>111</v>
      </c>
      <c r="E143" s="806" t="s">
        <v>176</v>
      </c>
      <c r="F143" s="457" t="s">
        <v>86</v>
      </c>
      <c r="G143" s="37">
        <v>19</v>
      </c>
      <c r="H143" s="210">
        <v>19</v>
      </c>
      <c r="I143" s="51">
        <v>27</v>
      </c>
      <c r="J143" s="8">
        <v>37</v>
      </c>
      <c r="K143" s="199">
        <v>27</v>
      </c>
      <c r="L143" s="51">
        <v>37</v>
      </c>
      <c r="M143" s="8">
        <v>37</v>
      </c>
      <c r="N143" s="386">
        <v>19.08</v>
      </c>
      <c r="O143" s="1304">
        <f t="shared" si="17"/>
        <v>51.567567567567565</v>
      </c>
    </row>
    <row r="144" spans="2:15" ht="15">
      <c r="B144" s="200">
        <v>625007</v>
      </c>
      <c r="C144" s="33"/>
      <c r="D144" s="236">
        <v>111</v>
      </c>
      <c r="E144" s="803" t="s">
        <v>176</v>
      </c>
      <c r="F144" s="842" t="s">
        <v>87</v>
      </c>
      <c r="G144" s="811">
        <v>91</v>
      </c>
      <c r="H144" s="243">
        <v>91</v>
      </c>
      <c r="I144" s="811">
        <v>133</v>
      </c>
      <c r="J144" s="24">
        <v>233</v>
      </c>
      <c r="K144" s="243">
        <v>133</v>
      </c>
      <c r="L144" s="811">
        <v>233</v>
      </c>
      <c r="M144" s="24">
        <v>233</v>
      </c>
      <c r="N144" s="1187">
        <v>90.72</v>
      </c>
      <c r="O144" s="1271">
        <f t="shared" si="17"/>
        <v>38.93562231759657</v>
      </c>
    </row>
    <row r="145" spans="2:15" ht="15">
      <c r="B145" s="191">
        <v>63</v>
      </c>
      <c r="C145" s="3"/>
      <c r="D145" s="156"/>
      <c r="E145" s="808"/>
      <c r="F145" s="827" t="s">
        <v>172</v>
      </c>
      <c r="G145" s="5">
        <f aca="true" t="shared" si="19" ref="G145:N145">SUM(G146:G150)</f>
        <v>213</v>
      </c>
      <c r="H145" s="192">
        <f t="shared" si="19"/>
        <v>270</v>
      </c>
      <c r="I145" s="5">
        <f t="shared" si="19"/>
        <v>250</v>
      </c>
      <c r="J145" s="4">
        <f t="shared" si="19"/>
        <v>350</v>
      </c>
      <c r="K145" s="192">
        <f t="shared" si="19"/>
        <v>280</v>
      </c>
      <c r="L145" s="5">
        <f t="shared" si="19"/>
        <v>320</v>
      </c>
      <c r="M145" s="4">
        <f t="shared" si="19"/>
        <v>320</v>
      </c>
      <c r="N145" s="442">
        <f t="shared" si="19"/>
        <v>305.78999999999996</v>
      </c>
      <c r="O145" s="1273">
        <f t="shared" si="17"/>
        <v>95.55937499999999</v>
      </c>
    </row>
    <row r="146" spans="2:15" ht="15">
      <c r="B146" s="207">
        <v>631001</v>
      </c>
      <c r="C146" s="23"/>
      <c r="D146" s="239">
        <v>111</v>
      </c>
      <c r="E146" s="804" t="s">
        <v>176</v>
      </c>
      <c r="F146" s="828" t="s">
        <v>374</v>
      </c>
      <c r="G146" s="121">
        <v>45</v>
      </c>
      <c r="H146" s="249">
        <v>15</v>
      </c>
      <c r="I146" s="56">
        <v>20</v>
      </c>
      <c r="J146" s="22">
        <v>20</v>
      </c>
      <c r="K146" s="208">
        <v>20</v>
      </c>
      <c r="L146" s="56">
        <v>20</v>
      </c>
      <c r="M146" s="22">
        <v>50</v>
      </c>
      <c r="N146" s="1182">
        <v>46.26</v>
      </c>
      <c r="O146" s="1268">
        <f t="shared" si="17"/>
        <v>92.52</v>
      </c>
    </row>
    <row r="147" spans="2:15" ht="15">
      <c r="B147" s="198">
        <v>633006</v>
      </c>
      <c r="C147" s="9">
        <v>1</v>
      </c>
      <c r="D147" s="438">
        <v>111</v>
      </c>
      <c r="E147" s="805" t="s">
        <v>176</v>
      </c>
      <c r="F147" s="457" t="s">
        <v>101</v>
      </c>
      <c r="G147" s="51">
        <v>43</v>
      </c>
      <c r="H147" s="199">
        <v>155</v>
      </c>
      <c r="I147" s="97">
        <v>50</v>
      </c>
      <c r="J147" s="6">
        <v>150</v>
      </c>
      <c r="K147" s="197">
        <v>160</v>
      </c>
      <c r="L147" s="97">
        <v>120</v>
      </c>
      <c r="M147" s="6">
        <v>100</v>
      </c>
      <c r="N147" s="1185">
        <v>100</v>
      </c>
      <c r="O147" s="1272">
        <f t="shared" si="17"/>
        <v>100</v>
      </c>
    </row>
    <row r="148" spans="2:15" ht="15">
      <c r="B148" s="198">
        <v>633006</v>
      </c>
      <c r="C148" s="9">
        <v>4</v>
      </c>
      <c r="D148" s="438">
        <v>111</v>
      </c>
      <c r="E148" s="805" t="s">
        <v>176</v>
      </c>
      <c r="F148" s="457" t="s">
        <v>104</v>
      </c>
      <c r="G148" s="37"/>
      <c r="H148" s="210"/>
      <c r="I148" s="51">
        <v>30</v>
      </c>
      <c r="J148" s="8">
        <v>30</v>
      </c>
      <c r="K148" s="199"/>
      <c r="L148" s="51">
        <v>30</v>
      </c>
      <c r="M148" s="8">
        <v>30</v>
      </c>
      <c r="N148" s="386">
        <v>19.95</v>
      </c>
      <c r="O148" s="1272">
        <f t="shared" si="17"/>
        <v>66.5</v>
      </c>
    </row>
    <row r="149" spans="2:15" ht="15">
      <c r="B149" s="198">
        <v>633009</v>
      </c>
      <c r="C149" s="9">
        <v>1</v>
      </c>
      <c r="D149" s="14">
        <v>111</v>
      </c>
      <c r="E149" s="806" t="s">
        <v>176</v>
      </c>
      <c r="F149" s="741" t="s">
        <v>177</v>
      </c>
      <c r="G149" s="51">
        <v>25</v>
      </c>
      <c r="H149" s="199"/>
      <c r="I149" s="51">
        <v>50</v>
      </c>
      <c r="J149" s="8">
        <v>50</v>
      </c>
      <c r="K149" s="199"/>
      <c r="L149" s="51">
        <v>50</v>
      </c>
      <c r="M149" s="8">
        <v>40</v>
      </c>
      <c r="N149" s="386">
        <v>40</v>
      </c>
      <c r="O149" s="1272">
        <f t="shared" si="17"/>
        <v>100</v>
      </c>
    </row>
    <row r="150" spans="2:15" ht="15">
      <c r="B150" s="200">
        <v>637013</v>
      </c>
      <c r="C150" s="33"/>
      <c r="D150" s="150">
        <v>111</v>
      </c>
      <c r="E150" s="807" t="s">
        <v>176</v>
      </c>
      <c r="F150" s="809" t="s">
        <v>178</v>
      </c>
      <c r="G150" s="97">
        <v>100</v>
      </c>
      <c r="H150" s="197">
        <v>100</v>
      </c>
      <c r="I150" s="85">
        <v>100</v>
      </c>
      <c r="J150" s="10">
        <v>100</v>
      </c>
      <c r="K150" s="201">
        <v>100</v>
      </c>
      <c r="L150" s="85">
        <v>100</v>
      </c>
      <c r="M150" s="10">
        <v>100</v>
      </c>
      <c r="N150" s="1183">
        <v>99.58</v>
      </c>
      <c r="O150" s="1303">
        <f t="shared" si="17"/>
        <v>99.58</v>
      </c>
    </row>
    <row r="151" spans="2:15" ht="15">
      <c r="B151" s="191">
        <v>642</v>
      </c>
      <c r="C151" s="3"/>
      <c r="D151" s="156"/>
      <c r="E151" s="808"/>
      <c r="F151" s="797" t="s">
        <v>179</v>
      </c>
      <c r="G151" s="5">
        <v>8</v>
      </c>
      <c r="H151" s="192">
        <v>8</v>
      </c>
      <c r="I151" s="5">
        <v>10</v>
      </c>
      <c r="J151" s="4">
        <v>10</v>
      </c>
      <c r="K151" s="192">
        <v>8</v>
      </c>
      <c r="L151" s="5">
        <f>L152</f>
        <v>10</v>
      </c>
      <c r="M151" s="4">
        <f>M152</f>
        <v>10</v>
      </c>
      <c r="N151" s="442">
        <f>N152</f>
        <v>8</v>
      </c>
      <c r="O151" s="1273">
        <f t="shared" si="17"/>
        <v>80</v>
      </c>
    </row>
    <row r="152" spans="2:15" ht="15">
      <c r="B152" s="234">
        <v>642006</v>
      </c>
      <c r="C152" s="108"/>
      <c r="D152" s="1005">
        <v>111</v>
      </c>
      <c r="E152" s="837" t="s">
        <v>180</v>
      </c>
      <c r="F152" s="800" t="s">
        <v>181</v>
      </c>
      <c r="G152" s="82">
        <v>8</v>
      </c>
      <c r="H152" s="194">
        <v>8</v>
      </c>
      <c r="I152" s="82">
        <v>10</v>
      </c>
      <c r="J152" s="37">
        <v>10</v>
      </c>
      <c r="K152" s="210">
        <v>8</v>
      </c>
      <c r="L152" s="82">
        <v>10</v>
      </c>
      <c r="M152" s="83">
        <v>10</v>
      </c>
      <c r="N152" s="1184">
        <v>8</v>
      </c>
      <c r="O152" s="1303">
        <f t="shared" si="17"/>
        <v>80</v>
      </c>
    </row>
    <row r="153" spans="2:15" ht="15.75" thickBot="1">
      <c r="B153" s="227"/>
      <c r="C153" s="101"/>
      <c r="D153" s="101"/>
      <c r="E153" s="914"/>
      <c r="F153" s="833"/>
      <c r="G153" s="831"/>
      <c r="H153" s="421"/>
      <c r="I153" s="111"/>
      <c r="J153" s="102"/>
      <c r="K153" s="259"/>
      <c r="L153" s="227"/>
      <c r="M153" s="111"/>
      <c r="N153" s="846"/>
      <c r="O153" s="1292"/>
    </row>
    <row r="154" spans="2:15" ht="15.75" thickBot="1">
      <c r="B154" s="73" t="s">
        <v>182</v>
      </c>
      <c r="C154" s="18"/>
      <c r="D154" s="18"/>
      <c r="E154" s="68"/>
      <c r="F154" s="61" t="s">
        <v>183</v>
      </c>
      <c r="G154" s="74">
        <v>840</v>
      </c>
      <c r="H154" s="19">
        <v>2082</v>
      </c>
      <c r="I154" s="74"/>
      <c r="J154" s="72">
        <f>J155</f>
        <v>1800</v>
      </c>
      <c r="K154" s="19">
        <v>2089</v>
      </c>
      <c r="L154" s="74">
        <v>2500</v>
      </c>
      <c r="M154" s="72">
        <f>M155</f>
        <v>2500</v>
      </c>
      <c r="N154" s="394">
        <f>N155</f>
        <v>2369.98</v>
      </c>
      <c r="O154" s="392">
        <f>(100/M154)*N154</f>
        <v>94.7992</v>
      </c>
    </row>
    <row r="155" spans="2:15" ht="15">
      <c r="B155" s="231">
        <v>637</v>
      </c>
      <c r="C155" s="76"/>
      <c r="D155" s="76">
        <v>111</v>
      </c>
      <c r="E155" s="1098" t="s">
        <v>184</v>
      </c>
      <c r="F155" s="853" t="s">
        <v>185</v>
      </c>
      <c r="G155" s="77">
        <v>840</v>
      </c>
      <c r="H155" s="251">
        <v>2082</v>
      </c>
      <c r="I155" s="77"/>
      <c r="J155" s="75">
        <v>1800</v>
      </c>
      <c r="K155" s="251">
        <v>2089</v>
      </c>
      <c r="L155" s="77">
        <v>2500</v>
      </c>
      <c r="M155" s="75">
        <v>2500</v>
      </c>
      <c r="N155" s="1205">
        <v>2369.98</v>
      </c>
      <c r="O155" s="1273">
        <f>(100/M155)*N155</f>
        <v>94.7992</v>
      </c>
    </row>
    <row r="156" spans="2:15" ht="15.75" thickBot="1">
      <c r="B156" s="297"/>
      <c r="C156" s="113"/>
      <c r="D156" s="113"/>
      <c r="E156" s="847"/>
      <c r="F156" s="854"/>
      <c r="G156" s="831"/>
      <c r="H156" s="421"/>
      <c r="I156" s="111"/>
      <c r="J156" s="37"/>
      <c r="K156" s="212"/>
      <c r="L156" s="37"/>
      <c r="M156" s="37"/>
      <c r="N156" s="212"/>
      <c r="O156" s="409"/>
    </row>
    <row r="157" spans="2:15" ht="15.75" thickBot="1">
      <c r="B157" s="1" t="s">
        <v>186</v>
      </c>
      <c r="C157" s="2"/>
      <c r="D157" s="2"/>
      <c r="E157" s="444"/>
      <c r="F157" s="855" t="s">
        <v>187</v>
      </c>
      <c r="G157" s="850">
        <f aca="true" t="shared" si="20" ref="G157:N157">G158</f>
        <v>15675</v>
      </c>
      <c r="H157" s="260">
        <f t="shared" si="20"/>
        <v>11571</v>
      </c>
      <c r="I157" s="62">
        <f t="shared" si="20"/>
        <v>12550</v>
      </c>
      <c r="J157" s="62">
        <f t="shared" si="20"/>
        <v>12550</v>
      </c>
      <c r="K157" s="62">
        <f t="shared" si="20"/>
        <v>10850</v>
      </c>
      <c r="L157" s="62">
        <v>14650</v>
      </c>
      <c r="M157" s="62">
        <f t="shared" si="20"/>
        <v>14650</v>
      </c>
      <c r="N157" s="392">
        <f t="shared" si="20"/>
        <v>9628.9</v>
      </c>
      <c r="O157" s="392">
        <f aca="true" t="shared" si="21" ref="O157:O162">(100/M157)*N157</f>
        <v>65.72627986348122</v>
      </c>
    </row>
    <row r="158" spans="2:15" ht="15">
      <c r="B158" s="295">
        <v>65</v>
      </c>
      <c r="C158" s="104"/>
      <c r="D158" s="104"/>
      <c r="E158" s="848"/>
      <c r="F158" s="836" t="s">
        <v>188</v>
      </c>
      <c r="G158" s="116">
        <f>G159+G160+G161+G162</f>
        <v>15675</v>
      </c>
      <c r="H158" s="252">
        <f>H159+H160+H161+H162</f>
        <v>11571</v>
      </c>
      <c r="I158" s="116">
        <f aca="true" t="shared" si="22" ref="I158:N158">SUM(I159:I162)</f>
        <v>12550</v>
      </c>
      <c r="J158" s="116">
        <f t="shared" si="22"/>
        <v>12550</v>
      </c>
      <c r="K158" s="252">
        <f t="shared" si="22"/>
        <v>10850</v>
      </c>
      <c r="L158" s="116">
        <f t="shared" si="22"/>
        <v>14650</v>
      </c>
      <c r="M158" s="116">
        <f t="shared" si="22"/>
        <v>14650</v>
      </c>
      <c r="N158" s="1195">
        <f t="shared" si="22"/>
        <v>9628.9</v>
      </c>
      <c r="O158" s="1273">
        <f t="shared" si="21"/>
        <v>65.72627986348122</v>
      </c>
    </row>
    <row r="159" spans="2:15" ht="15">
      <c r="B159" s="207">
        <v>651002</v>
      </c>
      <c r="C159" s="23"/>
      <c r="D159" s="23">
        <v>41</v>
      </c>
      <c r="E159" s="220" t="s">
        <v>77</v>
      </c>
      <c r="F159" s="828" t="s">
        <v>189</v>
      </c>
      <c r="G159" s="851">
        <v>10455</v>
      </c>
      <c r="H159" s="253">
        <v>6284</v>
      </c>
      <c r="I159" s="851">
        <v>7000</v>
      </c>
      <c r="J159" s="117">
        <v>7000</v>
      </c>
      <c r="K159" s="253">
        <v>6000</v>
      </c>
      <c r="L159" s="851">
        <v>5100</v>
      </c>
      <c r="M159" s="117">
        <v>5100</v>
      </c>
      <c r="N159" s="1196">
        <v>3883.84</v>
      </c>
      <c r="O159" s="1268">
        <f t="shared" si="21"/>
        <v>76.15372549019608</v>
      </c>
    </row>
    <row r="160" spans="2:15" ht="15">
      <c r="B160" s="1420">
        <v>651002</v>
      </c>
      <c r="C160" s="316">
        <v>20</v>
      </c>
      <c r="D160" s="1421">
        <v>41</v>
      </c>
      <c r="E160" s="1422" t="s">
        <v>77</v>
      </c>
      <c r="F160" s="1418" t="s">
        <v>546</v>
      </c>
      <c r="G160" s="1264">
        <v>4</v>
      </c>
      <c r="H160" s="905"/>
      <c r="I160" s="1264"/>
      <c r="J160" s="329"/>
      <c r="K160" s="905"/>
      <c r="L160" s="1264">
        <v>4000</v>
      </c>
      <c r="M160" s="329">
        <v>3750</v>
      </c>
      <c r="N160" s="1266">
        <v>584.74</v>
      </c>
      <c r="O160" s="1419">
        <f t="shared" si="21"/>
        <v>15.593066666666667</v>
      </c>
    </row>
    <row r="161" spans="2:15" ht="15">
      <c r="B161" s="209">
        <v>651003</v>
      </c>
      <c r="C161" s="7">
        <v>50</v>
      </c>
      <c r="D161" s="9">
        <v>41</v>
      </c>
      <c r="E161" s="122" t="s">
        <v>77</v>
      </c>
      <c r="F161" s="457" t="s">
        <v>190</v>
      </c>
      <c r="G161" s="214">
        <v>4079</v>
      </c>
      <c r="H161" s="285">
        <v>3942</v>
      </c>
      <c r="I161" s="819">
        <v>4200</v>
      </c>
      <c r="J161" s="58">
        <v>4200</v>
      </c>
      <c r="K161" s="203">
        <v>3500</v>
      </c>
      <c r="L161" s="819">
        <v>4200</v>
      </c>
      <c r="M161" s="58">
        <v>4200</v>
      </c>
      <c r="N161" s="1188">
        <v>3649.09</v>
      </c>
      <c r="O161" s="1272">
        <f t="shared" si="21"/>
        <v>86.88309523809524</v>
      </c>
    </row>
    <row r="162" spans="2:15" ht="15">
      <c r="B162" s="206">
        <v>653001</v>
      </c>
      <c r="C162" s="33"/>
      <c r="D162" s="33">
        <v>41</v>
      </c>
      <c r="E162" s="1032" t="s">
        <v>77</v>
      </c>
      <c r="F162" s="842" t="s">
        <v>191</v>
      </c>
      <c r="G162" s="852">
        <v>1137</v>
      </c>
      <c r="H162" s="858">
        <v>1345</v>
      </c>
      <c r="I162" s="826">
        <v>1350</v>
      </c>
      <c r="J162" s="93">
        <v>1350</v>
      </c>
      <c r="K162" s="254">
        <v>1350</v>
      </c>
      <c r="L162" s="826">
        <v>1350</v>
      </c>
      <c r="M162" s="93">
        <v>1600</v>
      </c>
      <c r="N162" s="1197">
        <v>1511.23</v>
      </c>
      <c r="O162" s="1303">
        <f t="shared" si="21"/>
        <v>94.451875</v>
      </c>
    </row>
    <row r="163" spans="2:15" ht="15.75" thickBot="1">
      <c r="B163" s="209"/>
      <c r="C163" s="16"/>
      <c r="D163" s="239"/>
      <c r="E163" s="147"/>
      <c r="F163" s="856"/>
      <c r="G163" s="831"/>
      <c r="H163" s="421"/>
      <c r="I163" s="37"/>
      <c r="J163" s="13"/>
      <c r="K163" s="210"/>
      <c r="L163" s="37"/>
      <c r="M163" s="13"/>
      <c r="N163" s="210"/>
      <c r="O163" s="1285"/>
    </row>
    <row r="164" spans="2:15" ht="15.75" thickBot="1">
      <c r="B164" s="17" t="s">
        <v>192</v>
      </c>
      <c r="C164" s="18"/>
      <c r="D164" s="999"/>
      <c r="E164" s="849"/>
      <c r="F164" s="857" t="s">
        <v>193</v>
      </c>
      <c r="G164" s="62">
        <f>SUM(G165+G173)</f>
        <v>357.125</v>
      </c>
      <c r="H164" s="30">
        <f>SUM(H165+H173)</f>
        <v>526</v>
      </c>
      <c r="I164" s="62">
        <f>I165+I173</f>
        <v>530</v>
      </c>
      <c r="J164" s="19">
        <f>J165+J173</f>
        <v>530</v>
      </c>
      <c r="K164" s="19">
        <f>K165+K173</f>
        <v>472.18</v>
      </c>
      <c r="L164" s="859"/>
      <c r="M164" s="119"/>
      <c r="N164" s="119"/>
      <c r="O164" s="409"/>
    </row>
    <row r="165" spans="2:15" ht="15">
      <c r="B165" s="223">
        <v>62</v>
      </c>
      <c r="C165" s="76"/>
      <c r="D165" s="1000"/>
      <c r="E165" s="835"/>
      <c r="F165" s="836" t="s">
        <v>79</v>
      </c>
      <c r="G165" s="77">
        <f>SUM(G166:G172)</f>
        <v>43.125</v>
      </c>
      <c r="H165" s="251">
        <v>61</v>
      </c>
      <c r="I165" s="77">
        <v>155</v>
      </c>
      <c r="J165" s="75">
        <v>155</v>
      </c>
      <c r="K165" s="251">
        <f>SUM(K166:K172)</f>
        <v>150</v>
      </c>
      <c r="L165" s="77"/>
      <c r="M165" s="75"/>
      <c r="N165" s="251"/>
      <c r="O165" s="1288"/>
    </row>
    <row r="166" spans="2:15" ht="15">
      <c r="B166" s="207">
        <v>623000</v>
      </c>
      <c r="C166" s="23"/>
      <c r="D166" s="981">
        <v>111</v>
      </c>
      <c r="E166" s="816" t="s">
        <v>194</v>
      </c>
      <c r="F166" s="798" t="s">
        <v>81</v>
      </c>
      <c r="G166" s="121">
        <v>0.125</v>
      </c>
      <c r="H166" s="249">
        <v>19</v>
      </c>
      <c r="I166" s="56">
        <v>38</v>
      </c>
      <c r="J166" s="22">
        <v>38</v>
      </c>
      <c r="K166" s="208">
        <v>33</v>
      </c>
      <c r="L166" s="56"/>
      <c r="M166" s="22"/>
      <c r="N166" s="208"/>
      <c r="O166" s="397"/>
    </row>
    <row r="167" spans="2:15" ht="15">
      <c r="B167" s="198">
        <v>625001</v>
      </c>
      <c r="C167" s="9"/>
      <c r="D167" s="14">
        <v>111</v>
      </c>
      <c r="E167" s="806" t="s">
        <v>194</v>
      </c>
      <c r="F167" s="741" t="s">
        <v>82</v>
      </c>
      <c r="G167" s="57"/>
      <c r="H167" s="244"/>
      <c r="I167" s="51"/>
      <c r="J167" s="8"/>
      <c r="K167" s="199">
        <v>33</v>
      </c>
      <c r="L167" s="51"/>
      <c r="M167" s="8"/>
      <c r="N167" s="199"/>
      <c r="O167" s="406"/>
    </row>
    <row r="168" spans="2:15" ht="15">
      <c r="B168" s="198">
        <v>625002</v>
      </c>
      <c r="C168" s="9"/>
      <c r="D168" s="14">
        <v>111</v>
      </c>
      <c r="E168" s="806" t="s">
        <v>194</v>
      </c>
      <c r="F168" s="741" t="s">
        <v>83</v>
      </c>
      <c r="G168" s="57">
        <v>26</v>
      </c>
      <c r="H168" s="244">
        <v>26</v>
      </c>
      <c r="I168" s="51">
        <v>55</v>
      </c>
      <c r="J168" s="8">
        <v>55</v>
      </c>
      <c r="K168" s="199">
        <v>51</v>
      </c>
      <c r="L168" s="51"/>
      <c r="M168" s="8"/>
      <c r="N168" s="199"/>
      <c r="O168" s="1272"/>
    </row>
    <row r="169" spans="2:15" ht="15">
      <c r="B169" s="198">
        <v>625003</v>
      </c>
      <c r="C169" s="9"/>
      <c r="D169" s="14">
        <v>111</v>
      </c>
      <c r="E169" s="806" t="s">
        <v>194</v>
      </c>
      <c r="F169" s="741" t="s">
        <v>84</v>
      </c>
      <c r="G169" s="57">
        <v>2</v>
      </c>
      <c r="H169" s="244">
        <v>2</v>
      </c>
      <c r="I169" s="51">
        <v>4</v>
      </c>
      <c r="J169" s="8">
        <v>4</v>
      </c>
      <c r="K169" s="199">
        <v>3</v>
      </c>
      <c r="L169" s="51"/>
      <c r="M169" s="8"/>
      <c r="N169" s="199"/>
      <c r="O169" s="1275"/>
    </row>
    <row r="170" spans="2:15" ht="15">
      <c r="B170" s="198">
        <v>625004</v>
      </c>
      <c r="C170" s="14"/>
      <c r="D170" s="14">
        <v>111</v>
      </c>
      <c r="E170" s="806" t="s">
        <v>194</v>
      </c>
      <c r="F170" s="741" t="s">
        <v>85</v>
      </c>
      <c r="G170" s="51">
        <v>6</v>
      </c>
      <c r="H170" s="199">
        <v>6</v>
      </c>
      <c r="I170" s="51">
        <v>38</v>
      </c>
      <c r="J170" s="8">
        <v>38</v>
      </c>
      <c r="K170" s="199">
        <v>10</v>
      </c>
      <c r="L170" s="51"/>
      <c r="M170" s="8"/>
      <c r="N170" s="199"/>
      <c r="O170" s="1283"/>
    </row>
    <row r="171" spans="2:15" ht="0.75" customHeight="1">
      <c r="B171" s="196">
        <v>625005</v>
      </c>
      <c r="C171" s="7"/>
      <c r="D171" s="1002"/>
      <c r="E171" s="806" t="s">
        <v>194</v>
      </c>
      <c r="F171" s="741" t="s">
        <v>86</v>
      </c>
      <c r="G171" s="37"/>
      <c r="H171" s="210"/>
      <c r="I171" s="51"/>
      <c r="J171" s="8"/>
      <c r="K171" s="199"/>
      <c r="L171" s="51"/>
      <c r="M171" s="8"/>
      <c r="N171" s="199"/>
      <c r="O171" s="1301"/>
    </row>
    <row r="172" spans="2:15" ht="15">
      <c r="B172" s="200">
        <v>625007</v>
      </c>
      <c r="C172" s="33"/>
      <c r="D172" s="236">
        <v>111</v>
      </c>
      <c r="E172" s="803" t="s">
        <v>194</v>
      </c>
      <c r="F172" s="809" t="s">
        <v>87</v>
      </c>
      <c r="G172" s="811">
        <v>9</v>
      </c>
      <c r="H172" s="243">
        <v>8</v>
      </c>
      <c r="I172" s="811">
        <v>20</v>
      </c>
      <c r="J172" s="24">
        <v>20</v>
      </c>
      <c r="K172" s="243">
        <v>20</v>
      </c>
      <c r="L172" s="811"/>
      <c r="M172" s="24"/>
      <c r="N172" s="243"/>
      <c r="O172" s="399"/>
    </row>
    <row r="173" spans="2:15" ht="15">
      <c r="B173" s="191">
        <v>63</v>
      </c>
      <c r="C173" s="3"/>
      <c r="D173" s="156"/>
      <c r="E173" s="808"/>
      <c r="F173" s="797" t="s">
        <v>172</v>
      </c>
      <c r="G173" s="137">
        <v>314</v>
      </c>
      <c r="H173" s="205">
        <v>465</v>
      </c>
      <c r="I173" s="5">
        <f>I174</f>
        <v>375</v>
      </c>
      <c r="J173" s="4">
        <f>J174</f>
        <v>375</v>
      </c>
      <c r="K173" s="192">
        <v>322.18</v>
      </c>
      <c r="L173" s="5"/>
      <c r="M173" s="4"/>
      <c r="N173" s="192"/>
      <c r="O173" s="400"/>
    </row>
    <row r="174" spans="2:15" ht="15">
      <c r="B174" s="200">
        <v>637027</v>
      </c>
      <c r="C174" s="11"/>
      <c r="D174" s="236">
        <v>111</v>
      </c>
      <c r="E174" s="803" t="s">
        <v>194</v>
      </c>
      <c r="F174" s="799" t="s">
        <v>195</v>
      </c>
      <c r="G174" s="82">
        <v>314</v>
      </c>
      <c r="H174" s="194">
        <v>465</v>
      </c>
      <c r="I174" s="85">
        <v>375</v>
      </c>
      <c r="J174" s="10">
        <v>375</v>
      </c>
      <c r="K174" s="201">
        <v>322</v>
      </c>
      <c r="L174" s="85"/>
      <c r="M174" s="10"/>
      <c r="N174" s="201"/>
      <c r="O174" s="1267"/>
    </row>
    <row r="175" spans="2:15" ht="15.75" thickBot="1">
      <c r="B175" s="294"/>
      <c r="C175" s="28"/>
      <c r="D175" s="1004"/>
      <c r="E175" s="834"/>
      <c r="F175" s="862"/>
      <c r="H175" s="421"/>
      <c r="I175" s="137"/>
      <c r="J175" s="21"/>
      <c r="K175" s="205"/>
      <c r="L175" s="137"/>
      <c r="M175" s="21"/>
      <c r="N175" s="205"/>
      <c r="O175" s="404"/>
    </row>
    <row r="176" spans="2:15" ht="15.75" thickBot="1">
      <c r="B176" s="17" t="s">
        <v>196</v>
      </c>
      <c r="C176" s="18"/>
      <c r="D176" s="999"/>
      <c r="E176" s="802"/>
      <c r="F176" s="795" t="s">
        <v>378</v>
      </c>
      <c r="G176" s="74">
        <f>G177+G179+G185+G193+G191+G189+G197</f>
        <v>4390</v>
      </c>
      <c r="H176" s="62">
        <f>H177+H179+H185+H193+H191+H189</f>
        <v>1897</v>
      </c>
      <c r="I176" s="74">
        <f>I177+I179+I185+I189+I193+I197+I191</f>
        <v>4166</v>
      </c>
      <c r="J176" s="74">
        <f>J177+J179+J185+J189+J191+J193+J197</f>
        <v>4166</v>
      </c>
      <c r="K176" s="19">
        <f>K177+K179+K185+K189+K191+K193+K197</f>
        <v>2586</v>
      </c>
      <c r="L176" s="74">
        <f>L177+L179+L185+L189+L191+L193+L197</f>
        <v>4166</v>
      </c>
      <c r="M176" s="74">
        <f>M177+M179+M185+M189+M191+M193+M197</f>
        <v>4166</v>
      </c>
      <c r="N176" s="392">
        <f>N177+N179+N185+N189+N191+N193+N197</f>
        <v>4157.72</v>
      </c>
      <c r="O176" s="1358">
        <f aca="true" t="shared" si="23" ref="O176:O182">(100/M176)*N176</f>
        <v>99.80124819971195</v>
      </c>
    </row>
    <row r="177" spans="2:15" ht="15">
      <c r="B177" s="295">
        <v>632</v>
      </c>
      <c r="C177" s="104"/>
      <c r="D177" s="162"/>
      <c r="E177" s="835"/>
      <c r="F177" s="863" t="s">
        <v>89</v>
      </c>
      <c r="G177" s="152">
        <v>652</v>
      </c>
      <c r="H177" s="255">
        <v>327</v>
      </c>
      <c r="I177" s="152">
        <v>1000</v>
      </c>
      <c r="J177" s="120">
        <v>640</v>
      </c>
      <c r="K177" s="255">
        <v>800</v>
      </c>
      <c r="L177" s="152">
        <f>L178</f>
        <v>1000</v>
      </c>
      <c r="M177" s="120">
        <f>M178</f>
        <v>140</v>
      </c>
      <c r="N177" s="1198">
        <v>139.65</v>
      </c>
      <c r="O177" s="1357">
        <f t="shared" si="23"/>
        <v>99.75</v>
      </c>
    </row>
    <row r="178" spans="2:15" ht="15">
      <c r="B178" s="200">
        <v>632001</v>
      </c>
      <c r="C178" s="52">
        <v>3</v>
      </c>
      <c r="D178" s="125">
        <v>41</v>
      </c>
      <c r="E178" s="803" t="s">
        <v>197</v>
      </c>
      <c r="F178" s="800" t="s">
        <v>198</v>
      </c>
      <c r="G178" s="121">
        <v>652</v>
      </c>
      <c r="H178" s="249">
        <v>327</v>
      </c>
      <c r="I178" s="121">
        <v>1000</v>
      </c>
      <c r="J178" s="99">
        <v>640</v>
      </c>
      <c r="K178" s="249">
        <v>800</v>
      </c>
      <c r="L178" s="121">
        <v>1000</v>
      </c>
      <c r="M178" s="99">
        <v>140</v>
      </c>
      <c r="N178" s="1199">
        <v>139.65</v>
      </c>
      <c r="O178" s="1316">
        <f t="shared" si="23"/>
        <v>99.75</v>
      </c>
    </row>
    <row r="179" spans="2:15" ht="15">
      <c r="B179" s="222">
        <v>633</v>
      </c>
      <c r="C179" s="112"/>
      <c r="D179" s="1001"/>
      <c r="E179" s="808"/>
      <c r="F179" s="797" t="s">
        <v>172</v>
      </c>
      <c r="G179" s="5">
        <f>SUM(G180:G184)</f>
        <v>2674</v>
      </c>
      <c r="H179" s="195">
        <v>1130</v>
      </c>
      <c r="I179" s="5">
        <v>1500</v>
      </c>
      <c r="J179" s="4">
        <v>1810</v>
      </c>
      <c r="K179" s="192">
        <f>SUM(K180:K184)</f>
        <v>1000</v>
      </c>
      <c r="L179" s="5">
        <f>SUM(L180:L184)</f>
        <v>1500</v>
      </c>
      <c r="M179" s="4">
        <f>SUM(M180:M184)</f>
        <v>3310</v>
      </c>
      <c r="N179" s="442">
        <f>SUM(N180:N184)</f>
        <v>3303.52</v>
      </c>
      <c r="O179" s="1357">
        <f t="shared" si="23"/>
        <v>99.80422960725076</v>
      </c>
    </row>
    <row r="180" spans="2:24" ht="15">
      <c r="B180" s="209">
        <v>633006</v>
      </c>
      <c r="C180" s="23"/>
      <c r="D180" s="981">
        <v>41</v>
      </c>
      <c r="E180" s="816" t="s">
        <v>197</v>
      </c>
      <c r="F180" s="812" t="s">
        <v>221</v>
      </c>
      <c r="G180" s="56">
        <v>1180</v>
      </c>
      <c r="H180" s="256">
        <v>1000</v>
      </c>
      <c r="I180" s="56">
        <v>1000</v>
      </c>
      <c r="J180" s="22">
        <v>1000</v>
      </c>
      <c r="K180" s="208">
        <v>1000</v>
      </c>
      <c r="L180" s="56">
        <v>1000</v>
      </c>
      <c r="M180" s="22">
        <v>2490</v>
      </c>
      <c r="N180" s="1182">
        <v>2484.62</v>
      </c>
      <c r="O180" s="1268">
        <f t="shared" si="23"/>
        <v>99.78393574297188</v>
      </c>
      <c r="X180" s="380"/>
    </row>
    <row r="181" spans="2:26" ht="15">
      <c r="B181" s="209">
        <v>633004</v>
      </c>
      <c r="C181" s="7"/>
      <c r="D181" s="239">
        <v>41</v>
      </c>
      <c r="E181" s="804" t="s">
        <v>197</v>
      </c>
      <c r="F181" s="43" t="s">
        <v>569</v>
      </c>
      <c r="G181" s="37"/>
      <c r="H181" s="212"/>
      <c r="I181" s="37"/>
      <c r="J181" s="8"/>
      <c r="K181" s="199"/>
      <c r="L181" s="46"/>
      <c r="M181" s="1474">
        <v>710</v>
      </c>
      <c r="N181" s="387">
        <v>710</v>
      </c>
      <c r="O181" s="1272">
        <f>(100/M181)*N181</f>
        <v>100</v>
      </c>
      <c r="Z181" s="216"/>
    </row>
    <row r="182" spans="2:15" ht="15">
      <c r="B182" s="198">
        <v>633016</v>
      </c>
      <c r="C182" s="9"/>
      <c r="D182" s="14">
        <v>41</v>
      </c>
      <c r="E182" s="806" t="s">
        <v>197</v>
      </c>
      <c r="F182" s="741" t="s">
        <v>199</v>
      </c>
      <c r="G182" s="51">
        <v>570</v>
      </c>
      <c r="H182" s="199"/>
      <c r="I182" s="51">
        <v>500</v>
      </c>
      <c r="J182" s="37">
        <v>500</v>
      </c>
      <c r="K182" s="197"/>
      <c r="L182" s="51">
        <v>500</v>
      </c>
      <c r="M182" s="37">
        <v>110</v>
      </c>
      <c r="N182" s="1186">
        <v>108.9</v>
      </c>
      <c r="O182" s="1283">
        <f t="shared" si="23"/>
        <v>99</v>
      </c>
    </row>
    <row r="183" spans="2:15" ht="15">
      <c r="B183" s="200">
        <v>633006</v>
      </c>
      <c r="C183" s="52">
        <v>7</v>
      </c>
      <c r="D183" s="125">
        <v>41</v>
      </c>
      <c r="E183" s="803" t="s">
        <v>197</v>
      </c>
      <c r="F183" s="809" t="s">
        <v>201</v>
      </c>
      <c r="G183" s="811">
        <v>462</v>
      </c>
      <c r="H183" s="243">
        <v>130</v>
      </c>
      <c r="I183" s="811"/>
      <c r="J183" s="24"/>
      <c r="K183" s="243"/>
      <c r="L183" s="85"/>
      <c r="M183" s="24"/>
      <c r="N183" s="1187"/>
      <c r="O183" s="1475"/>
    </row>
    <row r="184" spans="2:15" ht="15">
      <c r="B184" s="200">
        <v>633010</v>
      </c>
      <c r="C184" s="52"/>
      <c r="D184" s="125">
        <v>41</v>
      </c>
      <c r="E184" s="803" t="s">
        <v>197</v>
      </c>
      <c r="F184" s="809" t="s">
        <v>462</v>
      </c>
      <c r="G184" s="811">
        <v>462</v>
      </c>
      <c r="H184" s="243">
        <v>130</v>
      </c>
      <c r="I184" s="811"/>
      <c r="J184" s="24">
        <v>310</v>
      </c>
      <c r="K184" s="243"/>
      <c r="L184" s="85"/>
      <c r="M184" s="24"/>
      <c r="N184" s="1187"/>
      <c r="O184" s="1308"/>
    </row>
    <row r="185" spans="2:15" ht="15">
      <c r="B185" s="223">
        <v>634</v>
      </c>
      <c r="C185" s="112"/>
      <c r="D185" s="1001"/>
      <c r="E185" s="803"/>
      <c r="F185" s="797" t="s">
        <v>117</v>
      </c>
      <c r="G185" s="5">
        <f>G186+G187+G188</f>
        <v>483</v>
      </c>
      <c r="H185" s="192">
        <f aca="true" t="shared" si="24" ref="H185:N185">H186+H187+H188</f>
        <v>310</v>
      </c>
      <c r="I185" s="5">
        <f t="shared" si="24"/>
        <v>966</v>
      </c>
      <c r="J185" s="5">
        <f t="shared" si="24"/>
        <v>966</v>
      </c>
      <c r="K185" s="192">
        <f t="shared" si="24"/>
        <v>516</v>
      </c>
      <c r="L185" s="5">
        <f t="shared" si="24"/>
        <v>966</v>
      </c>
      <c r="M185" s="5">
        <f t="shared" si="24"/>
        <v>506</v>
      </c>
      <c r="N185" s="1181">
        <f t="shared" si="24"/>
        <v>504.55000000000007</v>
      </c>
      <c r="O185" s="1357">
        <f>(100/M185)*N185</f>
        <v>99.71343873517787</v>
      </c>
    </row>
    <row r="186" spans="2:15" ht="15">
      <c r="B186" s="207">
        <v>634001</v>
      </c>
      <c r="C186" s="23">
        <v>1</v>
      </c>
      <c r="D186" s="981">
        <v>41</v>
      </c>
      <c r="E186" s="816" t="s">
        <v>197</v>
      </c>
      <c r="F186" s="812" t="s">
        <v>202</v>
      </c>
      <c r="G186" s="97">
        <v>304</v>
      </c>
      <c r="H186" s="197">
        <v>131</v>
      </c>
      <c r="I186" s="56">
        <v>350</v>
      </c>
      <c r="J186" s="22">
        <v>350</v>
      </c>
      <c r="K186" s="208">
        <v>200</v>
      </c>
      <c r="L186" s="56">
        <v>350</v>
      </c>
      <c r="M186" s="22">
        <v>291</v>
      </c>
      <c r="N186" s="1182">
        <v>290.85</v>
      </c>
      <c r="O186" s="1268">
        <f>(100/M186)*N186</f>
        <v>99.94845360824743</v>
      </c>
    </row>
    <row r="187" spans="2:15" ht="15">
      <c r="B187" s="198">
        <v>634002</v>
      </c>
      <c r="C187" s="9"/>
      <c r="D187" s="14">
        <v>41</v>
      </c>
      <c r="E187" s="806" t="s">
        <v>197</v>
      </c>
      <c r="F187" s="741" t="s">
        <v>203</v>
      </c>
      <c r="G187" s="37">
        <v>76</v>
      </c>
      <c r="H187" s="244">
        <v>76</v>
      </c>
      <c r="I187" s="825">
        <v>500</v>
      </c>
      <c r="J187" s="26">
        <v>500</v>
      </c>
      <c r="K187" s="245">
        <v>200</v>
      </c>
      <c r="L187" s="825">
        <v>500</v>
      </c>
      <c r="M187" s="26">
        <v>92</v>
      </c>
      <c r="N187" s="1190">
        <v>91.3</v>
      </c>
      <c r="O187" s="1272">
        <f>(100/M187)*N187</f>
        <v>99.2391304347826</v>
      </c>
    </row>
    <row r="188" spans="2:15" ht="15">
      <c r="B188" s="200">
        <v>634003</v>
      </c>
      <c r="C188" s="11">
        <v>1</v>
      </c>
      <c r="D188" s="236">
        <v>41</v>
      </c>
      <c r="E188" s="803" t="s">
        <v>197</v>
      </c>
      <c r="F188" s="799" t="s">
        <v>124</v>
      </c>
      <c r="G188" s="811">
        <v>103</v>
      </c>
      <c r="H188" s="243">
        <v>103</v>
      </c>
      <c r="I188" s="85">
        <v>116</v>
      </c>
      <c r="J188" s="10">
        <v>116</v>
      </c>
      <c r="K188" s="201">
        <v>116</v>
      </c>
      <c r="L188" s="85">
        <v>116</v>
      </c>
      <c r="M188" s="26">
        <v>123</v>
      </c>
      <c r="N188" s="1187">
        <v>122.4</v>
      </c>
      <c r="O188" s="1303">
        <f>(100/M188)*N188</f>
        <v>99.51219512195122</v>
      </c>
    </row>
    <row r="189" spans="2:15" ht="15">
      <c r="B189" s="222">
        <v>635</v>
      </c>
      <c r="C189" s="3"/>
      <c r="D189" s="156"/>
      <c r="E189" s="808"/>
      <c r="F189" s="797" t="s">
        <v>128</v>
      </c>
      <c r="G189" s="77"/>
      <c r="H189" s="251"/>
      <c r="I189" s="5">
        <v>400</v>
      </c>
      <c r="J189" s="4">
        <v>400</v>
      </c>
      <c r="K189" s="192">
        <v>20</v>
      </c>
      <c r="L189" s="5">
        <f>L190</f>
        <v>400</v>
      </c>
      <c r="M189" s="4">
        <f>M190</f>
        <v>0</v>
      </c>
      <c r="N189" s="442">
        <v>0</v>
      </c>
      <c r="O189" s="1273"/>
    </row>
    <row r="190" spans="2:15" ht="15">
      <c r="B190" s="193">
        <v>635006</v>
      </c>
      <c r="C190" s="80">
        <v>1</v>
      </c>
      <c r="D190" s="123">
        <v>41</v>
      </c>
      <c r="E190" s="808" t="s">
        <v>197</v>
      </c>
      <c r="F190" s="800" t="s">
        <v>204</v>
      </c>
      <c r="G190" s="82"/>
      <c r="H190" s="194"/>
      <c r="I190" s="873">
        <v>400</v>
      </c>
      <c r="J190" s="124">
        <v>400</v>
      </c>
      <c r="K190" s="194">
        <v>20</v>
      </c>
      <c r="L190" s="873">
        <v>400</v>
      </c>
      <c r="M190" s="124"/>
      <c r="N190" s="1184">
        <v>0</v>
      </c>
      <c r="O190" s="400"/>
    </row>
    <row r="191" spans="2:15" ht="0.75" customHeight="1">
      <c r="B191" s="222">
        <v>636</v>
      </c>
      <c r="C191" s="3"/>
      <c r="D191" s="156"/>
      <c r="E191" s="808"/>
      <c r="F191" s="797" t="s">
        <v>205</v>
      </c>
      <c r="G191" s="188"/>
      <c r="H191" s="192"/>
      <c r="I191" s="188"/>
      <c r="J191" s="95"/>
      <c r="K191" s="192"/>
      <c r="L191" s="188"/>
      <c r="M191" s="95"/>
      <c r="N191" s="442"/>
      <c r="O191" s="694"/>
    </row>
    <row r="192" spans="2:15" ht="15.75" hidden="1" thickBot="1">
      <c r="B192" s="200">
        <v>636001</v>
      </c>
      <c r="C192" s="52"/>
      <c r="D192" s="125"/>
      <c r="E192" s="803" t="s">
        <v>90</v>
      </c>
      <c r="F192" s="799" t="s">
        <v>206</v>
      </c>
      <c r="G192" s="82"/>
      <c r="H192" s="194"/>
      <c r="I192" s="54"/>
      <c r="J192" s="83"/>
      <c r="K192" s="201"/>
      <c r="L192" s="873"/>
      <c r="M192" s="124"/>
      <c r="N192" s="1184"/>
      <c r="O192" s="1309"/>
    </row>
    <row r="193" spans="2:15" ht="15">
      <c r="B193" s="223">
        <v>637</v>
      </c>
      <c r="C193" s="112"/>
      <c r="D193" s="1001"/>
      <c r="E193" s="803"/>
      <c r="F193" s="796" t="s">
        <v>140</v>
      </c>
      <c r="G193" s="77">
        <f>G194+G195</f>
        <v>457</v>
      </c>
      <c r="H193" s="251">
        <f>H194+H195</f>
        <v>130</v>
      </c>
      <c r="I193" s="77">
        <f>I194+I195</f>
        <v>150</v>
      </c>
      <c r="J193" s="77">
        <v>200</v>
      </c>
      <c r="K193" s="251">
        <f>K194+K195+K196</f>
        <v>100</v>
      </c>
      <c r="L193" s="77">
        <f>L194+L195+L196</f>
        <v>150</v>
      </c>
      <c r="M193" s="77">
        <f>M194+M195+M196</f>
        <v>210</v>
      </c>
      <c r="N193" s="1180">
        <f>N194+N195+N196</f>
        <v>210</v>
      </c>
      <c r="O193" s="1273">
        <f>(100/M193)*N193</f>
        <v>100</v>
      </c>
    </row>
    <row r="194" spans="2:15" ht="15">
      <c r="B194" s="207">
        <v>637002</v>
      </c>
      <c r="C194" s="23"/>
      <c r="D194" s="981">
        <v>41</v>
      </c>
      <c r="E194" s="816" t="s">
        <v>197</v>
      </c>
      <c r="F194" s="812" t="s">
        <v>207</v>
      </c>
      <c r="G194" s="56">
        <v>457</v>
      </c>
      <c r="H194" s="208">
        <v>130</v>
      </c>
      <c r="I194" s="56">
        <v>150</v>
      </c>
      <c r="J194" s="56">
        <v>200</v>
      </c>
      <c r="K194" s="208">
        <v>100</v>
      </c>
      <c r="L194" s="56">
        <v>150</v>
      </c>
      <c r="M194" s="56">
        <v>210</v>
      </c>
      <c r="N194" s="1200">
        <v>210</v>
      </c>
      <c r="O194" s="1268">
        <f>(100/M194)*N194</f>
        <v>100</v>
      </c>
    </row>
    <row r="195" spans="2:15" ht="0.75" customHeight="1">
      <c r="B195" s="225">
        <v>637026</v>
      </c>
      <c r="C195" s="126"/>
      <c r="D195" s="1011"/>
      <c r="E195" s="866" t="s">
        <v>197</v>
      </c>
      <c r="F195" s="871" t="s">
        <v>165</v>
      </c>
      <c r="G195" s="868">
        <v>0</v>
      </c>
      <c r="H195" s="254">
        <v>0</v>
      </c>
      <c r="I195" s="826">
        <v>0</v>
      </c>
      <c r="J195" s="93">
        <v>0</v>
      </c>
      <c r="K195" s="254">
        <v>0</v>
      </c>
      <c r="L195" s="826">
        <v>0</v>
      </c>
      <c r="M195" s="93">
        <v>0</v>
      </c>
      <c r="N195" s="1197">
        <v>0</v>
      </c>
      <c r="O195" s="433"/>
    </row>
    <row r="196" spans="2:15" ht="16.5" hidden="1" thickBot="1" thickTop="1">
      <c r="B196" s="226">
        <v>637016</v>
      </c>
      <c r="C196" s="127"/>
      <c r="D196" s="1012"/>
      <c r="E196" s="867" t="s">
        <v>197</v>
      </c>
      <c r="F196" s="872" t="s">
        <v>199</v>
      </c>
      <c r="G196" s="868"/>
      <c r="H196" s="254"/>
      <c r="I196" s="826"/>
      <c r="J196" s="93"/>
      <c r="K196" s="254"/>
      <c r="L196" s="826"/>
      <c r="M196" s="93"/>
      <c r="N196" s="1197">
        <v>0</v>
      </c>
      <c r="O196" s="453"/>
    </row>
    <row r="197" spans="2:15" ht="15">
      <c r="B197" s="191">
        <v>642</v>
      </c>
      <c r="C197" s="3"/>
      <c r="D197" s="156"/>
      <c r="E197" s="808" t="s">
        <v>197</v>
      </c>
      <c r="F197" s="797" t="s">
        <v>181</v>
      </c>
      <c r="G197" s="5">
        <v>124</v>
      </c>
      <c r="H197" s="192"/>
      <c r="I197" s="5">
        <v>150</v>
      </c>
      <c r="J197" s="4">
        <v>150</v>
      </c>
      <c r="K197" s="192">
        <v>150</v>
      </c>
      <c r="L197" s="5">
        <v>150</v>
      </c>
      <c r="M197" s="4">
        <v>0</v>
      </c>
      <c r="N197" s="442">
        <v>0</v>
      </c>
      <c r="O197" s="1323"/>
    </row>
    <row r="198" spans="2:15" ht="15">
      <c r="B198" s="209">
        <v>642006</v>
      </c>
      <c r="C198" s="80"/>
      <c r="D198" s="123">
        <v>41</v>
      </c>
      <c r="E198" s="808" t="s">
        <v>197</v>
      </c>
      <c r="F198" s="800" t="s">
        <v>397</v>
      </c>
      <c r="G198" s="312">
        <v>124</v>
      </c>
      <c r="H198" s="249"/>
      <c r="I198" s="121">
        <v>150</v>
      </c>
      <c r="J198" s="37">
        <v>150</v>
      </c>
      <c r="K198" s="194">
        <v>150</v>
      </c>
      <c r="L198" s="37">
        <v>150</v>
      </c>
      <c r="M198" s="83">
        <v>0</v>
      </c>
      <c r="N198" s="1184">
        <v>0</v>
      </c>
      <c r="O198" s="1271"/>
    </row>
    <row r="199" spans="2:15" ht="15.75" thickBot="1">
      <c r="B199" s="227"/>
      <c r="C199" s="28"/>
      <c r="D199" s="1004"/>
      <c r="E199" s="834"/>
      <c r="F199" s="862"/>
      <c r="G199" s="869"/>
      <c r="H199" s="421"/>
      <c r="I199" s="111"/>
      <c r="J199" s="102"/>
      <c r="K199" s="259"/>
      <c r="L199" s="111"/>
      <c r="M199" s="29"/>
      <c r="N199" s="1201"/>
      <c r="O199" s="1293"/>
    </row>
    <row r="200" spans="2:15" ht="15.75" thickBot="1">
      <c r="B200" s="213" t="s">
        <v>379</v>
      </c>
      <c r="C200" s="103"/>
      <c r="D200" s="59"/>
      <c r="E200" s="802"/>
      <c r="F200" s="795" t="s">
        <v>208</v>
      </c>
      <c r="G200" s="74"/>
      <c r="H200" s="19"/>
      <c r="I200" s="74">
        <f aca="true" t="shared" si="25" ref="I200:N201">I201</f>
        <v>1500</v>
      </c>
      <c r="J200" s="74">
        <f t="shared" si="25"/>
        <v>1000</v>
      </c>
      <c r="K200" s="62">
        <f t="shared" si="25"/>
        <v>1000</v>
      </c>
      <c r="L200" s="74">
        <f t="shared" si="25"/>
        <v>1000</v>
      </c>
      <c r="M200" s="74">
        <f t="shared" si="25"/>
        <v>1000</v>
      </c>
      <c r="N200" s="392">
        <f t="shared" si="25"/>
        <v>0</v>
      </c>
      <c r="O200" s="392">
        <f>(100/M200)*N200</f>
        <v>0</v>
      </c>
    </row>
    <row r="201" spans="2:15" ht="15">
      <c r="B201" s="223">
        <v>63</v>
      </c>
      <c r="C201" s="76"/>
      <c r="D201" s="1000"/>
      <c r="E201" s="803"/>
      <c r="F201" s="796" t="s">
        <v>172</v>
      </c>
      <c r="G201" s="77"/>
      <c r="H201" s="251"/>
      <c r="I201" s="77">
        <f t="shared" si="25"/>
        <v>1500</v>
      </c>
      <c r="J201" s="77">
        <f t="shared" si="25"/>
        <v>1000</v>
      </c>
      <c r="K201" s="241">
        <f t="shared" si="25"/>
        <v>1000</v>
      </c>
      <c r="L201" s="77">
        <f t="shared" si="25"/>
        <v>1000</v>
      </c>
      <c r="M201" s="77">
        <f t="shared" si="25"/>
        <v>1000</v>
      </c>
      <c r="N201" s="1180">
        <f t="shared" si="25"/>
        <v>0</v>
      </c>
      <c r="O201" s="1273">
        <f>(100/M201)*N201</f>
        <v>0</v>
      </c>
    </row>
    <row r="202" spans="2:15" ht="15">
      <c r="B202" s="193">
        <v>637004</v>
      </c>
      <c r="C202" s="80">
        <v>4</v>
      </c>
      <c r="D202" s="123">
        <v>41</v>
      </c>
      <c r="E202" s="808" t="s">
        <v>209</v>
      </c>
      <c r="F202" s="800" t="s">
        <v>210</v>
      </c>
      <c r="G202" s="85"/>
      <c r="H202" s="201"/>
      <c r="I202" s="82">
        <v>1500</v>
      </c>
      <c r="J202" s="82">
        <v>1000</v>
      </c>
      <c r="K202" s="258">
        <v>1000</v>
      </c>
      <c r="L202" s="82">
        <v>1000</v>
      </c>
      <c r="M202" s="82">
        <v>1000</v>
      </c>
      <c r="N202" s="1202">
        <v>0</v>
      </c>
      <c r="O202" s="1303">
        <f>(100/M202)*N202</f>
        <v>0</v>
      </c>
    </row>
    <row r="203" spans="2:15" ht="15.75" thickBot="1">
      <c r="B203" s="228"/>
      <c r="C203" s="28"/>
      <c r="D203" s="1004"/>
      <c r="E203" s="834"/>
      <c r="F203" s="862"/>
      <c r="G203" s="831"/>
      <c r="H203" s="421"/>
      <c r="I203" s="111"/>
      <c r="J203" s="29"/>
      <c r="K203" s="257"/>
      <c r="L203" s="29"/>
      <c r="M203" s="29"/>
      <c r="N203" s="257"/>
      <c r="O203" s="718"/>
    </row>
    <row r="204" spans="2:15" ht="15.75" thickBot="1">
      <c r="B204" s="73" t="s">
        <v>211</v>
      </c>
      <c r="C204" s="18"/>
      <c r="D204" s="999"/>
      <c r="E204" s="802"/>
      <c r="F204" s="795" t="s">
        <v>212</v>
      </c>
      <c r="G204" s="74">
        <v>2314</v>
      </c>
      <c r="H204" s="19">
        <v>110633</v>
      </c>
      <c r="I204" s="62">
        <v>121933</v>
      </c>
      <c r="J204" s="62">
        <v>80800</v>
      </c>
      <c r="K204" s="62">
        <f>K205</f>
        <v>4000</v>
      </c>
      <c r="L204" s="62">
        <f>L205+L209</f>
        <v>191519</v>
      </c>
      <c r="M204" s="62">
        <f>M205+M209</f>
        <v>211795.50999999998</v>
      </c>
      <c r="N204" s="392">
        <f>N205+N209</f>
        <v>98590.6</v>
      </c>
      <c r="O204" s="392">
        <f>(100/M204)*N204</f>
        <v>46.549900892611</v>
      </c>
    </row>
    <row r="205" spans="2:15" ht="15">
      <c r="B205" s="222">
        <v>633</v>
      </c>
      <c r="C205" s="104"/>
      <c r="D205" s="1000"/>
      <c r="E205" s="808"/>
      <c r="F205" s="797" t="s">
        <v>172</v>
      </c>
      <c r="G205" s="5">
        <v>1011</v>
      </c>
      <c r="H205" s="192">
        <f>SUM(H206:H208)</f>
        <v>19981</v>
      </c>
      <c r="I205" s="300">
        <v>46796</v>
      </c>
      <c r="J205" s="107">
        <v>50472</v>
      </c>
      <c r="K205" s="248">
        <f>K206+K207+K212+K213</f>
        <v>4000</v>
      </c>
      <c r="L205" s="116">
        <f>L206+L207</f>
        <v>120039</v>
      </c>
      <c r="M205" s="107">
        <f>M206+M207+M208</f>
        <v>158150.99</v>
      </c>
      <c r="N205" s="1193">
        <f>N206+N207+N208</f>
        <v>98336.24</v>
      </c>
      <c r="O205" s="1273">
        <f>(100/M205)*N205</f>
        <v>62.178706563898224</v>
      </c>
    </row>
    <row r="206" spans="2:15" ht="15">
      <c r="B206" s="196">
        <v>633006</v>
      </c>
      <c r="C206" s="7">
        <v>7</v>
      </c>
      <c r="D206" s="1002">
        <v>41</v>
      </c>
      <c r="E206" s="817" t="s">
        <v>147</v>
      </c>
      <c r="F206" s="798" t="s">
        <v>213</v>
      </c>
      <c r="G206" s="187">
        <v>1011</v>
      </c>
      <c r="H206" s="197">
        <v>19981</v>
      </c>
      <c r="I206" s="97">
        <v>46596</v>
      </c>
      <c r="J206" s="13">
        <v>49072</v>
      </c>
      <c r="K206" s="197">
        <v>4000</v>
      </c>
      <c r="L206" s="37">
        <v>119839</v>
      </c>
      <c r="M206" s="13">
        <v>157950.99</v>
      </c>
      <c r="N206" s="390">
        <v>98336.24</v>
      </c>
      <c r="O206" s="1283">
        <f>(100/M206)*N206</f>
        <v>62.25743820915589</v>
      </c>
    </row>
    <row r="207" spans="2:15" ht="15">
      <c r="B207" s="196">
        <v>633006</v>
      </c>
      <c r="C207" s="7">
        <v>8</v>
      </c>
      <c r="D207" s="1002">
        <v>41</v>
      </c>
      <c r="E207" s="817" t="s">
        <v>147</v>
      </c>
      <c r="F207" s="798" t="s">
        <v>214</v>
      </c>
      <c r="G207" s="97"/>
      <c r="H207" s="197"/>
      <c r="I207" s="51">
        <v>200</v>
      </c>
      <c r="J207" s="8">
        <v>1400</v>
      </c>
      <c r="K207" s="197"/>
      <c r="L207" s="51">
        <v>200</v>
      </c>
      <c r="M207" s="8">
        <v>200</v>
      </c>
      <c r="N207" s="386">
        <v>0</v>
      </c>
      <c r="O207" s="1303">
        <f>(100/M207)*N207</f>
        <v>0</v>
      </c>
    </row>
    <row r="208" spans="2:15" ht="15" hidden="1">
      <c r="B208" s="196">
        <v>633015</v>
      </c>
      <c r="C208" s="7"/>
      <c r="D208" s="239"/>
      <c r="E208" s="807" t="s">
        <v>147</v>
      </c>
      <c r="F208" s="798" t="s">
        <v>391</v>
      </c>
      <c r="G208" s="811"/>
      <c r="H208" s="243"/>
      <c r="I208" s="37"/>
      <c r="J208" s="13"/>
      <c r="K208" s="210"/>
      <c r="L208" s="37"/>
      <c r="M208" s="24"/>
      <c r="N208" s="390"/>
      <c r="O208" s="474"/>
    </row>
    <row r="209" spans="2:15" ht="15">
      <c r="B209" s="222">
        <v>635</v>
      </c>
      <c r="C209" s="79"/>
      <c r="D209" s="89"/>
      <c r="E209" s="808"/>
      <c r="F209" s="797" t="s">
        <v>128</v>
      </c>
      <c r="G209" s="5">
        <v>1303</v>
      </c>
      <c r="H209" s="192">
        <v>90652</v>
      </c>
      <c r="I209" s="5">
        <v>75137</v>
      </c>
      <c r="J209" s="4">
        <v>30328</v>
      </c>
      <c r="K209" s="249"/>
      <c r="L209" s="5">
        <f>L210+L211+L212</f>
        <v>71480</v>
      </c>
      <c r="M209" s="4">
        <f>M210+M211+M212</f>
        <v>53644.52</v>
      </c>
      <c r="N209" s="442">
        <f>N210+N211+N212</f>
        <v>254.36</v>
      </c>
      <c r="O209" s="1273">
        <f>(100/M209)*N209</f>
        <v>0.4741584042507977</v>
      </c>
    </row>
    <row r="210" spans="2:15" ht="15">
      <c r="B210" s="209">
        <v>635006</v>
      </c>
      <c r="C210" s="36"/>
      <c r="D210" s="40">
        <v>41</v>
      </c>
      <c r="E210" s="804" t="s">
        <v>147</v>
      </c>
      <c r="F210" s="812" t="s">
        <v>407</v>
      </c>
      <c r="G210" s="37">
        <v>1303</v>
      </c>
      <c r="H210" s="210">
        <v>88885</v>
      </c>
      <c r="I210" s="56">
        <v>67137</v>
      </c>
      <c r="J210" s="99">
        <v>22328</v>
      </c>
      <c r="K210" s="249"/>
      <c r="L210" s="56">
        <v>63480</v>
      </c>
      <c r="M210" s="22">
        <v>45644.52</v>
      </c>
      <c r="N210" s="1182">
        <v>254.36</v>
      </c>
      <c r="O210" s="1268">
        <f>(100/M210)*N210</f>
        <v>0.5572629529240313</v>
      </c>
    </row>
    <row r="211" spans="2:15" ht="15">
      <c r="B211" s="198">
        <v>635006</v>
      </c>
      <c r="C211" s="9">
        <v>1</v>
      </c>
      <c r="D211" s="14">
        <v>41</v>
      </c>
      <c r="E211" s="806" t="s">
        <v>147</v>
      </c>
      <c r="F211" s="798" t="s">
        <v>406</v>
      </c>
      <c r="G211" s="51"/>
      <c r="H211" s="199"/>
      <c r="I211" s="97">
        <v>3000</v>
      </c>
      <c r="J211" s="8">
        <v>3000</v>
      </c>
      <c r="K211" s="199"/>
      <c r="L211" s="97">
        <v>3000</v>
      </c>
      <c r="M211" s="6">
        <v>3000</v>
      </c>
      <c r="N211" s="1185">
        <v>0</v>
      </c>
      <c r="O211" s="1272">
        <f>(100/M211)*N211</f>
        <v>0</v>
      </c>
    </row>
    <row r="212" spans="2:15" ht="15">
      <c r="B212" s="198">
        <v>635006</v>
      </c>
      <c r="C212" s="9">
        <v>7</v>
      </c>
      <c r="D212" s="14">
        <v>41</v>
      </c>
      <c r="E212" s="806" t="s">
        <v>147</v>
      </c>
      <c r="F212" s="741" t="s">
        <v>215</v>
      </c>
      <c r="G212" s="811"/>
      <c r="H212" s="243">
        <v>1767</v>
      </c>
      <c r="I212" s="51">
        <v>5000</v>
      </c>
      <c r="J212" s="8">
        <v>5000</v>
      </c>
      <c r="K212" s="199"/>
      <c r="L212" s="51">
        <v>5000</v>
      </c>
      <c r="M212" s="8">
        <v>5000</v>
      </c>
      <c r="N212" s="386">
        <v>0</v>
      </c>
      <c r="O212" s="1313">
        <f>(100/M212)*N212</f>
        <v>0</v>
      </c>
    </row>
    <row r="213" spans="2:15" ht="0.75" customHeight="1">
      <c r="B213" s="209">
        <v>637027</v>
      </c>
      <c r="C213" s="33"/>
      <c r="D213" s="239"/>
      <c r="E213" s="804" t="s">
        <v>147</v>
      </c>
      <c r="F213" s="809" t="s">
        <v>216</v>
      </c>
      <c r="G213" s="85">
        <v>0</v>
      </c>
      <c r="H213" s="201">
        <v>0</v>
      </c>
      <c r="I213" s="37">
        <v>0</v>
      </c>
      <c r="J213" s="13">
        <v>0</v>
      </c>
      <c r="K213" s="210">
        <v>0</v>
      </c>
      <c r="L213" s="37">
        <v>0</v>
      </c>
      <c r="M213" s="13">
        <v>0</v>
      </c>
      <c r="N213" s="391">
        <v>0</v>
      </c>
      <c r="O213" s="1314"/>
    </row>
    <row r="214" spans="2:15" ht="15.75" thickBot="1">
      <c r="B214" s="227"/>
      <c r="C214" s="101"/>
      <c r="D214" s="130"/>
      <c r="E214" s="839"/>
      <c r="F214" s="833"/>
      <c r="G214" s="831"/>
      <c r="H214" s="421"/>
      <c r="I214" s="111"/>
      <c r="J214" s="102"/>
      <c r="K214" s="259"/>
      <c r="L214" s="111"/>
      <c r="M214" s="102"/>
      <c r="N214" s="1204"/>
      <c r="O214" s="1287"/>
    </row>
    <row r="215" spans="2:15" ht="15.75" thickBot="1">
      <c r="B215" s="373" t="s">
        <v>217</v>
      </c>
      <c r="C215" s="1052"/>
      <c r="D215" s="1051"/>
      <c r="E215" s="802"/>
      <c r="F215" s="875" t="s">
        <v>218</v>
      </c>
      <c r="G215" s="374">
        <f>SUM(G216+G218+G229+G232)</f>
        <v>93889</v>
      </c>
      <c r="H215" s="19">
        <f>SUM(H216+H218+H229+H232)</f>
        <v>88342</v>
      </c>
      <c r="I215" s="374">
        <f>I218+I229+I232+I216</f>
        <v>80400</v>
      </c>
      <c r="J215" s="161">
        <f>SUM(J216+J218+J229+J232)</f>
        <v>80400</v>
      </c>
      <c r="K215" s="19">
        <f>K216+K218+K229+K232</f>
        <v>105500</v>
      </c>
      <c r="L215" s="874">
        <f>L216+L218+L229+L232</f>
        <v>74900</v>
      </c>
      <c r="M215" s="72">
        <f>M216+M218+M229+M232</f>
        <v>187490</v>
      </c>
      <c r="N215" s="1206">
        <f>N216+N218+N229+N232</f>
        <v>67351.69</v>
      </c>
      <c r="O215" s="1498">
        <f aca="true" t="shared" si="26" ref="O215:O222">(100/M215)*N215</f>
        <v>35.92281721691824</v>
      </c>
    </row>
    <row r="216" spans="2:15" ht="15">
      <c r="B216" s="223">
        <v>632</v>
      </c>
      <c r="C216" s="127"/>
      <c r="D216" s="1012"/>
      <c r="E216" s="876"/>
      <c r="F216" s="863" t="s">
        <v>89</v>
      </c>
      <c r="G216" s="877">
        <v>400</v>
      </c>
      <c r="H216" s="878">
        <v>500</v>
      </c>
      <c r="I216" s="877">
        <v>500</v>
      </c>
      <c r="J216" s="470">
        <v>500</v>
      </c>
      <c r="K216" s="880">
        <v>400</v>
      </c>
      <c r="L216" s="879">
        <f>L217</f>
        <v>500</v>
      </c>
      <c r="M216" s="471">
        <f>M217</f>
        <v>500</v>
      </c>
      <c r="N216" s="1207">
        <f>N217</f>
        <v>438.64</v>
      </c>
      <c r="O216" s="1357">
        <f t="shared" si="26"/>
        <v>87.72800000000001</v>
      </c>
    </row>
    <row r="217" spans="2:15" ht="15">
      <c r="B217" s="200">
        <v>632001</v>
      </c>
      <c r="C217" s="128">
        <v>1</v>
      </c>
      <c r="D217" s="1013">
        <v>41</v>
      </c>
      <c r="E217" s="867" t="s">
        <v>219</v>
      </c>
      <c r="F217" s="799" t="s">
        <v>91</v>
      </c>
      <c r="G217" s="826">
        <v>400</v>
      </c>
      <c r="H217" s="254">
        <v>500</v>
      </c>
      <c r="I217" s="826">
        <v>500</v>
      </c>
      <c r="J217" s="99">
        <v>500</v>
      </c>
      <c r="K217" s="201">
        <v>400</v>
      </c>
      <c r="L217" s="826">
        <v>500</v>
      </c>
      <c r="M217" s="83">
        <v>500</v>
      </c>
      <c r="N217" s="1183">
        <v>438.64</v>
      </c>
      <c r="O217" s="1303">
        <f t="shared" si="26"/>
        <v>87.72800000000001</v>
      </c>
    </row>
    <row r="218" spans="2:15" ht="15">
      <c r="B218" s="223">
        <v>633</v>
      </c>
      <c r="C218" s="112"/>
      <c r="D218" s="1001"/>
      <c r="E218" s="803"/>
      <c r="F218" s="796" t="s">
        <v>96</v>
      </c>
      <c r="G218" s="77">
        <f>SUM(G222:G228)</f>
        <v>4392</v>
      </c>
      <c r="H218" s="251">
        <f>SUM(H222:H228)</f>
        <v>4541</v>
      </c>
      <c r="I218" s="77">
        <f>I222+I224+I225+I228+I227+I223</f>
        <v>12100</v>
      </c>
      <c r="J218" s="4">
        <f>J222+J224+J225+J228+J227+J223</f>
        <v>12400</v>
      </c>
      <c r="K218" s="251">
        <f>K222+K224+K225+K228+K223</f>
        <v>4100</v>
      </c>
      <c r="L218" s="77">
        <f>SUM(L222:L228)</f>
        <v>10400</v>
      </c>
      <c r="M218" s="75">
        <f>M222+M224+M225+M228+M227+M220+M221+M226+M219</f>
        <v>122990</v>
      </c>
      <c r="N218" s="1205">
        <f>SUM(N220:N228)</f>
        <v>6038.460000000001</v>
      </c>
      <c r="O218" s="1273">
        <f t="shared" si="26"/>
        <v>4.909716237092447</v>
      </c>
    </row>
    <row r="219" spans="2:15" ht="15">
      <c r="B219" s="207">
        <v>633004</v>
      </c>
      <c r="C219" s="50">
        <v>2</v>
      </c>
      <c r="D219" s="1010">
        <v>111</v>
      </c>
      <c r="E219" s="816" t="s">
        <v>219</v>
      </c>
      <c r="F219" s="812" t="s">
        <v>553</v>
      </c>
      <c r="G219" s="870"/>
      <c r="H219" s="208"/>
      <c r="I219" s="56"/>
      <c r="J219" s="22"/>
      <c r="K219" s="208"/>
      <c r="L219" s="56"/>
      <c r="M219" s="22">
        <v>110000</v>
      </c>
      <c r="N219" s="1182">
        <v>0</v>
      </c>
      <c r="O219" s="1425">
        <v>0</v>
      </c>
    </row>
    <row r="220" spans="2:15" ht="15">
      <c r="B220" s="196">
        <v>633004</v>
      </c>
      <c r="C220" s="7">
        <v>2</v>
      </c>
      <c r="D220" s="1002">
        <v>41</v>
      </c>
      <c r="E220" s="817" t="s">
        <v>219</v>
      </c>
      <c r="F220" s="798" t="s">
        <v>552</v>
      </c>
      <c r="G220" s="187"/>
      <c r="H220" s="197"/>
      <c r="I220" s="97"/>
      <c r="J220" s="6"/>
      <c r="K220" s="197"/>
      <c r="L220" s="97"/>
      <c r="M220" s="6">
        <v>24</v>
      </c>
      <c r="N220" s="1185">
        <v>18</v>
      </c>
      <c r="O220" s="1423">
        <f t="shared" si="26"/>
        <v>75</v>
      </c>
    </row>
    <row r="221" spans="2:15" ht="15">
      <c r="B221" s="198">
        <v>633004</v>
      </c>
      <c r="C221" s="9">
        <v>2</v>
      </c>
      <c r="D221" s="14">
        <v>71</v>
      </c>
      <c r="E221" s="806" t="s">
        <v>219</v>
      </c>
      <c r="F221" s="741" t="s">
        <v>553</v>
      </c>
      <c r="G221" s="338"/>
      <c r="H221" s="199"/>
      <c r="I221" s="51"/>
      <c r="J221" s="8"/>
      <c r="K221" s="199"/>
      <c r="L221" s="51"/>
      <c r="M221" s="8">
        <v>1776</v>
      </c>
      <c r="N221" s="386">
        <v>1776</v>
      </c>
      <c r="O221" s="1466">
        <f t="shared" si="26"/>
        <v>100</v>
      </c>
    </row>
    <row r="222" spans="2:15" ht="15">
      <c r="B222" s="196">
        <v>633004</v>
      </c>
      <c r="C222" s="55">
        <v>3</v>
      </c>
      <c r="D222" s="91">
        <v>41</v>
      </c>
      <c r="E222" s="817" t="s">
        <v>219</v>
      </c>
      <c r="F222" s="798" t="s">
        <v>220</v>
      </c>
      <c r="G222" s="97">
        <v>1532</v>
      </c>
      <c r="H222" s="197">
        <v>1142</v>
      </c>
      <c r="I222" s="97">
        <v>7500</v>
      </c>
      <c r="J222" s="97">
        <v>7500</v>
      </c>
      <c r="K222" s="197">
        <v>1500</v>
      </c>
      <c r="L222" s="97">
        <v>5000</v>
      </c>
      <c r="M222" s="97">
        <v>5000</v>
      </c>
      <c r="N222" s="1208">
        <v>612.36</v>
      </c>
      <c r="O222" s="1272">
        <f t="shared" si="26"/>
        <v>12.247200000000001</v>
      </c>
    </row>
    <row r="223" spans="2:15" ht="15">
      <c r="B223" s="196">
        <v>633004</v>
      </c>
      <c r="C223" s="55">
        <v>4</v>
      </c>
      <c r="D223" s="91">
        <v>41</v>
      </c>
      <c r="E223" s="817" t="s">
        <v>219</v>
      </c>
      <c r="F223" s="798" t="s">
        <v>398</v>
      </c>
      <c r="G223" s="97">
        <v>283</v>
      </c>
      <c r="H223" s="197">
        <v>352</v>
      </c>
      <c r="I223" s="97"/>
      <c r="J223" s="97"/>
      <c r="K223" s="197">
        <v>100</v>
      </c>
      <c r="L223" s="97"/>
      <c r="M223" s="97"/>
      <c r="N223" s="1208"/>
      <c r="O223" s="723"/>
    </row>
    <row r="224" spans="2:15" ht="15">
      <c r="B224" s="198">
        <v>633004</v>
      </c>
      <c r="C224" s="34">
        <v>5</v>
      </c>
      <c r="D224" s="92">
        <v>41</v>
      </c>
      <c r="E224" s="806" t="s">
        <v>219</v>
      </c>
      <c r="F224" s="741" t="s">
        <v>222</v>
      </c>
      <c r="G224" s="97">
        <v>889</v>
      </c>
      <c r="H224" s="262">
        <v>1183</v>
      </c>
      <c r="I224" s="97">
        <v>1200</v>
      </c>
      <c r="J224" s="97">
        <v>1500</v>
      </c>
      <c r="K224" s="197">
        <v>1200</v>
      </c>
      <c r="L224" s="97">
        <v>1500</v>
      </c>
      <c r="M224" s="97">
        <v>1500</v>
      </c>
      <c r="N224" s="1208">
        <v>942.56</v>
      </c>
      <c r="O224" s="1272">
        <f aca="true" t="shared" si="27" ref="O224:O230">(100/M224)*N224</f>
        <v>62.837333333333326</v>
      </c>
    </row>
    <row r="225" spans="2:15" ht="15">
      <c r="B225" s="196">
        <v>633006</v>
      </c>
      <c r="C225" s="7"/>
      <c r="D225" s="1002">
        <v>41</v>
      </c>
      <c r="E225" s="817" t="s">
        <v>219</v>
      </c>
      <c r="F225" s="798" t="s">
        <v>551</v>
      </c>
      <c r="G225" s="187"/>
      <c r="H225" s="197"/>
      <c r="I225" s="97"/>
      <c r="J225" s="6"/>
      <c r="K225" s="197"/>
      <c r="L225" s="97"/>
      <c r="M225" s="6">
        <v>190</v>
      </c>
      <c r="N225" s="1185">
        <v>190</v>
      </c>
      <c r="O225" s="1423">
        <f t="shared" si="27"/>
        <v>100</v>
      </c>
    </row>
    <row r="226" spans="2:15" ht="15">
      <c r="B226" s="196">
        <v>633006</v>
      </c>
      <c r="C226" s="55">
        <v>7</v>
      </c>
      <c r="D226" s="91">
        <v>41</v>
      </c>
      <c r="E226" s="806" t="s">
        <v>219</v>
      </c>
      <c r="F226" s="798" t="s">
        <v>221</v>
      </c>
      <c r="G226" s="97">
        <v>515</v>
      </c>
      <c r="H226" s="242">
        <v>487</v>
      </c>
      <c r="I226" s="97">
        <v>500</v>
      </c>
      <c r="J226" s="97">
        <v>500</v>
      </c>
      <c r="K226" s="199">
        <v>600</v>
      </c>
      <c r="L226" s="97">
        <v>500</v>
      </c>
      <c r="M226" s="97">
        <v>700</v>
      </c>
      <c r="N226" s="1208">
        <v>652.35</v>
      </c>
      <c r="O226" s="1283">
        <f t="shared" si="27"/>
        <v>93.19285714285714</v>
      </c>
    </row>
    <row r="227" spans="2:15" ht="15">
      <c r="B227" s="209">
        <v>633006</v>
      </c>
      <c r="C227" s="9">
        <v>10</v>
      </c>
      <c r="D227" s="14">
        <v>41</v>
      </c>
      <c r="E227" s="806" t="s">
        <v>219</v>
      </c>
      <c r="F227" s="741" t="s">
        <v>223</v>
      </c>
      <c r="G227" s="97"/>
      <c r="H227" s="262"/>
      <c r="I227" s="51">
        <v>2000</v>
      </c>
      <c r="J227" s="37">
        <v>2000</v>
      </c>
      <c r="K227" s="210"/>
      <c r="L227" s="51">
        <v>2000</v>
      </c>
      <c r="M227" s="37">
        <v>1800</v>
      </c>
      <c r="N227" s="1186">
        <v>0</v>
      </c>
      <c r="O227" s="1272">
        <f t="shared" si="27"/>
        <v>0</v>
      </c>
    </row>
    <row r="228" spans="2:15" ht="15">
      <c r="B228" s="206">
        <v>633015</v>
      </c>
      <c r="C228" s="52"/>
      <c r="D228" s="125">
        <v>41</v>
      </c>
      <c r="E228" s="803" t="s">
        <v>136</v>
      </c>
      <c r="F228" s="799" t="s">
        <v>224</v>
      </c>
      <c r="G228" s="97">
        <v>1173</v>
      </c>
      <c r="H228" s="262">
        <v>1377</v>
      </c>
      <c r="I228" s="37">
        <v>1400</v>
      </c>
      <c r="J228" s="24">
        <v>1400</v>
      </c>
      <c r="K228" s="243">
        <v>1300</v>
      </c>
      <c r="L228" s="37">
        <v>1400</v>
      </c>
      <c r="M228" s="24">
        <v>2000</v>
      </c>
      <c r="N228" s="1187">
        <v>1847.19</v>
      </c>
      <c r="O228" s="1303">
        <f t="shared" si="27"/>
        <v>92.35950000000001</v>
      </c>
    </row>
    <row r="229" spans="2:15" ht="15">
      <c r="B229" s="222">
        <v>635</v>
      </c>
      <c r="C229" s="79"/>
      <c r="D229" s="89"/>
      <c r="E229" s="808"/>
      <c r="F229" s="797" t="s">
        <v>128</v>
      </c>
      <c r="G229" s="5">
        <f>SUM(G230:G231)</f>
        <v>514</v>
      </c>
      <c r="H229" s="192">
        <f>SUM(H230:H231)</f>
        <v>778</v>
      </c>
      <c r="I229" s="5">
        <f aca="true" t="shared" si="28" ref="I229:N229">I230+I231</f>
        <v>2000</v>
      </c>
      <c r="J229" s="4">
        <f t="shared" si="28"/>
        <v>1700</v>
      </c>
      <c r="K229" s="192">
        <f t="shared" si="28"/>
        <v>1000</v>
      </c>
      <c r="L229" s="5">
        <f t="shared" si="28"/>
        <v>2000</v>
      </c>
      <c r="M229" s="4">
        <f t="shared" si="28"/>
        <v>2000</v>
      </c>
      <c r="N229" s="442">
        <f t="shared" si="28"/>
        <v>170</v>
      </c>
      <c r="O229" s="1273">
        <f t="shared" si="27"/>
        <v>8.5</v>
      </c>
    </row>
    <row r="230" spans="2:15" ht="15">
      <c r="B230" s="198">
        <v>635006</v>
      </c>
      <c r="C230" s="9">
        <v>6</v>
      </c>
      <c r="D230" s="14">
        <v>41</v>
      </c>
      <c r="E230" s="806" t="s">
        <v>136</v>
      </c>
      <c r="F230" s="741" t="s">
        <v>225</v>
      </c>
      <c r="G230" s="51">
        <v>514</v>
      </c>
      <c r="H230" s="242">
        <v>778</v>
      </c>
      <c r="I230" s="51">
        <v>2000</v>
      </c>
      <c r="J230" s="51">
        <v>1700</v>
      </c>
      <c r="K230" s="199">
        <v>1000</v>
      </c>
      <c r="L230" s="51">
        <v>2000</v>
      </c>
      <c r="M230" s="51">
        <v>2000</v>
      </c>
      <c r="N230" s="387">
        <v>170</v>
      </c>
      <c r="O230" s="1304">
        <f t="shared" si="27"/>
        <v>8.5</v>
      </c>
    </row>
    <row r="231" spans="2:15" ht="15" hidden="1">
      <c r="B231" s="200">
        <v>635006</v>
      </c>
      <c r="C231" s="11">
        <v>10</v>
      </c>
      <c r="D231" s="236"/>
      <c r="E231" s="803" t="s">
        <v>136</v>
      </c>
      <c r="F231" s="799" t="s">
        <v>226</v>
      </c>
      <c r="G231" s="51"/>
      <c r="H231" s="242"/>
      <c r="I231" s="51"/>
      <c r="J231" s="51"/>
      <c r="K231" s="199"/>
      <c r="L231" s="51"/>
      <c r="M231" s="51"/>
      <c r="N231" s="387"/>
      <c r="O231" s="1336"/>
    </row>
    <row r="232" spans="2:15" ht="15">
      <c r="B232" s="191">
        <v>637</v>
      </c>
      <c r="C232" s="3"/>
      <c r="D232" s="156"/>
      <c r="E232" s="808"/>
      <c r="F232" s="797" t="s">
        <v>140</v>
      </c>
      <c r="G232" s="5">
        <f>SUM(G233:G235)</f>
        <v>88583</v>
      </c>
      <c r="H232" s="192">
        <f>SUM(H233:H235)</f>
        <v>82523</v>
      </c>
      <c r="I232" s="5">
        <f aca="true" t="shared" si="29" ref="I232:N232">I233+I234+I235</f>
        <v>65800</v>
      </c>
      <c r="J232" s="4">
        <f t="shared" si="29"/>
        <v>65800</v>
      </c>
      <c r="K232" s="192">
        <f t="shared" si="29"/>
        <v>100000</v>
      </c>
      <c r="L232" s="5">
        <v>62000</v>
      </c>
      <c r="M232" s="4">
        <f t="shared" si="29"/>
        <v>62000</v>
      </c>
      <c r="N232" s="442">
        <f t="shared" si="29"/>
        <v>60704.59</v>
      </c>
      <c r="O232" s="1286">
        <f>(100/M232)*N232</f>
        <v>97.91062903225806</v>
      </c>
    </row>
    <row r="233" spans="2:15" ht="15">
      <c r="B233" s="196">
        <v>637004</v>
      </c>
      <c r="C233" s="7">
        <v>1</v>
      </c>
      <c r="D233" s="1002">
        <v>41</v>
      </c>
      <c r="E233" s="817" t="s">
        <v>219</v>
      </c>
      <c r="F233" s="798" t="s">
        <v>227</v>
      </c>
      <c r="G233" s="82">
        <v>88583</v>
      </c>
      <c r="H233" s="194">
        <v>82523</v>
      </c>
      <c r="I233" s="97">
        <v>65800</v>
      </c>
      <c r="J233" s="97">
        <v>65800</v>
      </c>
      <c r="K233" s="197">
        <v>100000</v>
      </c>
      <c r="L233" s="97">
        <v>62000</v>
      </c>
      <c r="M233" s="83">
        <v>62000</v>
      </c>
      <c r="N233" s="1208">
        <v>60704.59</v>
      </c>
      <c r="O233" s="1267">
        <f>(100/M233)*N233</f>
        <v>97.91062903225806</v>
      </c>
    </row>
    <row r="234" spans="2:15" ht="1.5" customHeight="1" hidden="1">
      <c r="B234" s="1405">
        <v>637027</v>
      </c>
      <c r="C234" s="1470"/>
      <c r="D234" s="1471"/>
      <c r="E234" s="1472" t="s">
        <v>219</v>
      </c>
      <c r="F234" s="1408" t="s">
        <v>216</v>
      </c>
      <c r="G234" s="1409"/>
      <c r="H234" s="1410"/>
      <c r="I234" s="937">
        <v>0</v>
      </c>
      <c r="J234" s="326">
        <v>0</v>
      </c>
      <c r="K234" s="327">
        <v>0</v>
      </c>
      <c r="L234" s="937">
        <v>0</v>
      </c>
      <c r="M234" s="317">
        <v>0</v>
      </c>
      <c r="N234" s="1225">
        <v>0</v>
      </c>
      <c r="O234" s="1473"/>
    </row>
    <row r="235" spans="2:15" ht="15" hidden="1">
      <c r="B235" s="209">
        <v>637031</v>
      </c>
      <c r="C235" s="33"/>
      <c r="D235" s="150"/>
      <c r="E235" s="807" t="s">
        <v>219</v>
      </c>
      <c r="F235" s="43" t="s">
        <v>27</v>
      </c>
      <c r="G235" s="811"/>
      <c r="H235" s="243"/>
      <c r="I235" s="811">
        <v>0</v>
      </c>
      <c r="J235" s="24">
        <v>0</v>
      </c>
      <c r="K235" s="243">
        <v>0</v>
      </c>
      <c r="L235" s="811">
        <v>0</v>
      </c>
      <c r="M235" s="24">
        <v>0</v>
      </c>
      <c r="N235" s="1187">
        <v>0</v>
      </c>
      <c r="O235" s="718"/>
    </row>
    <row r="236" spans="2:15" ht="15.75" thickBot="1">
      <c r="B236" s="227"/>
      <c r="C236" s="101"/>
      <c r="D236" s="1007"/>
      <c r="E236" s="839"/>
      <c r="F236" s="833"/>
      <c r="H236" s="380"/>
      <c r="I236" s="111"/>
      <c r="J236" s="102"/>
      <c r="K236" s="259"/>
      <c r="L236" s="111"/>
      <c r="M236" s="37"/>
      <c r="N236" s="1204"/>
      <c r="O236" s="473"/>
    </row>
    <row r="237" spans="2:15" ht="15.75" thickBot="1">
      <c r="B237" s="73" t="s">
        <v>228</v>
      </c>
      <c r="C237" s="18"/>
      <c r="D237" s="999"/>
      <c r="E237" s="802"/>
      <c r="F237" s="795" t="s">
        <v>229</v>
      </c>
      <c r="G237" s="74">
        <f>SUM(G238+G249+G252+G247)</f>
        <v>3653</v>
      </c>
      <c r="H237" s="19">
        <f>SUM(H238+H249+H252+H247)</f>
        <v>3459</v>
      </c>
      <c r="I237" s="74">
        <f>I238+I249+I252</f>
        <v>2285</v>
      </c>
      <c r="J237" s="72">
        <f>J238+J249+J252+J247</f>
        <v>2285</v>
      </c>
      <c r="K237" s="19">
        <f>K238+K249+K252+K247</f>
        <v>3635</v>
      </c>
      <c r="L237" s="74">
        <f>L238+L249+L252+L247</f>
        <v>1450</v>
      </c>
      <c r="M237" s="72">
        <f>M238+M249+M252+M247</f>
        <v>1450</v>
      </c>
      <c r="N237" s="394">
        <f>N238+N249+N252+N247</f>
        <v>457.74</v>
      </c>
      <c r="O237" s="392">
        <f>(100/M237)*N237</f>
        <v>31.568275862068965</v>
      </c>
    </row>
    <row r="238" spans="2:15" ht="15">
      <c r="B238" s="223">
        <v>62</v>
      </c>
      <c r="C238" s="76"/>
      <c r="D238" s="1015"/>
      <c r="E238" s="882"/>
      <c r="F238" s="796" t="s">
        <v>79</v>
      </c>
      <c r="G238" s="77">
        <f>SUM(G239:G246)</f>
        <v>230</v>
      </c>
      <c r="H238" s="251">
        <f>SUM(H239:H246)</f>
        <v>200</v>
      </c>
      <c r="I238" s="77">
        <f>SUM(I239:I246)</f>
        <v>285</v>
      </c>
      <c r="J238" s="75">
        <f>SUM(J239:J246)</f>
        <v>285</v>
      </c>
      <c r="K238" s="251">
        <f>SUM(K239:K246)</f>
        <v>285</v>
      </c>
      <c r="L238" s="77"/>
      <c r="M238" s="75"/>
      <c r="N238" s="1205"/>
      <c r="O238" s="1381"/>
    </row>
    <row r="239" spans="2:15" ht="15">
      <c r="B239" s="196">
        <v>621000</v>
      </c>
      <c r="C239" s="23"/>
      <c r="D239" s="981">
        <v>41</v>
      </c>
      <c r="E239" s="816" t="s">
        <v>209</v>
      </c>
      <c r="F239" s="798" t="s">
        <v>80</v>
      </c>
      <c r="G239" s="97">
        <v>66</v>
      </c>
      <c r="H239" s="197">
        <v>57</v>
      </c>
      <c r="I239" s="56">
        <v>75</v>
      </c>
      <c r="J239" s="22">
        <v>75</v>
      </c>
      <c r="K239" s="208">
        <v>75</v>
      </c>
      <c r="L239" s="56"/>
      <c r="M239" s="22"/>
      <c r="N239" s="1182"/>
      <c r="O239" s="1380"/>
    </row>
    <row r="240" spans="2:15" ht="15" hidden="1">
      <c r="B240" s="198">
        <v>623000</v>
      </c>
      <c r="C240" s="9"/>
      <c r="D240" s="14"/>
      <c r="E240" s="806" t="s">
        <v>209</v>
      </c>
      <c r="F240" s="741" t="s">
        <v>81</v>
      </c>
      <c r="G240" s="51"/>
      <c r="H240" s="199"/>
      <c r="I240" s="51"/>
      <c r="J240" s="8">
        <v>0</v>
      </c>
      <c r="K240" s="199"/>
      <c r="L240" s="51"/>
      <c r="M240" s="8"/>
      <c r="N240" s="386"/>
      <c r="O240" s="410"/>
    </row>
    <row r="241" spans="2:15" ht="15">
      <c r="B241" s="198">
        <v>625001</v>
      </c>
      <c r="C241" s="9"/>
      <c r="D241" s="14">
        <v>41</v>
      </c>
      <c r="E241" s="806" t="s">
        <v>209</v>
      </c>
      <c r="F241" s="741" t="s">
        <v>82</v>
      </c>
      <c r="G241" s="51">
        <v>9</v>
      </c>
      <c r="H241" s="199">
        <v>8</v>
      </c>
      <c r="I241" s="51">
        <v>11</v>
      </c>
      <c r="J241" s="8">
        <v>11</v>
      </c>
      <c r="K241" s="199">
        <v>11</v>
      </c>
      <c r="L241" s="51"/>
      <c r="M241" s="8"/>
      <c r="N241" s="386"/>
      <c r="O241" s="685"/>
    </row>
    <row r="242" spans="2:15" ht="15">
      <c r="B242" s="198">
        <v>625002</v>
      </c>
      <c r="C242" s="9"/>
      <c r="D242" s="14">
        <v>41</v>
      </c>
      <c r="E242" s="806" t="s">
        <v>209</v>
      </c>
      <c r="F242" s="741" t="s">
        <v>83</v>
      </c>
      <c r="G242" s="51">
        <v>92</v>
      </c>
      <c r="H242" s="199">
        <v>80</v>
      </c>
      <c r="I242" s="51">
        <v>105</v>
      </c>
      <c r="J242" s="8">
        <v>105</v>
      </c>
      <c r="K242" s="199">
        <v>105</v>
      </c>
      <c r="L242" s="51"/>
      <c r="M242" s="8"/>
      <c r="N242" s="386"/>
      <c r="O242" s="449"/>
    </row>
    <row r="243" spans="2:15" ht="15">
      <c r="B243" s="196">
        <v>625003</v>
      </c>
      <c r="C243" s="7"/>
      <c r="D243" s="239">
        <v>41</v>
      </c>
      <c r="E243" s="804" t="s">
        <v>209</v>
      </c>
      <c r="F243" s="798" t="s">
        <v>84</v>
      </c>
      <c r="G243" s="97">
        <v>6</v>
      </c>
      <c r="H243" s="197">
        <v>5</v>
      </c>
      <c r="I243" s="51">
        <v>28</v>
      </c>
      <c r="J243" s="8">
        <v>28</v>
      </c>
      <c r="K243" s="199">
        <v>28</v>
      </c>
      <c r="L243" s="51"/>
      <c r="M243" s="8"/>
      <c r="N243" s="386"/>
      <c r="O243" s="1275"/>
    </row>
    <row r="244" spans="2:15" ht="15">
      <c r="B244" s="198">
        <v>625004</v>
      </c>
      <c r="C244" s="9"/>
      <c r="D244" s="14">
        <v>41</v>
      </c>
      <c r="E244" s="806" t="s">
        <v>209</v>
      </c>
      <c r="F244" s="741" t="s">
        <v>85</v>
      </c>
      <c r="G244" s="51">
        <v>21</v>
      </c>
      <c r="H244" s="199">
        <v>17</v>
      </c>
      <c r="I244" s="51">
        <v>20</v>
      </c>
      <c r="J244" s="8">
        <v>20</v>
      </c>
      <c r="K244" s="199">
        <v>20</v>
      </c>
      <c r="L244" s="51"/>
      <c r="M244" s="8"/>
      <c r="N244" s="386"/>
      <c r="O244" s="685"/>
    </row>
    <row r="245" spans="2:15" ht="15">
      <c r="B245" s="209">
        <v>625005</v>
      </c>
      <c r="C245" s="16"/>
      <c r="D245" s="239">
        <v>41</v>
      </c>
      <c r="E245" s="805" t="s">
        <v>209</v>
      </c>
      <c r="F245" s="931" t="s">
        <v>86</v>
      </c>
      <c r="G245" s="37">
        <v>5</v>
      </c>
      <c r="H245" s="244">
        <v>6</v>
      </c>
      <c r="I245" s="51">
        <v>10</v>
      </c>
      <c r="J245" s="8">
        <v>10</v>
      </c>
      <c r="K245" s="199">
        <v>10</v>
      </c>
      <c r="L245" s="51"/>
      <c r="M245" s="8"/>
      <c r="N245" s="386"/>
      <c r="O245" s="1382"/>
    </row>
    <row r="246" spans="2:15" ht="15">
      <c r="B246" s="206">
        <v>625007</v>
      </c>
      <c r="C246" s="100"/>
      <c r="D246" s="150">
        <v>41</v>
      </c>
      <c r="E246" s="807" t="s">
        <v>209</v>
      </c>
      <c r="F246" s="842" t="s">
        <v>87</v>
      </c>
      <c r="G246" s="57">
        <v>31</v>
      </c>
      <c r="H246" s="244">
        <v>27</v>
      </c>
      <c r="I246" s="57">
        <v>36</v>
      </c>
      <c r="J246" s="25">
        <v>36</v>
      </c>
      <c r="K246" s="244">
        <v>36</v>
      </c>
      <c r="L246" s="57"/>
      <c r="M246" s="25"/>
      <c r="N246" s="391"/>
      <c r="O246" s="1367"/>
    </row>
    <row r="247" spans="2:15" ht="15">
      <c r="B247" s="223">
        <v>633</v>
      </c>
      <c r="C247" s="3"/>
      <c r="D247" s="156"/>
      <c r="E247" s="808"/>
      <c r="F247" s="853" t="s">
        <v>96</v>
      </c>
      <c r="G247" s="5"/>
      <c r="H247" s="192">
        <v>23</v>
      </c>
      <c r="I247" s="5"/>
      <c r="J247" s="4">
        <v>120</v>
      </c>
      <c r="K247" s="192">
        <v>50</v>
      </c>
      <c r="L247" s="5">
        <v>150</v>
      </c>
      <c r="M247" s="4">
        <f>M248</f>
        <v>150</v>
      </c>
      <c r="N247" s="442">
        <f>N248</f>
        <v>0</v>
      </c>
      <c r="O247" s="1286">
        <f>(100/M247)*N247</f>
        <v>0</v>
      </c>
    </row>
    <row r="248" spans="2:15" ht="15">
      <c r="B248" s="200">
        <v>633006</v>
      </c>
      <c r="C248" s="80">
        <v>7</v>
      </c>
      <c r="D248" s="1005">
        <v>41</v>
      </c>
      <c r="E248" s="837" t="s">
        <v>209</v>
      </c>
      <c r="F248" s="824" t="s">
        <v>221</v>
      </c>
      <c r="G248" s="82"/>
      <c r="H248" s="194">
        <v>23</v>
      </c>
      <c r="I248" s="82"/>
      <c r="J248" s="83">
        <v>120</v>
      </c>
      <c r="K248" s="201">
        <v>50</v>
      </c>
      <c r="L248" s="82">
        <v>150</v>
      </c>
      <c r="M248" s="83">
        <v>150</v>
      </c>
      <c r="N248" s="1183">
        <v>0</v>
      </c>
      <c r="O248" s="1267">
        <f>(100/M248)*N248</f>
        <v>0</v>
      </c>
    </row>
    <row r="249" spans="2:15" ht="0.75" customHeight="1" thickBot="1">
      <c r="B249" s="222">
        <v>635</v>
      </c>
      <c r="C249" s="3"/>
      <c r="D249" s="163"/>
      <c r="E249" s="837"/>
      <c r="F249" s="827" t="s">
        <v>128</v>
      </c>
      <c r="G249" s="5">
        <f>G250+G251</f>
        <v>0</v>
      </c>
      <c r="H249" s="192">
        <f aca="true" t="shared" si="30" ref="H249:N249">H250+H251</f>
        <v>0</v>
      </c>
      <c r="I249" s="5">
        <f t="shared" si="30"/>
        <v>0</v>
      </c>
      <c r="J249" s="4">
        <f t="shared" si="30"/>
        <v>0</v>
      </c>
      <c r="K249" s="192">
        <f t="shared" si="30"/>
        <v>0</v>
      </c>
      <c r="L249" s="5">
        <f t="shared" si="30"/>
        <v>0</v>
      </c>
      <c r="M249" s="4">
        <f t="shared" si="30"/>
        <v>0</v>
      </c>
      <c r="N249" s="442">
        <f t="shared" si="30"/>
        <v>0</v>
      </c>
      <c r="O249" s="1310"/>
    </row>
    <row r="250" spans="2:15" ht="15" hidden="1">
      <c r="B250" s="200">
        <v>635004</v>
      </c>
      <c r="C250" s="11"/>
      <c r="D250" s="236"/>
      <c r="E250" s="808" t="s">
        <v>209</v>
      </c>
      <c r="F250" s="828" t="s">
        <v>230</v>
      </c>
      <c r="G250" s="37">
        <v>0</v>
      </c>
      <c r="H250" s="210">
        <v>0</v>
      </c>
      <c r="I250" s="56">
        <v>0</v>
      </c>
      <c r="J250" s="22">
        <v>0</v>
      </c>
      <c r="K250" s="208">
        <v>0</v>
      </c>
      <c r="L250" s="56">
        <v>0</v>
      </c>
      <c r="M250" s="22">
        <v>0</v>
      </c>
      <c r="N250" s="1182">
        <v>0</v>
      </c>
      <c r="O250" s="407"/>
    </row>
    <row r="251" spans="2:15" ht="15" hidden="1">
      <c r="B251" s="200">
        <v>635006</v>
      </c>
      <c r="C251" s="11">
        <v>1</v>
      </c>
      <c r="D251" s="236"/>
      <c r="E251" s="803" t="s">
        <v>209</v>
      </c>
      <c r="F251" s="824" t="s">
        <v>135</v>
      </c>
      <c r="G251" s="811">
        <v>0</v>
      </c>
      <c r="H251" s="243">
        <v>0</v>
      </c>
      <c r="I251" s="85">
        <v>0</v>
      </c>
      <c r="J251" s="10">
        <v>0</v>
      </c>
      <c r="K251" s="201">
        <v>0</v>
      </c>
      <c r="L251" s="85">
        <v>0</v>
      </c>
      <c r="M251" s="10">
        <v>0</v>
      </c>
      <c r="N251" s="1183">
        <v>0</v>
      </c>
      <c r="O251" s="413"/>
    </row>
    <row r="252" spans="2:15" ht="15">
      <c r="B252" s="191">
        <v>637</v>
      </c>
      <c r="C252" s="3"/>
      <c r="D252" s="156"/>
      <c r="E252" s="808"/>
      <c r="F252" s="827" t="s">
        <v>140</v>
      </c>
      <c r="G252" s="5">
        <f>SUM(G253:G255)</f>
        <v>3423</v>
      </c>
      <c r="H252" s="192">
        <f>SUM(H253:H255)</f>
        <v>3236</v>
      </c>
      <c r="I252" s="5">
        <f aca="true" t="shared" si="31" ref="I252:N252">I253+I254+I255</f>
        <v>2000</v>
      </c>
      <c r="J252" s="4">
        <f t="shared" si="31"/>
        <v>1880</v>
      </c>
      <c r="K252" s="192">
        <f t="shared" si="31"/>
        <v>3300</v>
      </c>
      <c r="L252" s="5">
        <f t="shared" si="31"/>
        <v>1300</v>
      </c>
      <c r="M252" s="4">
        <f t="shared" si="31"/>
        <v>1300</v>
      </c>
      <c r="N252" s="442">
        <f t="shared" si="31"/>
        <v>457.74</v>
      </c>
      <c r="O252" s="1273">
        <f>(100/M252)*N252</f>
        <v>35.21076923076923</v>
      </c>
    </row>
    <row r="253" spans="2:15" ht="15">
      <c r="B253" s="196">
        <v>637004</v>
      </c>
      <c r="C253" s="7">
        <v>3</v>
      </c>
      <c r="D253" s="1002">
        <v>41</v>
      </c>
      <c r="E253" s="817" t="s">
        <v>209</v>
      </c>
      <c r="F253" s="829" t="s">
        <v>231</v>
      </c>
      <c r="G253" s="97">
        <v>2505</v>
      </c>
      <c r="H253" s="197">
        <v>2198</v>
      </c>
      <c r="I253" s="97">
        <v>1000</v>
      </c>
      <c r="J253" s="6">
        <v>830</v>
      </c>
      <c r="K253" s="197">
        <v>2300</v>
      </c>
      <c r="L253" s="97">
        <v>1000</v>
      </c>
      <c r="M253" s="6">
        <v>1000</v>
      </c>
      <c r="N253" s="1185">
        <v>352.74</v>
      </c>
      <c r="O253" s="1268">
        <f>(100/M253)*N253</f>
        <v>35.274</v>
      </c>
    </row>
    <row r="254" spans="2:15" ht="15">
      <c r="B254" s="198">
        <v>637004</v>
      </c>
      <c r="C254" s="9">
        <v>9</v>
      </c>
      <c r="D254" s="14">
        <v>41</v>
      </c>
      <c r="E254" s="806" t="s">
        <v>209</v>
      </c>
      <c r="F254" s="457" t="s">
        <v>232</v>
      </c>
      <c r="G254" s="51">
        <v>225</v>
      </c>
      <c r="H254" s="199">
        <v>345</v>
      </c>
      <c r="I254" s="51">
        <v>250</v>
      </c>
      <c r="J254" s="8">
        <v>300</v>
      </c>
      <c r="K254" s="199">
        <v>250</v>
      </c>
      <c r="L254" s="51">
        <v>300</v>
      </c>
      <c r="M254" s="8">
        <v>300</v>
      </c>
      <c r="N254" s="386">
        <v>105</v>
      </c>
      <c r="O254" s="1272">
        <f>(100/M254)*N254</f>
        <v>35</v>
      </c>
    </row>
    <row r="255" spans="2:15" ht="15">
      <c r="B255" s="200">
        <v>637027</v>
      </c>
      <c r="C255" s="52"/>
      <c r="D255" s="125">
        <v>41</v>
      </c>
      <c r="E255" s="803" t="s">
        <v>209</v>
      </c>
      <c r="F255" s="824" t="s">
        <v>165</v>
      </c>
      <c r="G255" s="85">
        <v>693</v>
      </c>
      <c r="H255" s="201">
        <v>693</v>
      </c>
      <c r="I255" s="85">
        <v>750</v>
      </c>
      <c r="J255" s="10">
        <v>750</v>
      </c>
      <c r="K255" s="201">
        <v>750</v>
      </c>
      <c r="L255" s="85"/>
      <c r="M255" s="10"/>
      <c r="N255" s="1183"/>
      <c r="O255" s="1297"/>
    </row>
    <row r="256" spans="2:15" ht="15.75" thickBot="1">
      <c r="B256" s="228"/>
      <c r="C256" s="35"/>
      <c r="D256" s="148"/>
      <c r="E256" s="834"/>
      <c r="F256" s="888"/>
      <c r="H256" s="421"/>
      <c r="I256" s="37"/>
      <c r="J256" s="13"/>
      <c r="K256" s="210"/>
      <c r="L256" s="37"/>
      <c r="M256" s="13"/>
      <c r="N256" s="390"/>
      <c r="O256" s="472"/>
    </row>
    <row r="257" spans="2:15" ht="0.75" customHeight="1" thickBot="1">
      <c r="B257" s="298"/>
      <c r="C257" s="115"/>
      <c r="D257" s="1009"/>
      <c r="E257" s="834"/>
      <c r="F257" s="889" t="s">
        <v>233</v>
      </c>
      <c r="G257" s="74">
        <v>0</v>
      </c>
      <c r="H257" s="19">
        <v>0</v>
      </c>
      <c r="I257" s="62">
        <f aca="true" t="shared" si="32" ref="I257:N258">I258</f>
        <v>0</v>
      </c>
      <c r="J257" s="19">
        <f t="shared" si="32"/>
        <v>0</v>
      </c>
      <c r="K257" s="19">
        <f t="shared" si="32"/>
        <v>0</v>
      </c>
      <c r="L257" s="62">
        <f t="shared" si="32"/>
        <v>0</v>
      </c>
      <c r="M257" s="19">
        <f t="shared" si="32"/>
        <v>0</v>
      </c>
      <c r="N257" s="394">
        <f t="shared" si="32"/>
        <v>0</v>
      </c>
      <c r="O257" s="472"/>
    </row>
    <row r="258" spans="2:15" ht="15.75" hidden="1" thickBot="1">
      <c r="B258" s="299">
        <v>637</v>
      </c>
      <c r="C258" s="135"/>
      <c r="D258" s="1016"/>
      <c r="E258" s="876"/>
      <c r="F258" s="890" t="s">
        <v>140</v>
      </c>
      <c r="G258" s="887">
        <v>0</v>
      </c>
      <c r="H258" s="271">
        <v>0</v>
      </c>
      <c r="I258" s="77">
        <f t="shared" si="32"/>
        <v>0</v>
      </c>
      <c r="J258" s="75">
        <f t="shared" si="32"/>
        <v>0</v>
      </c>
      <c r="K258" s="251">
        <f t="shared" si="32"/>
        <v>0</v>
      </c>
      <c r="L258" s="77">
        <f t="shared" si="32"/>
        <v>0</v>
      </c>
      <c r="M258" s="75">
        <f t="shared" si="32"/>
        <v>0</v>
      </c>
      <c r="N258" s="1205">
        <f t="shared" si="32"/>
        <v>0</v>
      </c>
      <c r="O258" s="685"/>
    </row>
    <row r="259" spans="2:15" ht="15.75" hidden="1" thickBot="1">
      <c r="B259" s="228"/>
      <c r="C259" s="35"/>
      <c r="D259" s="148"/>
      <c r="E259" s="834"/>
      <c r="F259" s="888"/>
      <c r="G259" s="29"/>
      <c r="H259" s="830"/>
      <c r="I259" s="37"/>
      <c r="J259" s="13"/>
      <c r="K259" s="210"/>
      <c r="L259" s="37"/>
      <c r="M259" s="13"/>
      <c r="N259" s="390"/>
      <c r="O259" s="416"/>
    </row>
    <row r="260" spans="2:15" ht="14.25" customHeight="1" thickBot="1">
      <c r="B260" s="17" t="s">
        <v>234</v>
      </c>
      <c r="C260" s="103"/>
      <c r="D260" s="59"/>
      <c r="E260" s="802"/>
      <c r="F260" s="61" t="s">
        <v>235</v>
      </c>
      <c r="G260" s="74">
        <f>SUM(G261+G262+G265+G267)</f>
        <v>31327</v>
      </c>
      <c r="H260" s="19">
        <f>SUM(H261+H262+H265+H267)</f>
        <v>24154</v>
      </c>
      <c r="I260" s="74">
        <f aca="true" t="shared" si="33" ref="I260:N260">I261+I262+I265+I267</f>
        <v>6650</v>
      </c>
      <c r="J260" s="72">
        <f t="shared" si="33"/>
        <v>8050</v>
      </c>
      <c r="K260" s="19">
        <f t="shared" si="33"/>
        <v>26750</v>
      </c>
      <c r="L260" s="74">
        <f t="shared" si="33"/>
        <v>3450</v>
      </c>
      <c r="M260" s="72">
        <f t="shared" si="33"/>
        <v>5450</v>
      </c>
      <c r="N260" s="394">
        <f t="shared" si="33"/>
        <v>4368.0199999999995</v>
      </c>
      <c r="O260" s="392">
        <f>(100/M260)*N260</f>
        <v>80.14715596330275</v>
      </c>
    </row>
    <row r="261" spans="2:15" ht="15" hidden="1">
      <c r="B261" s="295">
        <v>62</v>
      </c>
      <c r="C261" s="105"/>
      <c r="D261" s="105"/>
      <c r="E261" s="106" t="s">
        <v>209</v>
      </c>
      <c r="F261" s="861" t="s">
        <v>79</v>
      </c>
      <c r="G261" s="116">
        <v>0</v>
      </c>
      <c r="H261" s="107">
        <v>0</v>
      </c>
      <c r="I261" s="107">
        <v>0</v>
      </c>
      <c r="J261" s="107">
        <v>0</v>
      </c>
      <c r="K261" s="248">
        <v>0</v>
      </c>
      <c r="L261" s="116">
        <v>0</v>
      </c>
      <c r="M261" s="107">
        <v>0</v>
      </c>
      <c r="N261" s="1193">
        <v>0</v>
      </c>
      <c r="O261" s="410"/>
    </row>
    <row r="262" spans="2:15" ht="15">
      <c r="B262" s="223">
        <v>632</v>
      </c>
      <c r="C262" s="112"/>
      <c r="D262" s="1001"/>
      <c r="E262" s="808"/>
      <c r="F262" s="796" t="s">
        <v>89</v>
      </c>
      <c r="G262" s="77">
        <f>SUM(G263:G264)</f>
        <v>31204</v>
      </c>
      <c r="H262" s="192">
        <f>SUM(H263:H264)</f>
        <v>24146</v>
      </c>
      <c r="I262" s="77">
        <v>6500</v>
      </c>
      <c r="J262" s="75">
        <v>7900</v>
      </c>
      <c r="K262" s="251">
        <v>26600</v>
      </c>
      <c r="L262" s="77">
        <f>SUM(L263:L264)</f>
        <v>3300</v>
      </c>
      <c r="M262" s="75">
        <f>M263+M264</f>
        <v>5300</v>
      </c>
      <c r="N262" s="1205">
        <f>N263+N264</f>
        <v>4368.0199999999995</v>
      </c>
      <c r="O262" s="1273">
        <f>(100/M262)*N262</f>
        <v>82.4154716981132</v>
      </c>
    </row>
    <row r="263" spans="2:15" ht="15">
      <c r="B263" s="207">
        <v>632001</v>
      </c>
      <c r="C263" s="50">
        <v>1</v>
      </c>
      <c r="D263" s="1010">
        <v>41</v>
      </c>
      <c r="E263" s="816" t="s">
        <v>209</v>
      </c>
      <c r="F263" s="812" t="s">
        <v>91</v>
      </c>
      <c r="G263" s="121">
        <v>2058</v>
      </c>
      <c r="H263" s="249">
        <v>1039</v>
      </c>
      <c r="I263" s="121">
        <v>1500</v>
      </c>
      <c r="J263" s="99">
        <v>1900</v>
      </c>
      <c r="K263" s="249">
        <v>1500</v>
      </c>
      <c r="L263" s="121">
        <v>1500</v>
      </c>
      <c r="M263" s="99">
        <v>600</v>
      </c>
      <c r="N263" s="1199">
        <v>413.13</v>
      </c>
      <c r="O263" s="1270">
        <f>(100/M263)*N263</f>
        <v>68.85499999999999</v>
      </c>
    </row>
    <row r="264" spans="2:15" ht="15">
      <c r="B264" s="206">
        <v>632002</v>
      </c>
      <c r="C264" s="84"/>
      <c r="D264" s="1017">
        <v>41</v>
      </c>
      <c r="E264" s="807" t="s">
        <v>209</v>
      </c>
      <c r="F264" s="809" t="s">
        <v>29</v>
      </c>
      <c r="G264" s="811">
        <v>29146</v>
      </c>
      <c r="H264" s="243">
        <v>23107</v>
      </c>
      <c r="I264" s="811">
        <v>5000</v>
      </c>
      <c r="J264" s="24">
        <v>6000</v>
      </c>
      <c r="K264" s="243">
        <v>25000</v>
      </c>
      <c r="L264" s="811">
        <v>1800</v>
      </c>
      <c r="M264" s="24">
        <v>4700</v>
      </c>
      <c r="N264" s="1187">
        <v>3954.89</v>
      </c>
      <c r="O264" s="1271">
        <f>(100/M264)*N264</f>
        <v>84.14659574468085</v>
      </c>
    </row>
    <row r="265" spans="2:15" ht="15">
      <c r="B265" s="231">
        <v>635</v>
      </c>
      <c r="C265" s="76"/>
      <c r="D265" s="1000"/>
      <c r="E265" s="803"/>
      <c r="F265" s="797" t="s">
        <v>128</v>
      </c>
      <c r="G265" s="5">
        <v>123</v>
      </c>
      <c r="H265" s="192"/>
      <c r="I265" s="5">
        <v>150</v>
      </c>
      <c r="J265" s="4">
        <v>150</v>
      </c>
      <c r="K265" s="192">
        <v>150</v>
      </c>
      <c r="L265" s="5">
        <v>150</v>
      </c>
      <c r="M265" s="4">
        <v>150</v>
      </c>
      <c r="N265" s="442">
        <v>0</v>
      </c>
      <c r="O265" s="1273">
        <f>(100/M265)*N265</f>
        <v>0</v>
      </c>
    </row>
    <row r="266" spans="2:24" ht="15">
      <c r="B266" s="200">
        <v>635004</v>
      </c>
      <c r="C266" s="11">
        <v>4</v>
      </c>
      <c r="D266" s="236">
        <v>41</v>
      </c>
      <c r="E266" s="803" t="s">
        <v>209</v>
      </c>
      <c r="F266" s="800" t="s">
        <v>237</v>
      </c>
      <c r="G266" s="121">
        <v>123</v>
      </c>
      <c r="H266" s="249"/>
      <c r="I266" s="82">
        <v>150</v>
      </c>
      <c r="J266" s="99">
        <v>150</v>
      </c>
      <c r="K266" s="194">
        <v>150</v>
      </c>
      <c r="L266" s="82">
        <v>150</v>
      </c>
      <c r="M266" s="83">
        <v>150</v>
      </c>
      <c r="N266" s="1184">
        <v>0</v>
      </c>
      <c r="O266" s="1268">
        <f>(100/M266)*N266</f>
        <v>0</v>
      </c>
      <c r="X266" s="53"/>
    </row>
    <row r="267" spans="2:15" ht="15">
      <c r="B267" s="191">
        <v>637</v>
      </c>
      <c r="C267" s="3"/>
      <c r="D267" s="156"/>
      <c r="E267" s="808"/>
      <c r="F267" s="797" t="s">
        <v>140</v>
      </c>
      <c r="G267" s="5"/>
      <c r="H267" s="192">
        <v>8</v>
      </c>
      <c r="I267" s="5"/>
      <c r="J267" s="4"/>
      <c r="K267" s="192"/>
      <c r="L267" s="5"/>
      <c r="M267" s="4"/>
      <c r="N267" s="442"/>
      <c r="O267" s="1295"/>
    </row>
    <row r="268" spans="2:15" ht="15" hidden="1">
      <c r="B268" s="207">
        <v>637004</v>
      </c>
      <c r="C268" s="16"/>
      <c r="D268" s="36"/>
      <c r="E268" s="88" t="s">
        <v>209</v>
      </c>
      <c r="F268" s="810" t="s">
        <v>236</v>
      </c>
      <c r="G268" s="891"/>
      <c r="H268" s="136"/>
      <c r="I268" s="22">
        <v>0</v>
      </c>
      <c r="J268" s="99">
        <v>0</v>
      </c>
      <c r="K268" s="208">
        <v>0</v>
      </c>
      <c r="L268" s="56">
        <v>0</v>
      </c>
      <c r="M268" s="99">
        <v>0</v>
      </c>
      <c r="N268" s="1182">
        <v>0</v>
      </c>
      <c r="O268" s="1278"/>
    </row>
    <row r="269" spans="2:15" ht="15">
      <c r="B269" s="198">
        <v>633006</v>
      </c>
      <c r="C269" s="9">
        <v>7</v>
      </c>
      <c r="D269" s="14">
        <v>41</v>
      </c>
      <c r="E269" s="806" t="s">
        <v>209</v>
      </c>
      <c r="F269" s="842" t="s">
        <v>96</v>
      </c>
      <c r="G269" s="892"/>
      <c r="H269" s="893">
        <v>8</v>
      </c>
      <c r="I269" s="37"/>
      <c r="J269" s="25"/>
      <c r="K269" s="243"/>
      <c r="L269" s="811"/>
      <c r="M269" s="25"/>
      <c r="N269" s="1186"/>
      <c r="O269" s="1312"/>
    </row>
    <row r="270" spans="2:15" ht="15.75" thickBot="1">
      <c r="B270" s="227"/>
      <c r="C270" s="101"/>
      <c r="D270" s="1007"/>
      <c r="E270" s="839"/>
      <c r="F270" s="843"/>
      <c r="G270" s="869"/>
      <c r="H270" s="421"/>
      <c r="I270" s="111"/>
      <c r="J270" s="102"/>
      <c r="K270" s="249"/>
      <c r="L270" s="121"/>
      <c r="M270" s="102"/>
      <c r="N270" s="1204"/>
      <c r="O270" s="1290"/>
    </row>
    <row r="271" spans="2:15" ht="15.75" thickBot="1">
      <c r="B271" s="73" t="s">
        <v>238</v>
      </c>
      <c r="C271" s="18"/>
      <c r="D271" s="999"/>
      <c r="E271" s="802"/>
      <c r="F271" s="61" t="s">
        <v>239</v>
      </c>
      <c r="G271" s="74">
        <f>SUM(G272+G281+G283+G287+G285)</f>
        <v>24534</v>
      </c>
      <c r="H271" s="19">
        <f>SUM(H272+H281+H283+H287+H285)</f>
        <v>23574</v>
      </c>
      <c r="I271" s="74">
        <f aca="true" t="shared" si="34" ref="I271:N271">I272+I281+I283+I285+I287</f>
        <v>24074</v>
      </c>
      <c r="J271" s="72">
        <f t="shared" si="34"/>
        <v>24074</v>
      </c>
      <c r="K271" s="19">
        <f t="shared" si="34"/>
        <v>24004</v>
      </c>
      <c r="L271" s="73">
        <f t="shared" si="34"/>
        <v>24074</v>
      </c>
      <c r="M271" s="72">
        <f t="shared" si="34"/>
        <v>24074</v>
      </c>
      <c r="N271" s="394">
        <f t="shared" si="34"/>
        <v>20833.18</v>
      </c>
      <c r="O271" s="392">
        <f>(100/M271)*N271</f>
        <v>86.5380908864335</v>
      </c>
    </row>
    <row r="272" spans="2:15" ht="15">
      <c r="B272" s="300">
        <v>62</v>
      </c>
      <c r="C272" s="104"/>
      <c r="D272" s="162"/>
      <c r="E272" s="835"/>
      <c r="F272" s="836" t="s">
        <v>79</v>
      </c>
      <c r="G272" s="116">
        <v>333</v>
      </c>
      <c r="H272" s="248">
        <v>329</v>
      </c>
      <c r="I272" s="116">
        <v>324</v>
      </c>
      <c r="J272" s="116">
        <f>SUM(J273:J280)</f>
        <v>324</v>
      </c>
      <c r="K272" s="248">
        <f>SUM(K273:K280)</f>
        <v>324</v>
      </c>
      <c r="L272" s="116">
        <f>SUM(L273:L280)</f>
        <v>324</v>
      </c>
      <c r="M272" s="116">
        <f>SUM(M273:M280)</f>
        <v>330</v>
      </c>
      <c r="N272" s="1195">
        <f>SUM(N273:N280)</f>
        <v>328.44</v>
      </c>
      <c r="O272" s="1273">
        <f>(100/M272)*N272</f>
        <v>99.52727272727273</v>
      </c>
    </row>
    <row r="273" spans="2:15" ht="0.75" customHeight="1">
      <c r="B273" s="196">
        <v>621000</v>
      </c>
      <c r="C273" s="23"/>
      <c r="D273" s="239"/>
      <c r="E273" s="804" t="s">
        <v>240</v>
      </c>
      <c r="F273" s="829" t="s">
        <v>80</v>
      </c>
      <c r="G273" s="97"/>
      <c r="H273" s="197"/>
      <c r="I273" s="56"/>
      <c r="J273" s="22"/>
      <c r="K273" s="208"/>
      <c r="L273" s="56"/>
      <c r="M273" s="22"/>
      <c r="N273" s="1182"/>
      <c r="O273" s="718"/>
    </row>
    <row r="274" spans="2:15" ht="15" hidden="1">
      <c r="B274" s="198">
        <v>623000</v>
      </c>
      <c r="C274" s="9"/>
      <c r="D274" s="14"/>
      <c r="E274" s="806" t="s">
        <v>240</v>
      </c>
      <c r="F274" s="457" t="s">
        <v>81</v>
      </c>
      <c r="G274" s="51"/>
      <c r="H274" s="199"/>
      <c r="I274" s="51"/>
      <c r="J274" s="8"/>
      <c r="K274" s="199"/>
      <c r="L274" s="51"/>
      <c r="M274" s="8"/>
      <c r="N274" s="386"/>
      <c r="O274" s="479"/>
    </row>
    <row r="275" spans="2:15" ht="15" hidden="1">
      <c r="B275" s="198">
        <v>625001</v>
      </c>
      <c r="C275" s="9"/>
      <c r="D275" s="14"/>
      <c r="E275" s="806" t="s">
        <v>240</v>
      </c>
      <c r="F275" s="457" t="s">
        <v>82</v>
      </c>
      <c r="G275" s="51"/>
      <c r="H275" s="199"/>
      <c r="I275" s="51"/>
      <c r="J275" s="8"/>
      <c r="K275" s="199"/>
      <c r="L275" s="51"/>
      <c r="M275" s="8"/>
      <c r="N275" s="386"/>
      <c r="O275" s="723"/>
    </row>
    <row r="276" spans="2:15" ht="15">
      <c r="B276" s="198">
        <v>625002</v>
      </c>
      <c r="C276" s="9"/>
      <c r="D276" s="14">
        <v>41</v>
      </c>
      <c r="E276" s="806" t="s">
        <v>240</v>
      </c>
      <c r="F276" s="457" t="s">
        <v>83</v>
      </c>
      <c r="G276" s="51">
        <v>234</v>
      </c>
      <c r="H276" s="199">
        <v>235</v>
      </c>
      <c r="I276" s="51">
        <v>231</v>
      </c>
      <c r="J276" s="8">
        <v>231</v>
      </c>
      <c r="K276" s="199">
        <v>231</v>
      </c>
      <c r="L276" s="51">
        <v>231</v>
      </c>
      <c r="M276" s="8">
        <v>236</v>
      </c>
      <c r="N276" s="386">
        <v>235.2</v>
      </c>
      <c r="O276" s="1268">
        <f>(100/M276)*N276</f>
        <v>99.66101694915254</v>
      </c>
    </row>
    <row r="277" spans="2:15" ht="14.25" customHeight="1">
      <c r="B277" s="196">
        <v>625003</v>
      </c>
      <c r="C277" s="7"/>
      <c r="D277" s="1002">
        <v>41</v>
      </c>
      <c r="E277" s="806" t="s">
        <v>240</v>
      </c>
      <c r="F277" s="798" t="s">
        <v>84</v>
      </c>
      <c r="G277" s="97">
        <v>13</v>
      </c>
      <c r="H277" s="199">
        <v>14</v>
      </c>
      <c r="I277" s="51">
        <v>14</v>
      </c>
      <c r="J277" s="8">
        <v>14</v>
      </c>
      <c r="K277" s="199">
        <v>14</v>
      </c>
      <c r="L277" s="51">
        <v>14</v>
      </c>
      <c r="M277" s="8">
        <v>14</v>
      </c>
      <c r="N277" s="386">
        <v>13.44</v>
      </c>
      <c r="O277" s="1283">
        <f>(100/M277)*N277</f>
        <v>96</v>
      </c>
    </row>
    <row r="278" spans="2:15" ht="15" hidden="1">
      <c r="B278" s="198">
        <v>625004</v>
      </c>
      <c r="C278" s="9"/>
      <c r="D278" s="9"/>
      <c r="E278" s="78" t="s">
        <v>240</v>
      </c>
      <c r="F278" s="741" t="s">
        <v>85</v>
      </c>
      <c r="G278" s="51"/>
      <c r="H278" s="199"/>
      <c r="I278" s="51"/>
      <c r="J278" s="8"/>
      <c r="K278" s="8"/>
      <c r="L278" s="8">
        <v>0</v>
      </c>
      <c r="M278" s="8">
        <v>0</v>
      </c>
      <c r="N278" s="386"/>
      <c r="O278" s="410"/>
    </row>
    <row r="279" spans="2:15" ht="15" hidden="1">
      <c r="B279" s="209">
        <v>625005</v>
      </c>
      <c r="C279" s="16"/>
      <c r="D279" s="16"/>
      <c r="E279" s="78" t="s">
        <v>240</v>
      </c>
      <c r="F279" s="43" t="s">
        <v>86</v>
      </c>
      <c r="G279" s="37"/>
      <c r="H279" s="210"/>
      <c r="I279" s="51"/>
      <c r="J279" s="8"/>
      <c r="K279" s="8"/>
      <c r="L279" s="8">
        <v>0</v>
      </c>
      <c r="M279" s="8">
        <v>0</v>
      </c>
      <c r="N279" s="386"/>
      <c r="O279" s="675"/>
    </row>
    <row r="280" spans="2:15" ht="15">
      <c r="B280" s="232">
        <v>625007</v>
      </c>
      <c r="C280" s="100"/>
      <c r="D280" s="438">
        <v>41</v>
      </c>
      <c r="E280" s="805" t="s">
        <v>240</v>
      </c>
      <c r="F280" s="743" t="s">
        <v>87</v>
      </c>
      <c r="G280" s="57">
        <v>86</v>
      </c>
      <c r="H280" s="244">
        <v>80</v>
      </c>
      <c r="I280" s="57">
        <v>79</v>
      </c>
      <c r="J280" s="25">
        <v>79</v>
      </c>
      <c r="K280" s="244">
        <v>79</v>
      </c>
      <c r="L280" s="57">
        <v>79</v>
      </c>
      <c r="M280" s="25">
        <v>80</v>
      </c>
      <c r="N280" s="391">
        <v>79.8</v>
      </c>
      <c r="O280" s="1271">
        <f aca="true" t="shared" si="35" ref="O280:O288">(100/M280)*N280</f>
        <v>99.75</v>
      </c>
    </row>
    <row r="281" spans="2:15" ht="15">
      <c r="B281" s="191">
        <v>632</v>
      </c>
      <c r="C281" s="3"/>
      <c r="D281" s="156"/>
      <c r="E281" s="808"/>
      <c r="F281" s="797" t="s">
        <v>241</v>
      </c>
      <c r="G281" s="5">
        <v>19972</v>
      </c>
      <c r="H281" s="192">
        <v>19651</v>
      </c>
      <c r="I281" s="5">
        <v>21000</v>
      </c>
      <c r="J281" s="5">
        <v>21000</v>
      </c>
      <c r="K281" s="192">
        <v>20000</v>
      </c>
      <c r="L281" s="5">
        <f>L282</f>
        <v>21000</v>
      </c>
      <c r="M281" s="5">
        <f>M282</f>
        <v>20944</v>
      </c>
      <c r="N281" s="1181">
        <f>N282</f>
        <v>18291.5</v>
      </c>
      <c r="O281" s="1273">
        <f t="shared" si="35"/>
        <v>87.33527501909855</v>
      </c>
    </row>
    <row r="282" spans="2:15" ht="15">
      <c r="B282" s="200">
        <v>632001</v>
      </c>
      <c r="C282" s="11">
        <v>1</v>
      </c>
      <c r="D282" s="236">
        <v>41</v>
      </c>
      <c r="E282" s="803" t="s">
        <v>240</v>
      </c>
      <c r="F282" s="799" t="s">
        <v>91</v>
      </c>
      <c r="G282" s="85">
        <v>19972</v>
      </c>
      <c r="H282" s="201">
        <v>19651</v>
      </c>
      <c r="I282" s="85">
        <v>21000</v>
      </c>
      <c r="J282" s="85">
        <v>21000</v>
      </c>
      <c r="K282" s="201">
        <v>21000</v>
      </c>
      <c r="L282" s="85">
        <v>21000</v>
      </c>
      <c r="M282" s="85">
        <v>20944</v>
      </c>
      <c r="N282" s="1192">
        <v>18291.5</v>
      </c>
      <c r="O282" s="1267">
        <f t="shared" si="35"/>
        <v>87.33527501909855</v>
      </c>
    </row>
    <row r="283" spans="2:15" ht="15">
      <c r="B283" s="231">
        <v>633</v>
      </c>
      <c r="C283" s="76"/>
      <c r="D283" s="1000"/>
      <c r="E283" s="803"/>
      <c r="F283" s="796" t="s">
        <v>96</v>
      </c>
      <c r="G283" s="77">
        <v>704</v>
      </c>
      <c r="H283" s="251">
        <v>1914</v>
      </c>
      <c r="I283" s="77">
        <v>1000</v>
      </c>
      <c r="J283" s="77">
        <v>1000</v>
      </c>
      <c r="K283" s="251">
        <v>2000</v>
      </c>
      <c r="L283" s="77">
        <f>L284</f>
        <v>1000</v>
      </c>
      <c r="M283" s="77">
        <f>M284</f>
        <v>1000</v>
      </c>
      <c r="N283" s="1180">
        <f>N284</f>
        <v>519.57</v>
      </c>
      <c r="O283" s="1273">
        <f t="shared" si="35"/>
        <v>51.95700000000001</v>
      </c>
    </row>
    <row r="284" spans="2:15" ht="15">
      <c r="B284" s="200">
        <v>633006</v>
      </c>
      <c r="C284" s="11">
        <v>7</v>
      </c>
      <c r="D284" s="236">
        <v>41</v>
      </c>
      <c r="E284" s="803" t="s">
        <v>240</v>
      </c>
      <c r="F284" s="799" t="s">
        <v>221</v>
      </c>
      <c r="G284" s="85">
        <v>704</v>
      </c>
      <c r="H284" s="201">
        <v>1914</v>
      </c>
      <c r="I284" s="85">
        <v>1000</v>
      </c>
      <c r="J284" s="85">
        <v>1000</v>
      </c>
      <c r="K284" s="201"/>
      <c r="L284" s="371">
        <v>1000</v>
      </c>
      <c r="M284" s="371">
        <v>1000</v>
      </c>
      <c r="N284" s="1210">
        <v>519.57</v>
      </c>
      <c r="O284" s="1270">
        <f t="shared" si="35"/>
        <v>51.95700000000001</v>
      </c>
    </row>
    <row r="285" spans="2:15" ht="15">
      <c r="B285" s="222">
        <v>635</v>
      </c>
      <c r="C285" s="3"/>
      <c r="D285" s="156"/>
      <c r="E285" s="808"/>
      <c r="F285" s="797" t="s">
        <v>128</v>
      </c>
      <c r="G285" s="5">
        <v>676</v>
      </c>
      <c r="H285" s="192"/>
      <c r="I285" s="77">
        <v>100</v>
      </c>
      <c r="J285" s="77">
        <v>100</v>
      </c>
      <c r="K285" s="251">
        <v>30</v>
      </c>
      <c r="L285" s="77">
        <f>L286</f>
        <v>100</v>
      </c>
      <c r="M285" s="77">
        <f>M286</f>
        <v>100</v>
      </c>
      <c r="N285" s="1180">
        <v>0</v>
      </c>
      <c r="O285" s="1286">
        <f t="shared" si="35"/>
        <v>0</v>
      </c>
    </row>
    <row r="286" spans="2:15" ht="15">
      <c r="B286" s="200">
        <v>635006</v>
      </c>
      <c r="C286" s="11"/>
      <c r="D286" s="236">
        <v>41</v>
      </c>
      <c r="E286" s="803" t="s">
        <v>240</v>
      </c>
      <c r="F286" s="799" t="s">
        <v>242</v>
      </c>
      <c r="G286" s="85">
        <v>676</v>
      </c>
      <c r="H286" s="201"/>
      <c r="I286" s="85">
        <v>100</v>
      </c>
      <c r="J286" s="85">
        <v>100</v>
      </c>
      <c r="K286" s="201">
        <v>50</v>
      </c>
      <c r="L286" s="85">
        <v>100</v>
      </c>
      <c r="M286" s="85">
        <v>100</v>
      </c>
      <c r="N286" s="1192">
        <v>0</v>
      </c>
      <c r="O286" s="1267">
        <f t="shared" si="35"/>
        <v>0</v>
      </c>
    </row>
    <row r="287" spans="2:15" ht="15">
      <c r="B287" s="223">
        <v>637</v>
      </c>
      <c r="C287" s="76"/>
      <c r="D287" s="1000"/>
      <c r="E287" s="803"/>
      <c r="F287" s="796" t="s">
        <v>140</v>
      </c>
      <c r="G287" s="77">
        <v>2849</v>
      </c>
      <c r="H287" s="251">
        <v>1680</v>
      </c>
      <c r="I287" s="77">
        <f aca="true" t="shared" si="36" ref="I287:N287">I288</f>
        <v>1650</v>
      </c>
      <c r="J287" s="75">
        <f t="shared" si="36"/>
        <v>1650</v>
      </c>
      <c r="K287" s="251">
        <f t="shared" si="36"/>
        <v>1650</v>
      </c>
      <c r="L287" s="77">
        <f t="shared" si="36"/>
        <v>1650</v>
      </c>
      <c r="M287" s="75">
        <f t="shared" si="36"/>
        <v>1700</v>
      </c>
      <c r="N287" s="1205">
        <f t="shared" si="36"/>
        <v>1693.67</v>
      </c>
      <c r="O287" s="1273">
        <f t="shared" si="35"/>
        <v>99.62764705882353</v>
      </c>
    </row>
    <row r="288" spans="2:15" ht="15">
      <c r="B288" s="200">
        <v>637027</v>
      </c>
      <c r="C288" s="11"/>
      <c r="D288" s="236">
        <v>41</v>
      </c>
      <c r="E288" s="803" t="s">
        <v>240</v>
      </c>
      <c r="F288" s="799" t="s">
        <v>165</v>
      </c>
      <c r="G288" s="85">
        <v>2849</v>
      </c>
      <c r="H288" s="201">
        <v>1680</v>
      </c>
      <c r="I288" s="85">
        <v>1650</v>
      </c>
      <c r="J288" s="85">
        <v>1650</v>
      </c>
      <c r="K288" s="201">
        <v>1650</v>
      </c>
      <c r="L288" s="85">
        <v>1650</v>
      </c>
      <c r="M288" s="85">
        <v>1700</v>
      </c>
      <c r="N288" s="1192">
        <v>1693.67</v>
      </c>
      <c r="O288" s="1267">
        <f t="shared" si="35"/>
        <v>99.62764705882353</v>
      </c>
    </row>
    <row r="289" spans="2:15" ht="15.75" thickBot="1">
      <c r="B289" s="297"/>
      <c r="C289" s="114"/>
      <c r="D289" s="1008"/>
      <c r="E289" s="839"/>
      <c r="F289" s="895"/>
      <c r="H289" s="421"/>
      <c r="I289" s="747"/>
      <c r="J289" s="137"/>
      <c r="K289" s="205"/>
      <c r="L289" s="137"/>
      <c r="M289" s="137"/>
      <c r="N289" s="1211"/>
      <c r="O289" s="1299"/>
    </row>
    <row r="290" spans="2:15" ht="15.75" thickBot="1">
      <c r="B290" s="73" t="s">
        <v>243</v>
      </c>
      <c r="C290" s="103"/>
      <c r="D290" s="59"/>
      <c r="E290" s="802"/>
      <c r="F290" s="795" t="s">
        <v>244</v>
      </c>
      <c r="G290" s="74">
        <f>G300+G304+G309+G312+G291</f>
        <v>20348</v>
      </c>
      <c r="H290" s="19">
        <f>H300+H304+H309+H312+H291</f>
        <v>17864</v>
      </c>
      <c r="I290" s="74">
        <f aca="true" t="shared" si="37" ref="I290:N290">I291+I300+I304+I309+I312</f>
        <v>19851</v>
      </c>
      <c r="J290" s="74">
        <f t="shared" si="37"/>
        <v>23071</v>
      </c>
      <c r="K290" s="19">
        <f t="shared" si="37"/>
        <v>16441</v>
      </c>
      <c r="L290" s="74">
        <f t="shared" si="37"/>
        <v>18661</v>
      </c>
      <c r="M290" s="74">
        <f t="shared" si="37"/>
        <v>19026</v>
      </c>
      <c r="N290" s="392">
        <f t="shared" si="37"/>
        <v>16212.24</v>
      </c>
      <c r="O290" s="392">
        <f>(100/M290)*N290</f>
        <v>85.21097445600756</v>
      </c>
    </row>
    <row r="291" spans="2:15" ht="15">
      <c r="B291" s="301">
        <v>62</v>
      </c>
      <c r="C291" s="138"/>
      <c r="D291" s="1018"/>
      <c r="E291" s="894"/>
      <c r="F291" s="863" t="s">
        <v>79</v>
      </c>
      <c r="G291" s="116">
        <f>SUM(G292:G299)</f>
        <v>753</v>
      </c>
      <c r="H291" s="248">
        <f aca="true" t="shared" si="38" ref="H291:N291">SUM(H292:H299)</f>
        <v>694</v>
      </c>
      <c r="I291" s="139">
        <f t="shared" si="38"/>
        <v>831</v>
      </c>
      <c r="J291" s="139">
        <f t="shared" si="38"/>
        <v>831</v>
      </c>
      <c r="K291" s="896">
        <f t="shared" si="38"/>
        <v>831</v>
      </c>
      <c r="L291" s="139">
        <f t="shared" si="38"/>
        <v>831</v>
      </c>
      <c r="M291" s="139">
        <f t="shared" si="38"/>
        <v>831</v>
      </c>
      <c r="N291" s="1212">
        <f t="shared" si="38"/>
        <v>400.37</v>
      </c>
      <c r="O291" s="1273">
        <f>(100/M291)*N291</f>
        <v>48.179302045728036</v>
      </c>
    </row>
    <row r="292" spans="2:15" ht="14.25" customHeight="1">
      <c r="B292" s="196">
        <v>621000</v>
      </c>
      <c r="C292" s="7"/>
      <c r="D292" s="1002">
        <v>41</v>
      </c>
      <c r="E292" s="817" t="s">
        <v>245</v>
      </c>
      <c r="F292" s="798" t="s">
        <v>80</v>
      </c>
      <c r="G292" s="97">
        <v>216</v>
      </c>
      <c r="H292" s="197">
        <v>180</v>
      </c>
      <c r="I292" s="56">
        <v>236</v>
      </c>
      <c r="J292" s="22">
        <v>236</v>
      </c>
      <c r="K292" s="208">
        <v>236</v>
      </c>
      <c r="L292" s="56">
        <v>236</v>
      </c>
      <c r="M292" s="22">
        <v>236</v>
      </c>
      <c r="N292" s="1182">
        <v>63</v>
      </c>
      <c r="O292" s="1268">
        <f>(100/M292)*N292</f>
        <v>26.694915254237287</v>
      </c>
    </row>
    <row r="293" spans="2:15" ht="15" hidden="1">
      <c r="B293" s="198">
        <v>623000</v>
      </c>
      <c r="C293" s="9"/>
      <c r="D293" s="1002">
        <v>41</v>
      </c>
      <c r="E293" s="817" t="s">
        <v>245</v>
      </c>
      <c r="F293" s="741" t="s">
        <v>81</v>
      </c>
      <c r="G293" s="51"/>
      <c r="H293" s="199"/>
      <c r="I293" s="51">
        <v>0</v>
      </c>
      <c r="J293" s="8">
        <v>0</v>
      </c>
      <c r="K293" s="199"/>
      <c r="L293" s="51">
        <v>0</v>
      </c>
      <c r="M293" s="8">
        <v>0</v>
      </c>
      <c r="N293" s="386">
        <v>0</v>
      </c>
      <c r="O293" s="718"/>
    </row>
    <row r="294" spans="2:15" ht="15">
      <c r="B294" s="198">
        <v>625001</v>
      </c>
      <c r="C294" s="9"/>
      <c r="D294" s="1002">
        <v>41</v>
      </c>
      <c r="E294" s="817" t="s">
        <v>245</v>
      </c>
      <c r="F294" s="741" t="s">
        <v>82</v>
      </c>
      <c r="G294" s="51">
        <v>31</v>
      </c>
      <c r="H294" s="199">
        <v>23</v>
      </c>
      <c r="I294" s="51">
        <v>35</v>
      </c>
      <c r="J294" s="8">
        <v>35</v>
      </c>
      <c r="K294" s="199">
        <v>35</v>
      </c>
      <c r="L294" s="51">
        <v>35</v>
      </c>
      <c r="M294" s="8">
        <v>35</v>
      </c>
      <c r="N294" s="386">
        <v>8.82</v>
      </c>
      <c r="O294" s="1272">
        <f aca="true" t="shared" si="39" ref="O294:O304">(100/M294)*N294</f>
        <v>25.200000000000003</v>
      </c>
    </row>
    <row r="295" spans="2:15" ht="15">
      <c r="B295" s="198">
        <v>625002</v>
      </c>
      <c r="C295" s="9"/>
      <c r="D295" s="1002">
        <v>41</v>
      </c>
      <c r="E295" s="817" t="s">
        <v>245</v>
      </c>
      <c r="F295" s="741" t="s">
        <v>83</v>
      </c>
      <c r="G295" s="51">
        <v>302</v>
      </c>
      <c r="H295" s="199">
        <v>302</v>
      </c>
      <c r="I295" s="51">
        <v>330</v>
      </c>
      <c r="J295" s="8">
        <v>330</v>
      </c>
      <c r="K295" s="199">
        <v>330</v>
      </c>
      <c r="L295" s="51">
        <v>330</v>
      </c>
      <c r="M295" s="8">
        <v>330</v>
      </c>
      <c r="N295" s="386">
        <v>214.2</v>
      </c>
      <c r="O295" s="1272">
        <f t="shared" si="39"/>
        <v>64.9090909090909</v>
      </c>
    </row>
    <row r="296" spans="2:15" ht="15">
      <c r="B296" s="196">
        <v>625003</v>
      </c>
      <c r="C296" s="55"/>
      <c r="D296" s="91">
        <v>41</v>
      </c>
      <c r="E296" s="817" t="s">
        <v>245</v>
      </c>
      <c r="F296" s="798" t="s">
        <v>84</v>
      </c>
      <c r="G296" s="97">
        <v>15</v>
      </c>
      <c r="H296" s="197">
        <v>17</v>
      </c>
      <c r="I296" s="51">
        <v>20</v>
      </c>
      <c r="J296" s="8">
        <v>20</v>
      </c>
      <c r="K296" s="199">
        <v>20</v>
      </c>
      <c r="L296" s="51">
        <v>20</v>
      </c>
      <c r="M296" s="8">
        <v>20</v>
      </c>
      <c r="N296" s="386">
        <v>16.56</v>
      </c>
      <c r="O296" s="1272">
        <f t="shared" si="39"/>
        <v>82.8</v>
      </c>
    </row>
    <row r="297" spans="2:15" ht="15">
      <c r="B297" s="198">
        <v>625004</v>
      </c>
      <c r="C297" s="34"/>
      <c r="D297" s="91">
        <v>41</v>
      </c>
      <c r="E297" s="817" t="s">
        <v>245</v>
      </c>
      <c r="F297" s="741" t="s">
        <v>85</v>
      </c>
      <c r="G297" s="51">
        <v>65</v>
      </c>
      <c r="H297" s="199">
        <v>52</v>
      </c>
      <c r="I297" s="51">
        <v>71</v>
      </c>
      <c r="J297" s="8">
        <v>71</v>
      </c>
      <c r="K297" s="199">
        <v>71</v>
      </c>
      <c r="L297" s="51">
        <v>71</v>
      </c>
      <c r="M297" s="8">
        <v>71</v>
      </c>
      <c r="N297" s="386">
        <v>18.9</v>
      </c>
      <c r="O297" s="1283">
        <f t="shared" si="39"/>
        <v>26.619718309859152</v>
      </c>
    </row>
    <row r="298" spans="2:15" ht="15">
      <c r="B298" s="209">
        <v>625005</v>
      </c>
      <c r="C298" s="36"/>
      <c r="D298" s="40">
        <v>41</v>
      </c>
      <c r="E298" s="817" t="s">
        <v>245</v>
      </c>
      <c r="F298" s="43" t="s">
        <v>86</v>
      </c>
      <c r="G298" s="37">
        <v>22</v>
      </c>
      <c r="H298" s="210">
        <v>17</v>
      </c>
      <c r="I298" s="51">
        <v>24</v>
      </c>
      <c r="J298" s="8">
        <v>24</v>
      </c>
      <c r="K298" s="199">
        <v>24</v>
      </c>
      <c r="L298" s="51">
        <v>24</v>
      </c>
      <c r="M298" s="8">
        <v>24</v>
      </c>
      <c r="N298" s="386">
        <v>6.3</v>
      </c>
      <c r="O298" s="1272">
        <f t="shared" si="39"/>
        <v>26.25</v>
      </c>
    </row>
    <row r="299" spans="2:15" ht="15">
      <c r="B299" s="232">
        <v>625007</v>
      </c>
      <c r="C299" s="86"/>
      <c r="D299" s="1019">
        <v>41</v>
      </c>
      <c r="E299" s="807" t="s">
        <v>245</v>
      </c>
      <c r="F299" s="809" t="s">
        <v>87</v>
      </c>
      <c r="G299" s="57">
        <v>102</v>
      </c>
      <c r="H299" s="243">
        <v>103</v>
      </c>
      <c r="I299" s="51">
        <v>115</v>
      </c>
      <c r="J299" s="8">
        <v>115</v>
      </c>
      <c r="K299" s="243">
        <v>115</v>
      </c>
      <c r="L299" s="51">
        <v>115</v>
      </c>
      <c r="M299" s="8">
        <v>115</v>
      </c>
      <c r="N299" s="386">
        <v>72.59</v>
      </c>
      <c r="O299" s="1316">
        <f t="shared" si="39"/>
        <v>63.12173913043478</v>
      </c>
    </row>
    <row r="300" spans="2:15" ht="15">
      <c r="B300" s="191">
        <v>632</v>
      </c>
      <c r="C300" s="3"/>
      <c r="D300" s="156"/>
      <c r="E300" s="808"/>
      <c r="F300" s="827" t="s">
        <v>241</v>
      </c>
      <c r="G300" s="5">
        <f>SUM(G301:G303)</f>
        <v>8752</v>
      </c>
      <c r="H300" s="192">
        <f>SUM(H301:H303)</f>
        <v>5870</v>
      </c>
      <c r="I300" s="5">
        <f aca="true" t="shared" si="40" ref="I300:N300">I301+I302+I303</f>
        <v>9660</v>
      </c>
      <c r="J300" s="4">
        <f t="shared" si="40"/>
        <v>9660</v>
      </c>
      <c r="K300" s="192">
        <f t="shared" si="40"/>
        <v>6000</v>
      </c>
      <c r="L300" s="5">
        <f t="shared" si="40"/>
        <v>7850</v>
      </c>
      <c r="M300" s="4">
        <f t="shared" si="40"/>
        <v>7990</v>
      </c>
      <c r="N300" s="442">
        <f t="shared" si="40"/>
        <v>7274.56</v>
      </c>
      <c r="O300" s="1273">
        <f t="shared" si="39"/>
        <v>91.04580725907384</v>
      </c>
    </row>
    <row r="301" spans="2:15" ht="15">
      <c r="B301" s="207">
        <v>632001</v>
      </c>
      <c r="C301" s="23">
        <v>1</v>
      </c>
      <c r="D301" s="1002">
        <v>41</v>
      </c>
      <c r="E301" s="817" t="s">
        <v>245</v>
      </c>
      <c r="F301" s="828" t="s">
        <v>246</v>
      </c>
      <c r="G301" s="37">
        <v>728</v>
      </c>
      <c r="H301" s="210">
        <v>749</v>
      </c>
      <c r="I301" s="56">
        <v>800</v>
      </c>
      <c r="J301" s="22">
        <v>800</v>
      </c>
      <c r="K301" s="208">
        <v>800</v>
      </c>
      <c r="L301" s="56">
        <v>350</v>
      </c>
      <c r="M301" s="22">
        <v>720</v>
      </c>
      <c r="N301" s="1182">
        <v>716.83</v>
      </c>
      <c r="O301" s="1270">
        <f t="shared" si="39"/>
        <v>99.55972222222223</v>
      </c>
    </row>
    <row r="302" spans="2:15" ht="15">
      <c r="B302" s="196">
        <v>632001</v>
      </c>
      <c r="C302" s="7">
        <v>2</v>
      </c>
      <c r="D302" s="1002">
        <v>41</v>
      </c>
      <c r="E302" s="817" t="s">
        <v>245</v>
      </c>
      <c r="F302" s="856" t="s">
        <v>247</v>
      </c>
      <c r="G302" s="51">
        <v>5900</v>
      </c>
      <c r="H302" s="199">
        <v>3208</v>
      </c>
      <c r="I302" s="57">
        <v>6200</v>
      </c>
      <c r="J302" s="25">
        <v>6200</v>
      </c>
      <c r="K302" s="244">
        <v>3200</v>
      </c>
      <c r="L302" s="57">
        <v>5500</v>
      </c>
      <c r="M302" s="25">
        <v>5200</v>
      </c>
      <c r="N302" s="391">
        <v>4490.31</v>
      </c>
      <c r="O302" s="1272">
        <f t="shared" si="39"/>
        <v>86.3521153846154</v>
      </c>
    </row>
    <row r="303" spans="2:15" ht="15">
      <c r="B303" s="209">
        <v>632002</v>
      </c>
      <c r="C303" s="36"/>
      <c r="D303" s="40">
        <v>41</v>
      </c>
      <c r="E303" s="817" t="s">
        <v>245</v>
      </c>
      <c r="F303" s="842" t="s">
        <v>29</v>
      </c>
      <c r="G303" s="57">
        <v>2124</v>
      </c>
      <c r="H303" s="244">
        <v>1913</v>
      </c>
      <c r="I303" s="811">
        <v>2660</v>
      </c>
      <c r="J303" s="24">
        <v>2660</v>
      </c>
      <c r="K303" s="243">
        <v>2000</v>
      </c>
      <c r="L303" s="811">
        <v>2000</v>
      </c>
      <c r="M303" s="24">
        <v>2070</v>
      </c>
      <c r="N303" s="1187">
        <v>2067.42</v>
      </c>
      <c r="O303" s="1316">
        <f t="shared" si="39"/>
        <v>99.87536231884059</v>
      </c>
    </row>
    <row r="304" spans="2:15" ht="15">
      <c r="B304" s="222">
        <v>633</v>
      </c>
      <c r="C304" s="80"/>
      <c r="D304" s="123"/>
      <c r="E304" s="808"/>
      <c r="F304" s="827" t="s">
        <v>96</v>
      </c>
      <c r="G304" s="5">
        <f>SUM(G305:G308)</f>
        <v>101</v>
      </c>
      <c r="H304" s="192">
        <f>SUM(H305:H308)</f>
        <v>73</v>
      </c>
      <c r="I304" s="903">
        <f>I305+I308</f>
        <v>300</v>
      </c>
      <c r="J304" s="140">
        <v>2000</v>
      </c>
      <c r="K304" s="266">
        <f>K305+K308+K306+K307</f>
        <v>100</v>
      </c>
      <c r="L304" s="903">
        <f>L305+L308+L306+L307</f>
        <v>500</v>
      </c>
      <c r="M304" s="140">
        <f>M305+M306+M307+M308</f>
        <v>500</v>
      </c>
      <c r="N304" s="1213">
        <f>N305+N308+N306+N307</f>
        <v>15.92</v>
      </c>
      <c r="O304" s="1273">
        <f t="shared" si="39"/>
        <v>3.184</v>
      </c>
    </row>
    <row r="305" spans="2:15" ht="15" hidden="1">
      <c r="B305" s="1476">
        <v>633006</v>
      </c>
      <c r="C305" s="1477">
        <v>3</v>
      </c>
      <c r="D305" s="1478"/>
      <c r="E305" s="1479" t="s">
        <v>245</v>
      </c>
      <c r="F305" s="1480" t="s">
        <v>231</v>
      </c>
      <c r="G305" s="1481"/>
      <c r="H305" s="1482"/>
      <c r="I305" s="1481">
        <v>0</v>
      </c>
      <c r="J305" s="1483">
        <v>0</v>
      </c>
      <c r="K305" s="1482">
        <v>0</v>
      </c>
      <c r="L305" s="1481">
        <v>0</v>
      </c>
      <c r="M305" s="1483">
        <v>0</v>
      </c>
      <c r="N305" s="1484">
        <v>0</v>
      </c>
      <c r="O305" s="1485"/>
    </row>
    <row r="306" spans="2:15" ht="15" hidden="1">
      <c r="B306" s="1486">
        <v>633006</v>
      </c>
      <c r="C306" s="1487">
        <v>7</v>
      </c>
      <c r="D306" s="1478"/>
      <c r="E306" s="1479" t="s">
        <v>245</v>
      </c>
      <c r="F306" s="1488" t="s">
        <v>96</v>
      </c>
      <c r="G306" s="1489"/>
      <c r="H306" s="1490"/>
      <c r="I306" s="1489"/>
      <c r="J306" s="1491"/>
      <c r="K306" s="1492"/>
      <c r="L306" s="1489"/>
      <c r="M306" s="1491"/>
      <c r="N306" s="1493"/>
      <c r="O306" s="1494"/>
    </row>
    <row r="307" spans="2:15" ht="15">
      <c r="B307" s="315">
        <v>633004</v>
      </c>
      <c r="C307" s="316"/>
      <c r="D307" s="1021">
        <v>41</v>
      </c>
      <c r="E307" s="898" t="s">
        <v>245</v>
      </c>
      <c r="F307" s="902" t="s">
        <v>432</v>
      </c>
      <c r="G307" s="900">
        <v>89</v>
      </c>
      <c r="H307" s="318">
        <v>68</v>
      </c>
      <c r="I307" s="900"/>
      <c r="J307" s="329"/>
      <c r="K307" s="905"/>
      <c r="L307" s="900"/>
      <c r="M307" s="317"/>
      <c r="N307" s="1215"/>
      <c r="O307" s="675"/>
    </row>
    <row r="308" spans="2:15" ht="15">
      <c r="B308" s="206">
        <v>633006</v>
      </c>
      <c r="C308" s="11">
        <v>7</v>
      </c>
      <c r="D308" s="239">
        <v>41</v>
      </c>
      <c r="E308" s="817" t="s">
        <v>245</v>
      </c>
      <c r="F308" s="824" t="s">
        <v>96</v>
      </c>
      <c r="G308" s="811">
        <v>12</v>
      </c>
      <c r="H308" s="243">
        <v>5</v>
      </c>
      <c r="I308" s="811">
        <v>300</v>
      </c>
      <c r="J308" s="24">
        <v>2000</v>
      </c>
      <c r="K308" s="243">
        <v>100</v>
      </c>
      <c r="L308" s="811">
        <v>500</v>
      </c>
      <c r="M308" s="24">
        <v>500</v>
      </c>
      <c r="N308" s="1187">
        <v>15.92</v>
      </c>
      <c r="O308" s="1271">
        <f>(100/M308)*N308</f>
        <v>3.184</v>
      </c>
    </row>
    <row r="309" spans="2:15" ht="15">
      <c r="B309" s="191">
        <v>635</v>
      </c>
      <c r="C309" s="80"/>
      <c r="D309" s="123"/>
      <c r="E309" s="808"/>
      <c r="F309" s="827" t="s">
        <v>248</v>
      </c>
      <c r="G309" s="77">
        <f>SUM(G310:G311)</f>
        <v>2006</v>
      </c>
      <c r="H309" s="251">
        <f>SUM(H310:H311)</f>
        <v>1441</v>
      </c>
      <c r="I309" s="5">
        <f aca="true" t="shared" si="41" ref="I309:N309">I310+I311</f>
        <v>200</v>
      </c>
      <c r="J309" s="4">
        <f t="shared" si="41"/>
        <v>200</v>
      </c>
      <c r="K309" s="192">
        <f t="shared" si="41"/>
        <v>1150</v>
      </c>
      <c r="L309" s="5">
        <f t="shared" si="41"/>
        <v>200</v>
      </c>
      <c r="M309" s="4">
        <f t="shared" si="41"/>
        <v>200</v>
      </c>
      <c r="N309" s="442">
        <f t="shared" si="41"/>
        <v>88</v>
      </c>
      <c r="O309" s="1273">
        <f>(100/M309)*N309</f>
        <v>44</v>
      </c>
    </row>
    <row r="310" spans="2:15" ht="15">
      <c r="B310" s="304">
        <v>635006</v>
      </c>
      <c r="C310" s="23">
        <v>1</v>
      </c>
      <c r="D310" s="1002">
        <v>41</v>
      </c>
      <c r="E310" s="817" t="s">
        <v>245</v>
      </c>
      <c r="F310" s="828" t="s">
        <v>249</v>
      </c>
      <c r="G310" s="37"/>
      <c r="H310" s="197"/>
      <c r="I310" s="56">
        <v>200</v>
      </c>
      <c r="J310" s="22">
        <v>200</v>
      </c>
      <c r="K310" s="208">
        <v>50</v>
      </c>
      <c r="L310" s="56">
        <v>200</v>
      </c>
      <c r="M310" s="22">
        <v>200</v>
      </c>
      <c r="N310" s="1182">
        <v>88</v>
      </c>
      <c r="O310" s="1268">
        <f>(100/M310)*N310</f>
        <v>44</v>
      </c>
    </row>
    <row r="311" spans="2:24" ht="15">
      <c r="B311" s="206">
        <v>635006</v>
      </c>
      <c r="C311" s="11"/>
      <c r="D311" s="239">
        <v>41</v>
      </c>
      <c r="E311" s="806" t="s">
        <v>245</v>
      </c>
      <c r="F311" s="809" t="s">
        <v>250</v>
      </c>
      <c r="G311" s="57">
        <v>2006</v>
      </c>
      <c r="H311" s="244">
        <v>1441</v>
      </c>
      <c r="I311" s="57"/>
      <c r="J311" s="25"/>
      <c r="K311" s="244">
        <v>1100</v>
      </c>
      <c r="L311" s="57"/>
      <c r="M311" s="25"/>
      <c r="N311" s="391"/>
      <c r="O311" s="1321"/>
      <c r="X311" s="216"/>
    </row>
    <row r="312" spans="2:15" ht="15">
      <c r="B312" s="191">
        <v>637</v>
      </c>
      <c r="C312" s="3"/>
      <c r="D312" s="156"/>
      <c r="E312" s="808"/>
      <c r="F312" s="797" t="s">
        <v>140</v>
      </c>
      <c r="G312" s="5">
        <f>SUM(G313:G318)</f>
        <v>8736</v>
      </c>
      <c r="H312" s="192">
        <f>SUM(H313:H318)</f>
        <v>9786</v>
      </c>
      <c r="I312" s="5">
        <f>I314+I316+I318+I315+I313+I317</f>
        <v>8860</v>
      </c>
      <c r="J312" s="4">
        <f>J313+J316+J318+J315+J314+J317</f>
        <v>10380</v>
      </c>
      <c r="K312" s="192">
        <f>K313+K316+K318+K315+K314</f>
        <v>8360</v>
      </c>
      <c r="L312" s="5">
        <f>SUM(L313:L318)</f>
        <v>9280</v>
      </c>
      <c r="M312" s="4">
        <f>M313+M314+M315+M316+M318+M317</f>
        <v>9505</v>
      </c>
      <c r="N312" s="442">
        <f>N313+N314+N315+N316+N318+N317</f>
        <v>8433.39</v>
      </c>
      <c r="O312" s="1273">
        <f>(100/M312)*N312</f>
        <v>88.72582851130983</v>
      </c>
    </row>
    <row r="313" spans="2:15" ht="15">
      <c r="B313" s="207">
        <v>637004</v>
      </c>
      <c r="C313" s="23"/>
      <c r="D313" s="1002">
        <v>41</v>
      </c>
      <c r="E313" s="817" t="s">
        <v>245</v>
      </c>
      <c r="F313" s="812" t="s">
        <v>251</v>
      </c>
      <c r="G313" s="97">
        <v>958</v>
      </c>
      <c r="H313" s="197">
        <v>1956</v>
      </c>
      <c r="I313" s="56">
        <v>1000</v>
      </c>
      <c r="J313" s="22">
        <v>1000</v>
      </c>
      <c r="K313" s="249">
        <v>300</v>
      </c>
      <c r="L313" s="56">
        <v>350</v>
      </c>
      <c r="M313" s="22">
        <v>500</v>
      </c>
      <c r="N313" s="1199">
        <v>459.74</v>
      </c>
      <c r="O313" s="1268">
        <f>(100/M313)*N313</f>
        <v>91.94800000000001</v>
      </c>
    </row>
    <row r="314" spans="2:15" ht="15">
      <c r="B314" s="196">
        <v>637004</v>
      </c>
      <c r="C314" s="16">
        <v>5</v>
      </c>
      <c r="D314" s="239">
        <v>41</v>
      </c>
      <c r="E314" s="804" t="s">
        <v>245</v>
      </c>
      <c r="F314" s="743" t="s">
        <v>200</v>
      </c>
      <c r="G314" s="37">
        <v>698</v>
      </c>
      <c r="H314" s="210">
        <v>531</v>
      </c>
      <c r="I314" s="51">
        <v>600</v>
      </c>
      <c r="J314" s="8">
        <v>800</v>
      </c>
      <c r="K314" s="199">
        <v>500</v>
      </c>
      <c r="L314" s="51">
        <v>350</v>
      </c>
      <c r="M314" s="8">
        <v>540</v>
      </c>
      <c r="N314" s="386">
        <v>484.02</v>
      </c>
      <c r="O314" s="1283">
        <f>(100/M314)*N314</f>
        <v>89.63333333333333</v>
      </c>
    </row>
    <row r="315" spans="2:15" ht="15">
      <c r="B315" s="196">
        <v>637015</v>
      </c>
      <c r="C315" s="9"/>
      <c r="D315" s="14">
        <v>41</v>
      </c>
      <c r="E315" s="806" t="s">
        <v>245</v>
      </c>
      <c r="F315" s="741" t="s">
        <v>252</v>
      </c>
      <c r="G315" s="51">
        <v>282</v>
      </c>
      <c r="H315" s="199">
        <v>39</v>
      </c>
      <c r="I315" s="37">
        <v>200</v>
      </c>
      <c r="J315" s="37">
        <v>200</v>
      </c>
      <c r="K315" s="199">
        <v>100</v>
      </c>
      <c r="L315" s="37">
        <v>200</v>
      </c>
      <c r="M315" s="37">
        <v>200</v>
      </c>
      <c r="N315" s="386"/>
      <c r="O315" s="449"/>
    </row>
    <row r="316" spans="2:15" ht="15">
      <c r="B316" s="198">
        <v>637012</v>
      </c>
      <c r="C316" s="9">
        <v>50</v>
      </c>
      <c r="D316" s="1002">
        <v>41</v>
      </c>
      <c r="E316" s="817" t="s">
        <v>245</v>
      </c>
      <c r="F316" s="743" t="s">
        <v>253</v>
      </c>
      <c r="G316" s="51">
        <v>4648</v>
      </c>
      <c r="H316" s="199">
        <v>5078</v>
      </c>
      <c r="I316" s="51">
        <v>4700</v>
      </c>
      <c r="J316" s="8">
        <v>6000</v>
      </c>
      <c r="K316" s="199">
        <v>5100</v>
      </c>
      <c r="L316" s="51">
        <v>6000</v>
      </c>
      <c r="M316" s="8">
        <v>5865</v>
      </c>
      <c r="N316" s="386">
        <v>5291.63</v>
      </c>
      <c r="O316" s="1272">
        <f>(100/M316)*N316</f>
        <v>90.22387041773231</v>
      </c>
    </row>
    <row r="317" spans="2:15" ht="15">
      <c r="B317" s="196">
        <v>637012</v>
      </c>
      <c r="C317" s="7">
        <v>1</v>
      </c>
      <c r="D317" s="1002">
        <v>41</v>
      </c>
      <c r="E317" s="817" t="s">
        <v>245</v>
      </c>
      <c r="F317" s="743" t="s">
        <v>254</v>
      </c>
      <c r="G317" s="51">
        <v>20</v>
      </c>
      <c r="H317" s="199">
        <v>18</v>
      </c>
      <c r="I317" s="97"/>
      <c r="J317" s="97">
        <v>20</v>
      </c>
      <c r="K317" s="262">
        <v>20</v>
      </c>
      <c r="L317" s="97">
        <v>20</v>
      </c>
      <c r="M317" s="97">
        <v>40</v>
      </c>
      <c r="N317" s="1208">
        <v>38</v>
      </c>
      <c r="O317" s="1272">
        <f>(100/M317)*N317</f>
        <v>95</v>
      </c>
    </row>
    <row r="318" spans="2:15" ht="15">
      <c r="B318" s="206">
        <v>637027</v>
      </c>
      <c r="C318" s="33"/>
      <c r="D318" s="150">
        <v>41</v>
      </c>
      <c r="E318" s="807" t="s">
        <v>245</v>
      </c>
      <c r="F318" s="809" t="s">
        <v>165</v>
      </c>
      <c r="G318" s="811">
        <v>2130</v>
      </c>
      <c r="H318" s="243">
        <v>2164</v>
      </c>
      <c r="I318" s="811">
        <v>2360</v>
      </c>
      <c r="J318" s="811">
        <v>2360</v>
      </c>
      <c r="K318" s="991">
        <v>2360</v>
      </c>
      <c r="L318" s="811">
        <v>2360</v>
      </c>
      <c r="M318" s="811">
        <v>2360</v>
      </c>
      <c r="N318" s="1216">
        <v>2160</v>
      </c>
      <c r="O318" s="1283">
        <f>(100/M318)*N318</f>
        <v>91.52542372881355</v>
      </c>
    </row>
    <row r="319" spans="2:15" ht="15.75" thickBot="1">
      <c r="B319" s="302"/>
      <c r="C319" s="16"/>
      <c r="D319" s="16"/>
      <c r="E319" s="1036"/>
      <c r="F319" s="43"/>
      <c r="G319" s="1037"/>
      <c r="H319" s="432"/>
      <c r="I319" s="29"/>
      <c r="J319" s="37"/>
      <c r="K319" s="212"/>
      <c r="L319" s="37"/>
      <c r="M319" s="37"/>
      <c r="N319" s="1186"/>
      <c r="O319" s="1291"/>
    </row>
    <row r="320" spans="2:15" ht="15.75" thickBot="1">
      <c r="B320" s="17" t="s">
        <v>255</v>
      </c>
      <c r="C320" s="103"/>
      <c r="D320" s="18"/>
      <c r="E320" s="376"/>
      <c r="F320" s="795" t="s">
        <v>256</v>
      </c>
      <c r="G320" s="74">
        <f>G321+G327+G331+G329</f>
        <v>8708</v>
      </c>
      <c r="H320" s="19">
        <f>H321+H327+H329</f>
        <v>10739</v>
      </c>
      <c r="I320" s="62">
        <f>I321+I329</f>
        <v>20000</v>
      </c>
      <c r="J320" s="19">
        <f>J321+J329+J327</f>
        <v>20000</v>
      </c>
      <c r="K320" s="19">
        <f>K321+K329+K327</f>
        <v>8500</v>
      </c>
      <c r="L320" s="62">
        <f>L321+L329</f>
        <v>12000</v>
      </c>
      <c r="M320" s="19">
        <f>M321+M329</f>
        <v>12000</v>
      </c>
      <c r="N320" s="394">
        <f>N321+N329</f>
        <v>10000</v>
      </c>
      <c r="O320" s="392">
        <f>(100/M320)*N320</f>
        <v>83.33333333333333</v>
      </c>
    </row>
    <row r="321" spans="2:15" ht="15">
      <c r="B321" s="223">
        <v>642</v>
      </c>
      <c r="C321" s="112"/>
      <c r="D321" s="76"/>
      <c r="E321" s="907"/>
      <c r="F321" s="836" t="s">
        <v>181</v>
      </c>
      <c r="G321" s="77">
        <v>8048</v>
      </c>
      <c r="H321" s="251">
        <f>H322+H323+H325</f>
        <v>8000</v>
      </c>
      <c r="I321" s="77">
        <f aca="true" t="shared" si="42" ref="I321:N321">SUM(I322:I325)</f>
        <v>10000</v>
      </c>
      <c r="J321" s="107">
        <f t="shared" si="42"/>
        <v>10000</v>
      </c>
      <c r="K321" s="241">
        <f t="shared" si="42"/>
        <v>8000</v>
      </c>
      <c r="L321" s="77">
        <f t="shared" si="42"/>
        <v>10000</v>
      </c>
      <c r="M321" s="75">
        <f t="shared" si="42"/>
        <v>10000</v>
      </c>
      <c r="N321" s="1205">
        <f t="shared" si="42"/>
        <v>10000</v>
      </c>
      <c r="O321" s="1273">
        <f>(100/M321)*N321</f>
        <v>100</v>
      </c>
    </row>
    <row r="322" spans="2:15" ht="15">
      <c r="B322" s="207">
        <v>642002</v>
      </c>
      <c r="C322" s="50">
        <v>1</v>
      </c>
      <c r="D322" s="23">
        <v>41</v>
      </c>
      <c r="E322" s="908" t="s">
        <v>257</v>
      </c>
      <c r="F322" s="828" t="s">
        <v>258</v>
      </c>
      <c r="G322" s="56">
        <v>7000</v>
      </c>
      <c r="H322" s="208">
        <v>8000</v>
      </c>
      <c r="I322" s="56">
        <v>10000</v>
      </c>
      <c r="J322" s="22">
        <v>10000</v>
      </c>
      <c r="K322" s="256">
        <v>8000</v>
      </c>
      <c r="L322" s="56">
        <v>10000</v>
      </c>
      <c r="M322" s="22">
        <v>10000</v>
      </c>
      <c r="N322" s="1182">
        <v>10000</v>
      </c>
      <c r="O322" s="1270">
        <f>(100/M322)*N322</f>
        <v>100</v>
      </c>
    </row>
    <row r="323" spans="2:15" ht="15">
      <c r="B323" s="305">
        <v>642002</v>
      </c>
      <c r="C323" s="9">
        <v>2</v>
      </c>
      <c r="D323" s="9">
        <v>41</v>
      </c>
      <c r="E323" s="1033" t="s">
        <v>257</v>
      </c>
      <c r="F323" s="457" t="s">
        <v>259</v>
      </c>
      <c r="G323" s="51">
        <v>600</v>
      </c>
      <c r="H323" s="199"/>
      <c r="I323" s="37"/>
      <c r="J323" s="13"/>
      <c r="K323" s="212"/>
      <c r="L323" s="37"/>
      <c r="M323" s="37"/>
      <c r="N323" s="1185"/>
      <c r="O323" s="1497"/>
    </row>
    <row r="324" spans="2:15" ht="15" hidden="1">
      <c r="B324" s="1260">
        <v>642001</v>
      </c>
      <c r="C324" s="1261">
        <v>3</v>
      </c>
      <c r="D324" s="1262"/>
      <c r="E324" s="1263" t="s">
        <v>257</v>
      </c>
      <c r="F324" s="902" t="s">
        <v>260</v>
      </c>
      <c r="G324" s="1264"/>
      <c r="H324" s="905"/>
      <c r="I324" s="1264">
        <v>0</v>
      </c>
      <c r="J324" s="329">
        <v>0</v>
      </c>
      <c r="K324" s="1265"/>
      <c r="L324" s="1264">
        <v>0</v>
      </c>
      <c r="M324" s="329">
        <v>0</v>
      </c>
      <c r="N324" s="1266"/>
      <c r="O324" s="1317"/>
    </row>
    <row r="325" spans="2:15" ht="15">
      <c r="B325" s="202">
        <v>642002</v>
      </c>
      <c r="C325" s="334">
        <v>3</v>
      </c>
      <c r="D325" s="87">
        <v>41</v>
      </c>
      <c r="E325" s="909" t="s">
        <v>261</v>
      </c>
      <c r="F325" s="919" t="s">
        <v>262</v>
      </c>
      <c r="G325" s="214">
        <v>348</v>
      </c>
      <c r="H325" s="203"/>
      <c r="I325" s="819"/>
      <c r="J325" s="58"/>
      <c r="K325" s="924"/>
      <c r="L325" s="922"/>
      <c r="M325" s="144"/>
      <c r="N325" s="1217"/>
      <c r="O325" s="718"/>
    </row>
    <row r="326" spans="2:22" ht="15">
      <c r="B326" s="745">
        <v>642014</v>
      </c>
      <c r="C326" s="334"/>
      <c r="D326" s="87">
        <v>41</v>
      </c>
      <c r="E326" s="909" t="s">
        <v>263</v>
      </c>
      <c r="F326" s="919" t="s">
        <v>480</v>
      </c>
      <c r="G326" s="819">
        <v>100</v>
      </c>
      <c r="H326" s="203"/>
      <c r="I326" s="922"/>
      <c r="J326" s="58"/>
      <c r="K326" s="924"/>
      <c r="L326" s="819"/>
      <c r="M326" s="144"/>
      <c r="N326" s="1217"/>
      <c r="O326" s="709"/>
      <c r="V326" s="53"/>
    </row>
    <row r="327" spans="2:15" ht="15">
      <c r="B327" s="746">
        <v>633</v>
      </c>
      <c r="C327" s="335"/>
      <c r="D327" s="420"/>
      <c r="E327" s="910"/>
      <c r="F327" s="920" t="s">
        <v>96</v>
      </c>
      <c r="G327" s="916"/>
      <c r="H327" s="337">
        <v>301</v>
      </c>
      <c r="I327" s="916"/>
      <c r="J327" s="75"/>
      <c r="K327" s="251"/>
      <c r="L327" s="916"/>
      <c r="M327" s="336"/>
      <c r="N327" s="1218"/>
      <c r="O327" s="1297"/>
    </row>
    <row r="328" spans="2:15" ht="15">
      <c r="B328" s="481">
        <v>633006</v>
      </c>
      <c r="C328" s="482"/>
      <c r="D328" s="482"/>
      <c r="E328" s="911" t="s">
        <v>263</v>
      </c>
      <c r="F328" s="921" t="s">
        <v>481</v>
      </c>
      <c r="G328" s="917"/>
      <c r="H328" s="321">
        <v>301</v>
      </c>
      <c r="I328" s="917">
        <v>310</v>
      </c>
      <c r="J328" s="484"/>
      <c r="K328" s="925"/>
      <c r="L328" s="917"/>
      <c r="M328" s="483"/>
      <c r="N328" s="1219"/>
      <c r="O328" s="1355"/>
    </row>
    <row r="329" spans="2:22" ht="15">
      <c r="B329" s="231">
        <v>635</v>
      </c>
      <c r="C329" s="112"/>
      <c r="D329" s="112"/>
      <c r="E329" s="907"/>
      <c r="F329" s="853" t="s">
        <v>264</v>
      </c>
      <c r="G329" s="77">
        <v>60</v>
      </c>
      <c r="H329" s="251">
        <v>2438</v>
      </c>
      <c r="I329" s="77">
        <f>I330</f>
        <v>10000</v>
      </c>
      <c r="J329" s="75">
        <f>J330</f>
        <v>10000</v>
      </c>
      <c r="K329" s="251">
        <f>K330</f>
        <v>500</v>
      </c>
      <c r="L329" s="77">
        <f>L330</f>
        <v>2000</v>
      </c>
      <c r="M329" s="75">
        <f>M330</f>
        <v>2000</v>
      </c>
      <c r="N329" s="442">
        <v>0</v>
      </c>
      <c r="O329" s="1273">
        <f>(100/M329)*N329</f>
        <v>0</v>
      </c>
      <c r="V329" s="396"/>
    </row>
    <row r="330" spans="2:15" ht="15">
      <c r="B330" s="193">
        <v>635006</v>
      </c>
      <c r="C330" s="81">
        <v>1</v>
      </c>
      <c r="D330" s="81">
        <v>41</v>
      </c>
      <c r="E330" s="912" t="s">
        <v>263</v>
      </c>
      <c r="F330" s="838" t="s">
        <v>433</v>
      </c>
      <c r="G330" s="82">
        <v>60</v>
      </c>
      <c r="H330" s="194">
        <v>2438</v>
      </c>
      <c r="I330" s="82">
        <v>10000</v>
      </c>
      <c r="J330" s="83">
        <v>10000</v>
      </c>
      <c r="K330" s="194">
        <v>500</v>
      </c>
      <c r="L330" s="82">
        <v>2000</v>
      </c>
      <c r="M330" s="83">
        <v>2000</v>
      </c>
      <c r="N330" s="1184">
        <v>0</v>
      </c>
      <c r="O330" s="1268">
        <f>(100/M330)*N330</f>
        <v>0</v>
      </c>
    </row>
    <row r="331" spans="2:15" ht="15">
      <c r="B331" s="191">
        <v>637</v>
      </c>
      <c r="C331" s="3"/>
      <c r="D331" s="3"/>
      <c r="E331" s="912"/>
      <c r="F331" s="827" t="s">
        <v>140</v>
      </c>
      <c r="G331" s="5">
        <v>600</v>
      </c>
      <c r="H331" s="192"/>
      <c r="I331" s="5"/>
      <c r="J331" s="4"/>
      <c r="K331" s="192"/>
      <c r="L331" s="5"/>
      <c r="M331" s="4"/>
      <c r="N331" s="442"/>
      <c r="O331" s="1298"/>
    </row>
    <row r="332" spans="2:15" ht="15">
      <c r="B332" s="234">
        <v>637005</v>
      </c>
      <c r="C332" s="98"/>
      <c r="D332" s="98">
        <v>41</v>
      </c>
      <c r="E332" s="913" t="s">
        <v>257</v>
      </c>
      <c r="F332" s="841" t="s">
        <v>482</v>
      </c>
      <c r="G332" s="121">
        <v>600</v>
      </c>
      <c r="H332" s="249"/>
      <c r="I332" s="121"/>
      <c r="J332" s="99"/>
      <c r="K332" s="249"/>
      <c r="L332" s="37"/>
      <c r="M332" s="37"/>
      <c r="N332" s="1199"/>
      <c r="O332" s="415"/>
    </row>
    <row r="333" spans="2:15" ht="15.75" thickBot="1">
      <c r="B333" s="297"/>
      <c r="C333" s="114"/>
      <c r="D333" s="114"/>
      <c r="E333" s="914"/>
      <c r="F333" s="854"/>
      <c r="G333" s="831"/>
      <c r="H333" s="421"/>
      <c r="I333" s="747"/>
      <c r="J333" s="153"/>
      <c r="K333" s="270"/>
      <c r="L333" s="747"/>
      <c r="M333" s="747"/>
      <c r="N333" s="1220"/>
      <c r="O333" s="414"/>
    </row>
    <row r="334" spans="2:15" ht="15.75" thickBot="1">
      <c r="B334" s="73" t="s">
        <v>265</v>
      </c>
      <c r="C334" s="103"/>
      <c r="D334" s="103"/>
      <c r="E334" s="376"/>
      <c r="F334" s="61" t="s">
        <v>266</v>
      </c>
      <c r="G334" s="74">
        <f>SUM(G335+G336+G345+G349+G360+G362)</f>
        <v>47630</v>
      </c>
      <c r="H334" s="19">
        <f>SUM(H335+H336+H345+H349+H360+H362)</f>
        <v>41803</v>
      </c>
      <c r="I334" s="74">
        <f>I335+I336+I345+I349+I360+I362</f>
        <v>76199</v>
      </c>
      <c r="J334" s="72">
        <f>J336+J345+J349+J360+J362</f>
        <v>76199</v>
      </c>
      <c r="K334" s="19">
        <f>K335+K336+K345+K349+K360+K362</f>
        <v>52425</v>
      </c>
      <c r="L334" s="74">
        <f>L336+L345+L349+L360+L362</f>
        <v>53726</v>
      </c>
      <c r="M334" s="72">
        <f>M335+M336+M345+M349+M360+M362</f>
        <v>82763</v>
      </c>
      <c r="N334" s="394">
        <f>N335+N336+N345+N349+N360+N362</f>
        <v>69293.61</v>
      </c>
      <c r="O334" s="392">
        <f>(100/M334)*N334</f>
        <v>83.72534828365333</v>
      </c>
    </row>
    <row r="335" spans="2:15" ht="0.75" customHeight="1">
      <c r="B335" s="295">
        <v>610</v>
      </c>
      <c r="C335" s="104"/>
      <c r="D335" s="1000"/>
      <c r="E335" s="803" t="s">
        <v>267</v>
      </c>
      <c r="F335" s="853" t="s">
        <v>78</v>
      </c>
      <c r="G335" s="887">
        <v>0</v>
      </c>
      <c r="H335" s="134">
        <v>0</v>
      </c>
      <c r="I335" s="134"/>
      <c r="J335" s="134"/>
      <c r="K335" s="134"/>
      <c r="L335" s="134"/>
      <c r="M335" s="134"/>
      <c r="N335" s="1221"/>
      <c r="O335" s="452"/>
    </row>
    <row r="336" spans="2:15" ht="15">
      <c r="B336" s="222">
        <v>62</v>
      </c>
      <c r="C336" s="3"/>
      <c r="D336" s="1000"/>
      <c r="E336" s="803"/>
      <c r="F336" s="853" t="s">
        <v>79</v>
      </c>
      <c r="G336" s="926">
        <f>SUM(G337:G344)</f>
        <v>364</v>
      </c>
      <c r="H336" s="278">
        <f aca="true" t="shared" si="43" ref="H336:N336">SUM(H337:H344)</f>
        <v>370</v>
      </c>
      <c r="I336" s="928">
        <f t="shared" si="43"/>
        <v>456</v>
      </c>
      <c r="J336" s="146">
        <f t="shared" si="43"/>
        <v>456</v>
      </c>
      <c r="K336" s="272">
        <f t="shared" si="43"/>
        <v>456</v>
      </c>
      <c r="L336" s="928">
        <f t="shared" si="43"/>
        <v>456</v>
      </c>
      <c r="M336" s="146">
        <f t="shared" si="43"/>
        <v>2143</v>
      </c>
      <c r="N336" s="437">
        <f t="shared" si="43"/>
        <v>1938.38</v>
      </c>
      <c r="O336" s="1273">
        <f aca="true" t="shared" si="44" ref="O336:O352">(100/M336)*N336</f>
        <v>90.45170321978536</v>
      </c>
    </row>
    <row r="337" spans="2:15" ht="15">
      <c r="B337" s="196">
        <v>621000</v>
      </c>
      <c r="C337" s="7"/>
      <c r="D337" s="239">
        <v>41</v>
      </c>
      <c r="E337" s="804" t="s">
        <v>267</v>
      </c>
      <c r="F337" s="829" t="s">
        <v>268</v>
      </c>
      <c r="G337" s="851">
        <v>104</v>
      </c>
      <c r="H337" s="253">
        <v>100</v>
      </c>
      <c r="I337" s="121">
        <v>130</v>
      </c>
      <c r="J337" s="99">
        <v>130</v>
      </c>
      <c r="K337" s="249">
        <v>130</v>
      </c>
      <c r="L337" s="121">
        <v>130</v>
      </c>
      <c r="M337" s="99">
        <v>350</v>
      </c>
      <c r="N337" s="1199">
        <v>314.67</v>
      </c>
      <c r="O337" s="1268">
        <f t="shared" si="44"/>
        <v>89.90571428571428</v>
      </c>
    </row>
    <row r="338" spans="2:15" ht="15">
      <c r="B338" s="196">
        <v>623000</v>
      </c>
      <c r="C338" s="7"/>
      <c r="D338" s="239">
        <v>41</v>
      </c>
      <c r="E338" s="804" t="s">
        <v>267</v>
      </c>
      <c r="F338" s="741" t="s">
        <v>81</v>
      </c>
      <c r="G338" s="927"/>
      <c r="H338" s="749"/>
      <c r="I338" s="37"/>
      <c r="J338" s="13"/>
      <c r="K338" s="210"/>
      <c r="L338" s="37"/>
      <c r="M338" s="13">
        <v>300</v>
      </c>
      <c r="N338" s="390">
        <v>278.17</v>
      </c>
      <c r="O338" s="1283">
        <f>(100/M338)*N338</f>
        <v>92.72333333333333</v>
      </c>
    </row>
    <row r="339" spans="2:15" ht="15">
      <c r="B339" s="198">
        <v>625001</v>
      </c>
      <c r="C339" s="9"/>
      <c r="D339" s="438">
        <v>41</v>
      </c>
      <c r="E339" s="805" t="s">
        <v>267</v>
      </c>
      <c r="F339" s="457" t="s">
        <v>82</v>
      </c>
      <c r="G339" s="819">
        <v>15</v>
      </c>
      <c r="H339" s="203">
        <v>14</v>
      </c>
      <c r="I339" s="57">
        <v>19</v>
      </c>
      <c r="J339" s="25">
        <v>19</v>
      </c>
      <c r="K339" s="244">
        <v>19</v>
      </c>
      <c r="L339" s="57">
        <v>19</v>
      </c>
      <c r="M339" s="25">
        <v>19</v>
      </c>
      <c r="N339" s="391">
        <v>5.11</v>
      </c>
      <c r="O339" s="1272">
        <f t="shared" si="44"/>
        <v>26.894736842105267</v>
      </c>
    </row>
    <row r="340" spans="2:15" ht="15">
      <c r="B340" s="198">
        <v>625002</v>
      </c>
      <c r="C340" s="9"/>
      <c r="D340" s="14">
        <v>41</v>
      </c>
      <c r="E340" s="806" t="s">
        <v>267</v>
      </c>
      <c r="F340" s="457" t="s">
        <v>83</v>
      </c>
      <c r="G340" s="819">
        <v>146</v>
      </c>
      <c r="H340" s="203">
        <v>153</v>
      </c>
      <c r="I340" s="51">
        <v>182</v>
      </c>
      <c r="J340" s="8">
        <v>182</v>
      </c>
      <c r="K340" s="199">
        <v>182</v>
      </c>
      <c r="L340" s="51">
        <v>182</v>
      </c>
      <c r="M340" s="8">
        <v>900</v>
      </c>
      <c r="N340" s="386">
        <v>829.98</v>
      </c>
      <c r="O340" s="1272">
        <f t="shared" si="44"/>
        <v>92.22</v>
      </c>
    </row>
    <row r="341" spans="2:15" ht="15">
      <c r="B341" s="198">
        <v>625003</v>
      </c>
      <c r="C341" s="9"/>
      <c r="D341" s="92">
        <v>41</v>
      </c>
      <c r="E341" s="806" t="s">
        <v>267</v>
      </c>
      <c r="F341" s="457" t="s">
        <v>84</v>
      </c>
      <c r="G341" s="927">
        <v>9</v>
      </c>
      <c r="H341" s="749">
        <v>8</v>
      </c>
      <c r="I341" s="51">
        <v>11</v>
      </c>
      <c r="J341" s="8">
        <v>11</v>
      </c>
      <c r="K341" s="199">
        <v>11</v>
      </c>
      <c r="L341" s="51">
        <v>11</v>
      </c>
      <c r="M341" s="8">
        <v>61</v>
      </c>
      <c r="N341" s="386">
        <v>47.39</v>
      </c>
      <c r="O341" s="1272">
        <f t="shared" si="44"/>
        <v>77.68852459016394</v>
      </c>
    </row>
    <row r="342" spans="2:15" ht="15">
      <c r="B342" s="198">
        <v>625004</v>
      </c>
      <c r="C342" s="9"/>
      <c r="D342" s="92">
        <v>41</v>
      </c>
      <c r="E342" s="806" t="s">
        <v>267</v>
      </c>
      <c r="F342" s="457" t="s">
        <v>85</v>
      </c>
      <c r="G342" s="51">
        <v>33</v>
      </c>
      <c r="H342" s="199">
        <v>32</v>
      </c>
      <c r="I342" s="51">
        <v>39</v>
      </c>
      <c r="J342" s="8">
        <v>39</v>
      </c>
      <c r="K342" s="199">
        <v>39</v>
      </c>
      <c r="L342" s="51">
        <v>39</v>
      </c>
      <c r="M342" s="8">
        <v>200</v>
      </c>
      <c r="N342" s="386">
        <v>177.84</v>
      </c>
      <c r="O342" s="1272">
        <f t="shared" si="44"/>
        <v>88.92</v>
      </c>
    </row>
    <row r="343" spans="2:15" ht="15">
      <c r="B343" s="209">
        <v>625005</v>
      </c>
      <c r="C343" s="9"/>
      <c r="D343" s="14">
        <v>41</v>
      </c>
      <c r="E343" s="806" t="s">
        <v>267</v>
      </c>
      <c r="F343" s="856" t="s">
        <v>86</v>
      </c>
      <c r="G343" s="37">
        <v>7</v>
      </c>
      <c r="H343" s="210">
        <v>11</v>
      </c>
      <c r="I343" s="51">
        <v>13</v>
      </c>
      <c r="J343" s="8">
        <v>13</v>
      </c>
      <c r="K343" s="199">
        <v>13</v>
      </c>
      <c r="L343" s="51">
        <v>13</v>
      </c>
      <c r="M343" s="8">
        <v>13</v>
      </c>
      <c r="N343" s="386">
        <v>3.65</v>
      </c>
      <c r="O343" s="1272">
        <f t="shared" si="44"/>
        <v>28.076923076923077</v>
      </c>
    </row>
    <row r="344" spans="2:15" ht="15">
      <c r="B344" s="206">
        <v>625007</v>
      </c>
      <c r="C344" s="11"/>
      <c r="D344" s="236">
        <v>41</v>
      </c>
      <c r="E344" s="803" t="s">
        <v>267</v>
      </c>
      <c r="F344" s="842" t="s">
        <v>87</v>
      </c>
      <c r="G344" s="852">
        <v>50</v>
      </c>
      <c r="H344" s="858">
        <v>52</v>
      </c>
      <c r="I344" s="37">
        <v>62</v>
      </c>
      <c r="J344" s="13">
        <v>62</v>
      </c>
      <c r="K344" s="210">
        <v>62</v>
      </c>
      <c r="L344" s="37">
        <v>62</v>
      </c>
      <c r="M344" s="13">
        <v>300</v>
      </c>
      <c r="N344" s="390">
        <v>281.57</v>
      </c>
      <c r="O344" s="1316">
        <f t="shared" si="44"/>
        <v>93.85666666666665</v>
      </c>
    </row>
    <row r="345" spans="2:15" ht="15">
      <c r="B345" s="222">
        <v>632</v>
      </c>
      <c r="C345" s="3"/>
      <c r="D345" s="156"/>
      <c r="E345" s="808"/>
      <c r="F345" s="827" t="s">
        <v>89</v>
      </c>
      <c r="G345" s="5">
        <f>SUM(G346:G348)</f>
        <v>35183</v>
      </c>
      <c r="H345" s="192">
        <f aca="true" t="shared" si="45" ref="H345:N345">SUM(H346:H348)</f>
        <v>31733</v>
      </c>
      <c r="I345" s="5">
        <f t="shared" si="45"/>
        <v>39500</v>
      </c>
      <c r="J345" s="4">
        <f t="shared" si="45"/>
        <v>39500</v>
      </c>
      <c r="K345" s="192">
        <f t="shared" si="45"/>
        <v>36000</v>
      </c>
      <c r="L345" s="5">
        <f t="shared" si="45"/>
        <v>37500</v>
      </c>
      <c r="M345" s="4">
        <f t="shared" si="45"/>
        <v>30689</v>
      </c>
      <c r="N345" s="442">
        <f t="shared" si="45"/>
        <v>25363.119999999995</v>
      </c>
      <c r="O345" s="1273">
        <f t="shared" si="44"/>
        <v>82.64563850239497</v>
      </c>
    </row>
    <row r="346" spans="2:15" ht="15">
      <c r="B346" s="196">
        <v>632001</v>
      </c>
      <c r="C346" s="7">
        <v>1</v>
      </c>
      <c r="D346" s="1002">
        <v>41</v>
      </c>
      <c r="E346" s="817" t="s">
        <v>267</v>
      </c>
      <c r="F346" s="829" t="s">
        <v>91</v>
      </c>
      <c r="G346" s="97">
        <v>6865</v>
      </c>
      <c r="H346" s="197">
        <v>6614</v>
      </c>
      <c r="I346" s="97">
        <v>9000</v>
      </c>
      <c r="J346" s="6">
        <v>9000</v>
      </c>
      <c r="K346" s="197">
        <v>7000</v>
      </c>
      <c r="L346" s="97">
        <v>9000</v>
      </c>
      <c r="M346" s="6">
        <v>8189</v>
      </c>
      <c r="N346" s="1185">
        <v>6732.07</v>
      </c>
      <c r="O346" s="1268">
        <f t="shared" si="44"/>
        <v>82.20869459030406</v>
      </c>
    </row>
    <row r="347" spans="2:21" ht="15">
      <c r="B347" s="198">
        <v>632001</v>
      </c>
      <c r="C347" s="7">
        <v>2</v>
      </c>
      <c r="D347" s="239">
        <v>41</v>
      </c>
      <c r="E347" s="805" t="s">
        <v>267</v>
      </c>
      <c r="F347" s="457" t="s">
        <v>92</v>
      </c>
      <c r="G347" s="97">
        <v>26272</v>
      </c>
      <c r="H347" s="197">
        <v>23120</v>
      </c>
      <c r="I347" s="51">
        <v>26500</v>
      </c>
      <c r="J347" s="8">
        <v>26500</v>
      </c>
      <c r="K347" s="199">
        <v>26500</v>
      </c>
      <c r="L347" s="51">
        <v>26500</v>
      </c>
      <c r="M347" s="8">
        <v>19500</v>
      </c>
      <c r="N347" s="386">
        <v>15780.81</v>
      </c>
      <c r="O347" s="1272">
        <f t="shared" si="44"/>
        <v>80.92723076923076</v>
      </c>
      <c r="U347" s="396"/>
    </row>
    <row r="348" spans="2:15" ht="15">
      <c r="B348" s="198">
        <v>632002</v>
      </c>
      <c r="C348" s="9"/>
      <c r="D348" s="14">
        <v>41</v>
      </c>
      <c r="E348" s="806" t="s">
        <v>267</v>
      </c>
      <c r="F348" s="457" t="s">
        <v>29</v>
      </c>
      <c r="G348" s="97">
        <v>2046</v>
      </c>
      <c r="H348" s="199">
        <v>1999</v>
      </c>
      <c r="I348" s="51">
        <v>4000</v>
      </c>
      <c r="J348" s="8">
        <v>4000</v>
      </c>
      <c r="K348" s="199">
        <v>2500</v>
      </c>
      <c r="L348" s="51">
        <v>2000</v>
      </c>
      <c r="M348" s="8">
        <v>3000</v>
      </c>
      <c r="N348" s="386">
        <v>2850.24</v>
      </c>
      <c r="O348" s="1316">
        <f t="shared" si="44"/>
        <v>95.008</v>
      </c>
    </row>
    <row r="349" spans="2:15" ht="15">
      <c r="B349" s="222">
        <v>633</v>
      </c>
      <c r="C349" s="3"/>
      <c r="D349" s="156"/>
      <c r="E349" s="808"/>
      <c r="F349" s="827" t="s">
        <v>96</v>
      </c>
      <c r="G349" s="5">
        <f aca="true" t="shared" si="46" ref="G349:L349">SUM(G352:G359)</f>
        <v>7454</v>
      </c>
      <c r="H349" s="192">
        <f t="shared" si="46"/>
        <v>6661</v>
      </c>
      <c r="I349" s="5">
        <f t="shared" si="46"/>
        <v>10700</v>
      </c>
      <c r="J349" s="4">
        <f t="shared" si="46"/>
        <v>14200</v>
      </c>
      <c r="K349" s="192">
        <f t="shared" si="46"/>
        <v>7250</v>
      </c>
      <c r="L349" s="5">
        <f t="shared" si="46"/>
        <v>10700</v>
      </c>
      <c r="M349" s="4">
        <f>SUM(M350:M359)</f>
        <v>27291</v>
      </c>
      <c r="N349" s="442">
        <f>SUM(N350:N359)</f>
        <v>22974.73</v>
      </c>
      <c r="O349" s="1273">
        <f t="shared" si="44"/>
        <v>84.18427320362025</v>
      </c>
    </row>
    <row r="350" spans="2:15" ht="15">
      <c r="B350" s="207">
        <v>633001</v>
      </c>
      <c r="C350" s="23"/>
      <c r="D350" s="981">
        <v>41</v>
      </c>
      <c r="E350" s="816" t="s">
        <v>267</v>
      </c>
      <c r="F350" s="828" t="s">
        <v>304</v>
      </c>
      <c r="G350" s="56"/>
      <c r="H350" s="208"/>
      <c r="I350" s="56"/>
      <c r="J350" s="22"/>
      <c r="K350" s="208"/>
      <c r="L350" s="56"/>
      <c r="M350" s="22">
        <v>3000</v>
      </c>
      <c r="N350" s="1182">
        <v>2410.8</v>
      </c>
      <c r="O350" s="1495">
        <f>(100/M350)*N350</f>
        <v>80.36</v>
      </c>
    </row>
    <row r="351" spans="2:15" ht="15">
      <c r="B351" s="196">
        <v>634004</v>
      </c>
      <c r="C351" s="7">
        <v>2</v>
      </c>
      <c r="D351" s="1002">
        <v>41</v>
      </c>
      <c r="E351" s="817" t="s">
        <v>267</v>
      </c>
      <c r="F351" s="829" t="s">
        <v>554</v>
      </c>
      <c r="G351" s="97"/>
      <c r="H351" s="197"/>
      <c r="I351" s="97"/>
      <c r="J351" s="6"/>
      <c r="K351" s="197"/>
      <c r="L351" s="97"/>
      <c r="M351" s="6">
        <v>250</v>
      </c>
      <c r="N351" s="1185"/>
      <c r="O351" s="1423"/>
    </row>
    <row r="352" spans="2:15" ht="15">
      <c r="B352" s="196">
        <v>633006</v>
      </c>
      <c r="C352" s="7"/>
      <c r="D352" s="1002">
        <v>41</v>
      </c>
      <c r="E352" s="817" t="s">
        <v>267</v>
      </c>
      <c r="F352" s="829" t="s">
        <v>221</v>
      </c>
      <c r="G352" s="97">
        <v>1006</v>
      </c>
      <c r="H352" s="197">
        <v>1064</v>
      </c>
      <c r="I352" s="97">
        <v>1500</v>
      </c>
      <c r="J352" s="6">
        <v>2800</v>
      </c>
      <c r="K352" s="197">
        <v>1300</v>
      </c>
      <c r="L352" s="97">
        <v>1500</v>
      </c>
      <c r="M352" s="6">
        <v>7200</v>
      </c>
      <c r="N352" s="1185">
        <v>6738.95</v>
      </c>
      <c r="O352" s="1283">
        <f t="shared" si="44"/>
        <v>93.59652777777777</v>
      </c>
    </row>
    <row r="353" spans="2:15" ht="15">
      <c r="B353" s="196">
        <v>633006</v>
      </c>
      <c r="C353" s="7">
        <v>2</v>
      </c>
      <c r="D353" s="1002">
        <v>41</v>
      </c>
      <c r="E353" s="806" t="s">
        <v>267</v>
      </c>
      <c r="F353" s="798" t="s">
        <v>463</v>
      </c>
      <c r="G353" s="97"/>
      <c r="H353" s="197"/>
      <c r="I353" s="97"/>
      <c r="J353" s="6">
        <v>2200</v>
      </c>
      <c r="K353" s="197"/>
      <c r="L353" s="97"/>
      <c r="M353" s="6"/>
      <c r="N353" s="386"/>
      <c r="O353" s="486"/>
    </row>
    <row r="354" spans="2:15" ht="15">
      <c r="B354" s="196">
        <v>633006</v>
      </c>
      <c r="C354" s="7">
        <v>3</v>
      </c>
      <c r="D354" s="1002">
        <v>41</v>
      </c>
      <c r="E354" s="806" t="s">
        <v>267</v>
      </c>
      <c r="F354" s="741" t="s">
        <v>103</v>
      </c>
      <c r="G354" s="97">
        <v>41</v>
      </c>
      <c r="H354" s="199">
        <v>104</v>
      </c>
      <c r="I354" s="51">
        <v>200</v>
      </c>
      <c r="J354" s="8">
        <v>200</v>
      </c>
      <c r="K354" s="199">
        <v>100</v>
      </c>
      <c r="L354" s="51">
        <v>200</v>
      </c>
      <c r="M354" s="8">
        <v>221</v>
      </c>
      <c r="N354" s="386">
        <v>220.98</v>
      </c>
      <c r="O354" s="1272">
        <f aca="true" t="shared" si="47" ref="O354:O363">(100/M354)*N354</f>
        <v>99.99095022624434</v>
      </c>
    </row>
    <row r="355" spans="2:15" ht="15">
      <c r="B355" s="196">
        <v>633006</v>
      </c>
      <c r="C355" s="7">
        <v>7</v>
      </c>
      <c r="D355" s="1002">
        <v>41</v>
      </c>
      <c r="E355" s="806" t="s">
        <v>267</v>
      </c>
      <c r="F355" s="741" t="s">
        <v>269</v>
      </c>
      <c r="G355" s="97">
        <v>363</v>
      </c>
      <c r="H355" s="197"/>
      <c r="I355" s="97"/>
      <c r="J355" s="6"/>
      <c r="K355" s="197">
        <v>50</v>
      </c>
      <c r="L355" s="97"/>
      <c r="M355" s="6">
        <v>4400</v>
      </c>
      <c r="N355" s="1185">
        <v>4391.51</v>
      </c>
      <c r="O355" s="1272">
        <f t="shared" si="47"/>
        <v>99.80704545454546</v>
      </c>
    </row>
    <row r="356" spans="2:15" ht="15">
      <c r="B356" s="196">
        <v>633006</v>
      </c>
      <c r="C356" s="7">
        <v>12</v>
      </c>
      <c r="D356" s="239">
        <v>41</v>
      </c>
      <c r="E356" s="804" t="s">
        <v>267</v>
      </c>
      <c r="F356" s="741" t="s">
        <v>270</v>
      </c>
      <c r="G356" s="51">
        <v>849</v>
      </c>
      <c r="H356" s="197">
        <v>125</v>
      </c>
      <c r="I356" s="97">
        <v>4000</v>
      </c>
      <c r="J356" s="6">
        <v>4000</v>
      </c>
      <c r="K356" s="197">
        <v>800</v>
      </c>
      <c r="L356" s="97">
        <v>4000</v>
      </c>
      <c r="M356" s="6">
        <v>4000</v>
      </c>
      <c r="N356" s="386">
        <v>2016.56</v>
      </c>
      <c r="O356" s="1272">
        <f t="shared" si="47"/>
        <v>50.414</v>
      </c>
    </row>
    <row r="357" spans="2:15" ht="15">
      <c r="B357" s="196">
        <v>633006</v>
      </c>
      <c r="C357" s="7">
        <v>30</v>
      </c>
      <c r="D357" s="239">
        <v>41</v>
      </c>
      <c r="E357" s="804" t="s">
        <v>267</v>
      </c>
      <c r="F357" s="741" t="s">
        <v>512</v>
      </c>
      <c r="G357" s="51"/>
      <c r="H357" s="197"/>
      <c r="I357" s="97"/>
      <c r="J357" s="6"/>
      <c r="K357" s="197"/>
      <c r="L357" s="97"/>
      <c r="M357" s="6">
        <v>1200</v>
      </c>
      <c r="N357" s="1185">
        <v>1150</v>
      </c>
      <c r="O357" s="1272">
        <f t="shared" si="47"/>
        <v>95.83333333333333</v>
      </c>
    </row>
    <row r="358" spans="2:15" ht="15">
      <c r="B358" s="198">
        <v>633015</v>
      </c>
      <c r="C358" s="9"/>
      <c r="D358" s="438">
        <v>41</v>
      </c>
      <c r="E358" s="805" t="s">
        <v>267</v>
      </c>
      <c r="F358" s="741" t="s">
        <v>449</v>
      </c>
      <c r="G358" s="51"/>
      <c r="H358" s="199"/>
      <c r="I358" s="51"/>
      <c r="J358" s="8"/>
      <c r="K358" s="199"/>
      <c r="L358" s="51"/>
      <c r="M358" s="8">
        <v>20</v>
      </c>
      <c r="N358" s="386">
        <v>15</v>
      </c>
      <c r="O358" s="1319">
        <f t="shared" si="47"/>
        <v>75</v>
      </c>
    </row>
    <row r="359" spans="2:15" ht="15">
      <c r="B359" s="206">
        <v>633016</v>
      </c>
      <c r="C359" s="33"/>
      <c r="D359" s="150">
        <v>41</v>
      </c>
      <c r="E359" s="807" t="s">
        <v>272</v>
      </c>
      <c r="F359" s="809" t="s">
        <v>273</v>
      </c>
      <c r="G359" s="85">
        <v>5195</v>
      </c>
      <c r="H359" s="201">
        <v>5368</v>
      </c>
      <c r="I359" s="85">
        <v>5000</v>
      </c>
      <c r="J359" s="85">
        <v>5000</v>
      </c>
      <c r="K359" s="201">
        <v>5000</v>
      </c>
      <c r="L359" s="85">
        <v>5000</v>
      </c>
      <c r="M359" s="85">
        <v>7000</v>
      </c>
      <c r="N359" s="1192">
        <v>6030.93</v>
      </c>
      <c r="O359" s="1271">
        <f t="shared" si="47"/>
        <v>86.15614285714285</v>
      </c>
    </row>
    <row r="360" spans="2:15" ht="15">
      <c r="B360" s="222">
        <v>635</v>
      </c>
      <c r="C360" s="3"/>
      <c r="D360" s="156"/>
      <c r="E360" s="808"/>
      <c r="F360" s="797" t="s">
        <v>128</v>
      </c>
      <c r="G360" s="5">
        <f>SUM(G361:G361)</f>
        <v>0</v>
      </c>
      <c r="H360" s="192">
        <f>SUM(H361:H361)</f>
        <v>176</v>
      </c>
      <c r="I360" s="5">
        <f>I361</f>
        <v>21524</v>
      </c>
      <c r="J360" s="4">
        <f>J361</f>
        <v>12524</v>
      </c>
      <c r="K360" s="192">
        <f>K361</f>
        <v>300</v>
      </c>
      <c r="L360" s="5">
        <f>L361</f>
        <v>1000</v>
      </c>
      <c r="M360" s="4">
        <f>M361</f>
        <v>1500</v>
      </c>
      <c r="N360" s="442">
        <v>1200</v>
      </c>
      <c r="O360" s="1273">
        <f t="shared" si="47"/>
        <v>80</v>
      </c>
    </row>
    <row r="361" spans="2:15" ht="15">
      <c r="B361" s="196">
        <v>635006</v>
      </c>
      <c r="C361" s="80">
        <v>1</v>
      </c>
      <c r="D361" s="123">
        <v>41</v>
      </c>
      <c r="E361" s="808" t="s">
        <v>267</v>
      </c>
      <c r="F361" s="800" t="s">
        <v>135</v>
      </c>
      <c r="G361" s="56">
        <v>0</v>
      </c>
      <c r="H361" s="197">
        <v>176</v>
      </c>
      <c r="I361" s="97">
        <v>21524</v>
      </c>
      <c r="J361" s="97">
        <v>12524</v>
      </c>
      <c r="K361" s="197">
        <v>300</v>
      </c>
      <c r="L361" s="97">
        <v>1000</v>
      </c>
      <c r="M361" s="97">
        <v>1500</v>
      </c>
      <c r="N361" s="1208">
        <v>1200</v>
      </c>
      <c r="O361" s="1267">
        <f t="shared" si="47"/>
        <v>80</v>
      </c>
    </row>
    <row r="362" spans="2:15" ht="15">
      <c r="B362" s="222">
        <v>637</v>
      </c>
      <c r="C362" s="76"/>
      <c r="D362" s="1000"/>
      <c r="E362" s="803"/>
      <c r="F362" s="796" t="s">
        <v>140</v>
      </c>
      <c r="G362" s="5">
        <f aca="true" t="shared" si="48" ref="G362:N362">SUM(G363:G372)</f>
        <v>4629</v>
      </c>
      <c r="H362" s="192">
        <f t="shared" si="48"/>
        <v>2863</v>
      </c>
      <c r="I362" s="5">
        <f t="shared" si="48"/>
        <v>4019</v>
      </c>
      <c r="J362" s="4">
        <f t="shared" si="48"/>
        <v>9519</v>
      </c>
      <c r="K362" s="192">
        <f t="shared" si="48"/>
        <v>8419</v>
      </c>
      <c r="L362" s="5">
        <f t="shared" si="48"/>
        <v>4070</v>
      </c>
      <c r="M362" s="4">
        <f t="shared" si="48"/>
        <v>21140</v>
      </c>
      <c r="N362" s="442">
        <f t="shared" si="48"/>
        <v>17817.38</v>
      </c>
      <c r="O362" s="1273">
        <f t="shared" si="47"/>
        <v>84.28278145695364</v>
      </c>
    </row>
    <row r="363" spans="2:15" ht="15">
      <c r="B363" s="207">
        <v>637005</v>
      </c>
      <c r="C363" s="23">
        <v>30</v>
      </c>
      <c r="D363" s="981">
        <v>41</v>
      </c>
      <c r="E363" s="816" t="s">
        <v>267</v>
      </c>
      <c r="F363" s="812" t="s">
        <v>275</v>
      </c>
      <c r="G363" s="851"/>
      <c r="H363" s="253"/>
      <c r="I363" s="851"/>
      <c r="J363" s="117"/>
      <c r="K363" s="253"/>
      <c r="L363" s="851"/>
      <c r="M363" s="117">
        <v>5000</v>
      </c>
      <c r="N363" s="1196">
        <v>3816.46</v>
      </c>
      <c r="O363" s="1270">
        <f t="shared" si="47"/>
        <v>76.3292</v>
      </c>
    </row>
    <row r="364" spans="2:15" ht="15">
      <c r="B364" s="196">
        <v>637002</v>
      </c>
      <c r="C364" s="7"/>
      <c r="D364" s="1002">
        <v>41</v>
      </c>
      <c r="E364" s="817" t="s">
        <v>267</v>
      </c>
      <c r="F364" s="798" t="s">
        <v>483</v>
      </c>
      <c r="G364" s="927">
        <v>2905</v>
      </c>
      <c r="H364" s="749"/>
      <c r="I364" s="927"/>
      <c r="J364" s="12"/>
      <c r="K364" s="749"/>
      <c r="L364" s="927"/>
      <c r="M364" s="12"/>
      <c r="N364" s="1189"/>
      <c r="O364" s="1320"/>
    </row>
    <row r="365" spans="2:15" ht="15">
      <c r="B365" s="196">
        <v>637002</v>
      </c>
      <c r="C365" s="7">
        <v>1</v>
      </c>
      <c r="D365" s="1002">
        <v>41</v>
      </c>
      <c r="E365" s="806" t="s">
        <v>267</v>
      </c>
      <c r="F365" s="798" t="s">
        <v>276</v>
      </c>
      <c r="G365" s="97">
        <v>700</v>
      </c>
      <c r="H365" s="197">
        <v>1000</v>
      </c>
      <c r="I365" s="97">
        <v>1000</v>
      </c>
      <c r="J365" s="6">
        <v>1000</v>
      </c>
      <c r="K365" s="197">
        <v>1000</v>
      </c>
      <c r="L365" s="97">
        <v>1000</v>
      </c>
      <c r="M365" s="6">
        <v>1250</v>
      </c>
      <c r="N365" s="386">
        <v>1243.64</v>
      </c>
      <c r="O365" s="1272">
        <f aca="true" t="shared" si="49" ref="O365:O372">(100/M365)*N365</f>
        <v>99.4912</v>
      </c>
    </row>
    <row r="366" spans="2:15" ht="15">
      <c r="B366" s="196">
        <v>637002</v>
      </c>
      <c r="C366" s="7">
        <v>2</v>
      </c>
      <c r="D366" s="1002">
        <v>41</v>
      </c>
      <c r="E366" s="817" t="s">
        <v>267</v>
      </c>
      <c r="F366" s="798" t="s">
        <v>464</v>
      </c>
      <c r="G366" s="97"/>
      <c r="H366" s="197"/>
      <c r="I366" s="97"/>
      <c r="J366" s="6">
        <v>5500</v>
      </c>
      <c r="K366" s="197">
        <v>5200</v>
      </c>
      <c r="L366" s="97"/>
      <c r="M366" s="6">
        <v>4200</v>
      </c>
      <c r="N366" s="1185">
        <v>4123.13</v>
      </c>
      <c r="O366" s="1322">
        <f t="shared" si="49"/>
        <v>98.1697619047619</v>
      </c>
    </row>
    <row r="367" spans="2:15" ht="15">
      <c r="B367" s="196">
        <v>637002</v>
      </c>
      <c r="C367" s="7">
        <v>2</v>
      </c>
      <c r="D367" s="1002">
        <v>71</v>
      </c>
      <c r="E367" s="817" t="s">
        <v>267</v>
      </c>
      <c r="F367" s="798" t="s">
        <v>464</v>
      </c>
      <c r="G367" s="97"/>
      <c r="H367" s="197"/>
      <c r="I367" s="97"/>
      <c r="J367" s="6"/>
      <c r="K367" s="197"/>
      <c r="L367" s="97"/>
      <c r="M367" s="6">
        <v>1000</v>
      </c>
      <c r="N367" s="1185">
        <v>1000</v>
      </c>
      <c r="O367" s="447">
        <f t="shared" si="49"/>
        <v>100</v>
      </c>
    </row>
    <row r="368" spans="2:15" ht="15">
      <c r="B368" s="196">
        <v>637004</v>
      </c>
      <c r="C368" s="7"/>
      <c r="D368" s="1002">
        <v>41</v>
      </c>
      <c r="E368" s="817" t="s">
        <v>267</v>
      </c>
      <c r="F368" s="798" t="s">
        <v>533</v>
      </c>
      <c r="G368" s="97"/>
      <c r="H368" s="197">
        <v>125</v>
      </c>
      <c r="I368" s="51">
        <v>200</v>
      </c>
      <c r="J368" s="8">
        <v>200</v>
      </c>
      <c r="K368" s="199">
        <v>200</v>
      </c>
      <c r="L368" s="51">
        <v>200</v>
      </c>
      <c r="M368" s="8">
        <v>1500</v>
      </c>
      <c r="N368" s="386">
        <v>115.2</v>
      </c>
      <c r="O368" s="1305">
        <f t="shared" si="49"/>
        <v>7.68</v>
      </c>
    </row>
    <row r="369" spans="2:15" ht="15">
      <c r="B369" s="198">
        <v>637004</v>
      </c>
      <c r="C369" s="9">
        <v>5</v>
      </c>
      <c r="D369" s="14">
        <v>41</v>
      </c>
      <c r="E369" s="806" t="s">
        <v>267</v>
      </c>
      <c r="F369" s="741" t="s">
        <v>144</v>
      </c>
      <c r="G369" s="97"/>
      <c r="H369" s="197">
        <v>180</v>
      </c>
      <c r="I369" s="51">
        <v>1000</v>
      </c>
      <c r="J369" s="8">
        <v>1000</v>
      </c>
      <c r="K369" s="199">
        <v>200</v>
      </c>
      <c r="L369" s="51">
        <v>1000</v>
      </c>
      <c r="M369" s="8">
        <v>1000</v>
      </c>
      <c r="N369" s="386">
        <v>730</v>
      </c>
      <c r="O369" s="1272">
        <f t="shared" si="49"/>
        <v>73</v>
      </c>
    </row>
    <row r="370" spans="2:15" ht="15">
      <c r="B370" s="196">
        <v>637013</v>
      </c>
      <c r="C370" s="7"/>
      <c r="D370" s="1002">
        <v>41</v>
      </c>
      <c r="E370" s="806" t="s">
        <v>272</v>
      </c>
      <c r="F370" s="741" t="s">
        <v>278</v>
      </c>
      <c r="G370" s="51"/>
      <c r="H370" s="199">
        <v>305</v>
      </c>
      <c r="I370" s="97">
        <v>299</v>
      </c>
      <c r="J370" s="6">
        <v>299</v>
      </c>
      <c r="K370" s="197">
        <v>299</v>
      </c>
      <c r="L370" s="97">
        <v>350</v>
      </c>
      <c r="M370" s="6">
        <v>470</v>
      </c>
      <c r="N370" s="1185">
        <v>470</v>
      </c>
      <c r="O370" s="1283">
        <f t="shared" si="49"/>
        <v>100</v>
      </c>
    </row>
    <row r="371" spans="2:15" ht="15">
      <c r="B371" s="198">
        <v>637015</v>
      </c>
      <c r="C371" s="9"/>
      <c r="D371" s="14">
        <v>41</v>
      </c>
      <c r="E371" s="806" t="s">
        <v>77</v>
      </c>
      <c r="F371" s="741" t="s">
        <v>158</v>
      </c>
      <c r="G371" s="51"/>
      <c r="H371" s="199">
        <v>212</v>
      </c>
      <c r="I371" s="97">
        <v>220</v>
      </c>
      <c r="J371" s="6">
        <v>220</v>
      </c>
      <c r="K371" s="197">
        <v>220</v>
      </c>
      <c r="L371" s="97">
        <v>220</v>
      </c>
      <c r="M371" s="6">
        <v>220</v>
      </c>
      <c r="N371" s="1185">
        <v>211.57</v>
      </c>
      <c r="O371" s="1305">
        <f t="shared" si="49"/>
        <v>96.16818181818181</v>
      </c>
    </row>
    <row r="372" spans="2:15" ht="15">
      <c r="B372" s="206">
        <v>637027</v>
      </c>
      <c r="C372" s="33"/>
      <c r="D372" s="150">
        <v>41</v>
      </c>
      <c r="E372" s="807" t="s">
        <v>267</v>
      </c>
      <c r="F372" s="809" t="s">
        <v>165</v>
      </c>
      <c r="G372" s="85">
        <v>1024</v>
      </c>
      <c r="H372" s="201">
        <v>1041</v>
      </c>
      <c r="I372" s="85">
        <v>1300</v>
      </c>
      <c r="J372" s="10">
        <v>1300</v>
      </c>
      <c r="K372" s="201">
        <v>1300</v>
      </c>
      <c r="L372" s="85">
        <v>1300</v>
      </c>
      <c r="M372" s="10">
        <v>6500</v>
      </c>
      <c r="N372" s="1183">
        <v>6107.38</v>
      </c>
      <c r="O372" s="1271">
        <f t="shared" si="49"/>
        <v>93.95969230769231</v>
      </c>
    </row>
    <row r="373" spans="2:15" ht="15.75" thickBot="1">
      <c r="B373" s="228"/>
      <c r="C373" s="28"/>
      <c r="D373" s="1004"/>
      <c r="E373" s="834"/>
      <c r="F373" s="862"/>
      <c r="G373" s="831"/>
      <c r="H373" s="421"/>
      <c r="I373" s="111"/>
      <c r="J373" s="102"/>
      <c r="K373" s="259"/>
      <c r="L373" s="111"/>
      <c r="M373" s="102"/>
      <c r="N373" s="1204"/>
      <c r="O373" s="685"/>
    </row>
    <row r="374" spans="2:15" ht="15.75" thickBot="1">
      <c r="B374" s="213" t="s">
        <v>380</v>
      </c>
      <c r="C374" s="18"/>
      <c r="D374" s="999"/>
      <c r="E374" s="802"/>
      <c r="F374" s="795" t="s">
        <v>280</v>
      </c>
      <c r="G374" s="74">
        <f>SUM(G375+G376+G384+G389)</f>
        <v>1525</v>
      </c>
      <c r="H374" s="19">
        <f>SUM(H375+H376+H384+H389)</f>
        <v>2539</v>
      </c>
      <c r="I374" s="74">
        <f aca="true" t="shared" si="50" ref="I374:N374">I375+I376+I384+I389</f>
        <v>1665</v>
      </c>
      <c r="J374" s="72">
        <f t="shared" si="50"/>
        <v>2342</v>
      </c>
      <c r="K374" s="19">
        <f t="shared" si="50"/>
        <v>1515</v>
      </c>
      <c r="L374" s="74">
        <f t="shared" si="50"/>
        <v>1665</v>
      </c>
      <c r="M374" s="72">
        <f t="shared" si="50"/>
        <v>1665</v>
      </c>
      <c r="N374" s="394">
        <f t="shared" si="50"/>
        <v>1457.4</v>
      </c>
      <c r="O374" s="392">
        <f>(100/M374)*N374</f>
        <v>87.53153153153154</v>
      </c>
    </row>
    <row r="375" spans="2:15" ht="0.75" customHeight="1">
      <c r="B375" s="300">
        <v>610</v>
      </c>
      <c r="C375" s="104"/>
      <c r="D375" s="104"/>
      <c r="E375" s="110" t="s">
        <v>267</v>
      </c>
      <c r="F375" s="861" t="s">
        <v>78</v>
      </c>
      <c r="G375" s="887">
        <v>0</v>
      </c>
      <c r="H375" s="271">
        <v>0</v>
      </c>
      <c r="I375" s="887"/>
      <c r="J375" s="134"/>
      <c r="K375" s="271"/>
      <c r="L375" s="887"/>
      <c r="M375" s="134"/>
      <c r="N375" s="1221"/>
      <c r="O375" s="685"/>
    </row>
    <row r="376" spans="2:15" ht="15">
      <c r="B376" s="191">
        <v>62</v>
      </c>
      <c r="C376" s="3"/>
      <c r="D376" s="163"/>
      <c r="E376" s="837"/>
      <c r="F376" s="827" t="s">
        <v>79</v>
      </c>
      <c r="G376" s="929">
        <f>SUM(G377:G383)</f>
        <v>376</v>
      </c>
      <c r="H376" s="273">
        <f aca="true" t="shared" si="51" ref="H376:N376">SUM(H377:H383)</f>
        <v>377</v>
      </c>
      <c r="I376" s="929">
        <f t="shared" si="51"/>
        <v>395</v>
      </c>
      <c r="J376" s="149">
        <f t="shared" si="51"/>
        <v>472</v>
      </c>
      <c r="K376" s="273">
        <f t="shared" si="51"/>
        <v>395</v>
      </c>
      <c r="L376" s="929">
        <f t="shared" si="51"/>
        <v>395</v>
      </c>
      <c r="M376" s="149">
        <f t="shared" si="51"/>
        <v>395</v>
      </c>
      <c r="N376" s="1222">
        <f t="shared" si="51"/>
        <v>378.4</v>
      </c>
      <c r="O376" s="1273">
        <f aca="true" t="shared" si="52" ref="O376:O385">(100/M376)*N376</f>
        <v>95.79746835443038</v>
      </c>
    </row>
    <row r="377" spans="2:15" ht="15">
      <c r="B377" s="207">
        <v>621000</v>
      </c>
      <c r="C377" s="23">
        <v>1</v>
      </c>
      <c r="D377" s="981">
        <v>41</v>
      </c>
      <c r="E377" s="816" t="s">
        <v>267</v>
      </c>
      <c r="F377" s="828" t="s">
        <v>281</v>
      </c>
      <c r="G377" s="851">
        <v>107</v>
      </c>
      <c r="H377" s="253">
        <v>108</v>
      </c>
      <c r="I377" s="851">
        <v>110</v>
      </c>
      <c r="J377" s="117">
        <v>110</v>
      </c>
      <c r="K377" s="253">
        <v>110</v>
      </c>
      <c r="L377" s="851">
        <v>110</v>
      </c>
      <c r="M377" s="117">
        <v>110</v>
      </c>
      <c r="N377" s="1196">
        <v>108</v>
      </c>
      <c r="O377" s="1270">
        <f t="shared" si="52"/>
        <v>98.18181818181817</v>
      </c>
    </row>
    <row r="378" spans="2:15" ht="15">
      <c r="B378" s="198">
        <v>625001</v>
      </c>
      <c r="C378" s="9">
        <v>1</v>
      </c>
      <c r="D378" s="239">
        <v>41</v>
      </c>
      <c r="E378" s="804" t="s">
        <v>267</v>
      </c>
      <c r="F378" s="931" t="s">
        <v>82</v>
      </c>
      <c r="G378" s="819">
        <v>15</v>
      </c>
      <c r="H378" s="203">
        <v>15</v>
      </c>
      <c r="I378" s="819">
        <v>16</v>
      </c>
      <c r="J378" s="58">
        <v>16</v>
      </c>
      <c r="K378" s="203">
        <v>16</v>
      </c>
      <c r="L378" s="819">
        <v>16</v>
      </c>
      <c r="M378" s="58">
        <v>16</v>
      </c>
      <c r="N378" s="1188">
        <v>15.12</v>
      </c>
      <c r="O378" s="1272">
        <f t="shared" si="52"/>
        <v>94.5</v>
      </c>
    </row>
    <row r="379" spans="2:15" ht="15">
      <c r="B379" s="196">
        <v>625002</v>
      </c>
      <c r="C379" s="7">
        <v>1</v>
      </c>
      <c r="D379" s="14">
        <v>41</v>
      </c>
      <c r="E379" s="806" t="s">
        <v>267</v>
      </c>
      <c r="F379" s="457" t="s">
        <v>83</v>
      </c>
      <c r="G379" s="819">
        <v>151</v>
      </c>
      <c r="H379" s="203">
        <v>151</v>
      </c>
      <c r="I379" s="819">
        <v>160</v>
      </c>
      <c r="J379" s="58">
        <v>200</v>
      </c>
      <c r="K379" s="203">
        <v>160</v>
      </c>
      <c r="L379" s="819">
        <v>160</v>
      </c>
      <c r="M379" s="58">
        <v>160</v>
      </c>
      <c r="N379" s="1188">
        <v>151.2</v>
      </c>
      <c r="O379" s="1272">
        <f t="shared" si="52"/>
        <v>94.5</v>
      </c>
    </row>
    <row r="380" spans="2:15" ht="15">
      <c r="B380" s="198">
        <v>625003</v>
      </c>
      <c r="C380" s="9">
        <v>1</v>
      </c>
      <c r="D380" s="14">
        <v>41</v>
      </c>
      <c r="E380" s="806" t="s">
        <v>267</v>
      </c>
      <c r="F380" s="457" t="s">
        <v>84</v>
      </c>
      <c r="G380" s="819">
        <v>8</v>
      </c>
      <c r="H380" s="203">
        <v>9</v>
      </c>
      <c r="I380" s="819">
        <v>10</v>
      </c>
      <c r="J380" s="58">
        <v>15</v>
      </c>
      <c r="K380" s="203">
        <v>10</v>
      </c>
      <c r="L380" s="819">
        <v>10</v>
      </c>
      <c r="M380" s="58">
        <v>10</v>
      </c>
      <c r="N380" s="1188">
        <v>8.64</v>
      </c>
      <c r="O380" s="1319">
        <f t="shared" si="52"/>
        <v>86.4</v>
      </c>
    </row>
    <row r="381" spans="2:15" ht="15">
      <c r="B381" s="198">
        <v>625004</v>
      </c>
      <c r="C381" s="34">
        <v>1</v>
      </c>
      <c r="D381" s="92">
        <v>41</v>
      </c>
      <c r="E381" s="806" t="s">
        <v>267</v>
      </c>
      <c r="F381" s="457" t="s">
        <v>85</v>
      </c>
      <c r="G381" s="51">
        <v>35</v>
      </c>
      <c r="H381" s="199">
        <v>32</v>
      </c>
      <c r="I381" s="51">
        <v>35</v>
      </c>
      <c r="J381" s="8">
        <v>50</v>
      </c>
      <c r="K381" s="199">
        <v>35</v>
      </c>
      <c r="L381" s="51">
        <v>35</v>
      </c>
      <c r="M381" s="8">
        <v>35</v>
      </c>
      <c r="N381" s="386">
        <v>32.4</v>
      </c>
      <c r="O381" s="1272">
        <f t="shared" si="52"/>
        <v>92.57142857142857</v>
      </c>
    </row>
    <row r="382" spans="2:15" ht="15">
      <c r="B382" s="198">
        <v>625005</v>
      </c>
      <c r="C382" s="34">
        <v>1</v>
      </c>
      <c r="D382" s="92">
        <v>41</v>
      </c>
      <c r="E382" s="806" t="s">
        <v>267</v>
      </c>
      <c r="F382" s="457" t="s">
        <v>86</v>
      </c>
      <c r="G382" s="51">
        <v>8</v>
      </c>
      <c r="H382" s="199">
        <v>11</v>
      </c>
      <c r="I382" s="51">
        <v>11</v>
      </c>
      <c r="J382" s="8">
        <v>11</v>
      </c>
      <c r="K382" s="199">
        <v>11</v>
      </c>
      <c r="L382" s="51">
        <v>11</v>
      </c>
      <c r="M382" s="8">
        <v>11</v>
      </c>
      <c r="N382" s="386">
        <v>10.8</v>
      </c>
      <c r="O382" s="1272">
        <f t="shared" si="52"/>
        <v>98.1818181818182</v>
      </c>
    </row>
    <row r="383" spans="2:15" ht="15">
      <c r="B383" s="200">
        <v>625007</v>
      </c>
      <c r="C383" s="11">
        <v>1</v>
      </c>
      <c r="D383" s="236">
        <v>41</v>
      </c>
      <c r="E383" s="807" t="s">
        <v>267</v>
      </c>
      <c r="F383" s="824" t="s">
        <v>282</v>
      </c>
      <c r="G383" s="826">
        <v>52</v>
      </c>
      <c r="H383" s="254">
        <v>51</v>
      </c>
      <c r="I383" s="826">
        <v>53</v>
      </c>
      <c r="J383" s="93">
        <v>70</v>
      </c>
      <c r="K383" s="254">
        <v>53</v>
      </c>
      <c r="L383" s="826">
        <v>53</v>
      </c>
      <c r="M383" s="93">
        <v>53</v>
      </c>
      <c r="N383" s="1197">
        <v>52.24</v>
      </c>
      <c r="O383" s="1316">
        <f t="shared" si="52"/>
        <v>98.56603773584906</v>
      </c>
    </row>
    <row r="384" spans="2:15" ht="15">
      <c r="B384" s="191">
        <v>633</v>
      </c>
      <c r="C384" s="79"/>
      <c r="D384" s="89"/>
      <c r="E384" s="808"/>
      <c r="F384" s="827" t="s">
        <v>96</v>
      </c>
      <c r="G384" s="5">
        <f>SUM(G385:G388)</f>
        <v>86</v>
      </c>
      <c r="H384" s="192">
        <f aca="true" t="shared" si="53" ref="H384:N384">SUM(H385:H388)</f>
        <v>1082</v>
      </c>
      <c r="I384" s="5">
        <f t="shared" si="53"/>
        <v>170</v>
      </c>
      <c r="J384" s="4">
        <f t="shared" si="53"/>
        <v>170</v>
      </c>
      <c r="K384" s="192">
        <f t="shared" si="53"/>
        <v>20</v>
      </c>
      <c r="L384" s="5">
        <f t="shared" si="53"/>
        <v>170</v>
      </c>
      <c r="M384" s="4">
        <f t="shared" si="53"/>
        <v>170</v>
      </c>
      <c r="N384" s="442">
        <f t="shared" si="53"/>
        <v>0</v>
      </c>
      <c r="O384" s="1273">
        <f t="shared" si="52"/>
        <v>0</v>
      </c>
    </row>
    <row r="385" spans="2:15" ht="15">
      <c r="B385" s="196">
        <v>633009</v>
      </c>
      <c r="C385" s="55">
        <v>1</v>
      </c>
      <c r="D385" s="91">
        <v>41</v>
      </c>
      <c r="E385" s="817" t="s">
        <v>267</v>
      </c>
      <c r="F385" s="829" t="s">
        <v>177</v>
      </c>
      <c r="G385" s="97">
        <v>20</v>
      </c>
      <c r="H385" s="197">
        <v>1060</v>
      </c>
      <c r="I385" s="97">
        <v>150</v>
      </c>
      <c r="J385" s="6">
        <v>150</v>
      </c>
      <c r="K385" s="197"/>
      <c r="L385" s="97">
        <v>150</v>
      </c>
      <c r="M385" s="6">
        <v>150</v>
      </c>
      <c r="N385" s="1185">
        <v>0</v>
      </c>
      <c r="O385" s="1268">
        <f t="shared" si="52"/>
        <v>0</v>
      </c>
    </row>
    <row r="386" spans="2:15" ht="15">
      <c r="B386" s="198">
        <v>633006</v>
      </c>
      <c r="C386" s="9">
        <v>1</v>
      </c>
      <c r="D386" s="239"/>
      <c r="E386" s="804" t="s">
        <v>267</v>
      </c>
      <c r="F386" s="457" t="s">
        <v>101</v>
      </c>
      <c r="G386" s="51">
        <v>0</v>
      </c>
      <c r="H386" s="199">
        <v>0</v>
      </c>
      <c r="I386" s="51">
        <v>0</v>
      </c>
      <c r="J386" s="8">
        <v>0</v>
      </c>
      <c r="K386" s="199"/>
      <c r="L386" s="51">
        <v>0</v>
      </c>
      <c r="M386" s="8">
        <v>0</v>
      </c>
      <c r="N386" s="386"/>
      <c r="O386" s="1275"/>
    </row>
    <row r="387" spans="2:15" ht="15">
      <c r="B387" s="198">
        <v>633006</v>
      </c>
      <c r="C387" s="9">
        <v>3</v>
      </c>
      <c r="D387" s="14"/>
      <c r="E387" s="806" t="s">
        <v>267</v>
      </c>
      <c r="F387" s="457" t="s">
        <v>103</v>
      </c>
      <c r="G387" s="51">
        <v>0</v>
      </c>
      <c r="H387" s="199">
        <v>0</v>
      </c>
      <c r="I387" s="51">
        <v>0</v>
      </c>
      <c r="J387" s="8">
        <v>0</v>
      </c>
      <c r="K387" s="199"/>
      <c r="L387" s="51">
        <v>0</v>
      </c>
      <c r="M387" s="8">
        <v>0</v>
      </c>
      <c r="N387" s="386"/>
      <c r="O387" s="449"/>
    </row>
    <row r="388" spans="2:15" ht="15">
      <c r="B388" s="206">
        <v>633006</v>
      </c>
      <c r="C388" s="33">
        <v>1</v>
      </c>
      <c r="D388" s="236">
        <v>41</v>
      </c>
      <c r="E388" s="803" t="s">
        <v>267</v>
      </c>
      <c r="F388" s="842" t="s">
        <v>104</v>
      </c>
      <c r="G388" s="811">
        <v>66</v>
      </c>
      <c r="H388" s="243">
        <v>22</v>
      </c>
      <c r="I388" s="811">
        <v>20</v>
      </c>
      <c r="J388" s="24">
        <v>20</v>
      </c>
      <c r="K388" s="243">
        <v>20</v>
      </c>
      <c r="L388" s="811">
        <v>20</v>
      </c>
      <c r="M388" s="24">
        <v>20</v>
      </c>
      <c r="N388" s="1187">
        <v>0</v>
      </c>
      <c r="O388" s="1316">
        <f>(100/M388)*N388</f>
        <v>0</v>
      </c>
    </row>
    <row r="389" spans="2:15" ht="15">
      <c r="B389" s="231">
        <v>637</v>
      </c>
      <c r="C389" s="76"/>
      <c r="D389" s="1000"/>
      <c r="E389" s="808"/>
      <c r="F389" s="827" t="s">
        <v>140</v>
      </c>
      <c r="G389" s="77">
        <f>SUM(G390:G391)</f>
        <v>1063</v>
      </c>
      <c r="H389" s="192">
        <f>SUM(H390:H391)</f>
        <v>1080</v>
      </c>
      <c r="I389" s="77">
        <f aca="true" t="shared" si="54" ref="I389:N389">I390+I391</f>
        <v>1100</v>
      </c>
      <c r="J389" s="75">
        <f t="shared" si="54"/>
        <v>1700</v>
      </c>
      <c r="K389" s="192">
        <f t="shared" si="54"/>
        <v>1100</v>
      </c>
      <c r="L389" s="77">
        <f t="shared" si="54"/>
        <v>1100</v>
      </c>
      <c r="M389" s="75">
        <f t="shared" si="54"/>
        <v>1100</v>
      </c>
      <c r="N389" s="1205">
        <f t="shared" si="54"/>
        <v>1079</v>
      </c>
      <c r="O389" s="1273">
        <f>(100/M389)*N389</f>
        <v>98.0909090909091</v>
      </c>
    </row>
    <row r="390" spans="2:15" ht="15">
      <c r="B390" s="207">
        <v>637016</v>
      </c>
      <c r="C390" s="23"/>
      <c r="D390" s="981"/>
      <c r="E390" s="816" t="s">
        <v>267</v>
      </c>
      <c r="F390" s="828" t="s">
        <v>283</v>
      </c>
      <c r="G390" s="56">
        <v>0</v>
      </c>
      <c r="H390" s="22">
        <v>0</v>
      </c>
      <c r="I390" s="22">
        <v>0</v>
      </c>
      <c r="J390" s="22">
        <v>0</v>
      </c>
      <c r="K390" s="208"/>
      <c r="L390" s="56">
        <v>0</v>
      </c>
      <c r="M390" s="22">
        <v>0</v>
      </c>
      <c r="N390" s="1182"/>
      <c r="O390" s="1496"/>
    </row>
    <row r="391" spans="2:15" ht="15">
      <c r="B391" s="206">
        <v>637027</v>
      </c>
      <c r="C391" s="150">
        <v>1</v>
      </c>
      <c r="D391" s="150">
        <v>41</v>
      </c>
      <c r="E391" s="807" t="s">
        <v>267</v>
      </c>
      <c r="F391" s="842" t="s">
        <v>165</v>
      </c>
      <c r="G391" s="811">
        <v>1063</v>
      </c>
      <c r="H391" s="243">
        <v>1080</v>
      </c>
      <c r="I391" s="811">
        <v>1100</v>
      </c>
      <c r="J391" s="24">
        <v>1700</v>
      </c>
      <c r="K391" s="243">
        <v>1100</v>
      </c>
      <c r="L391" s="811">
        <v>1100</v>
      </c>
      <c r="M391" s="24">
        <v>1100</v>
      </c>
      <c r="N391" s="1187">
        <v>1079</v>
      </c>
      <c r="O391" s="1319">
        <f>(100/M391)*N391</f>
        <v>98.0909090909091</v>
      </c>
    </row>
    <row r="392" spans="2:15" ht="15.75" thickBot="1">
      <c r="B392" s="209"/>
      <c r="C392" s="239"/>
      <c r="D392" s="239"/>
      <c r="E392" s="804"/>
      <c r="F392" s="856"/>
      <c r="G392" s="37"/>
      <c r="H392" s="210"/>
      <c r="I392" s="37"/>
      <c r="J392" s="13"/>
      <c r="K392" s="210"/>
      <c r="L392" s="37"/>
      <c r="M392" s="13"/>
      <c r="N392" s="390"/>
      <c r="O392" s="1300"/>
    </row>
    <row r="393" spans="2:15" ht="15.75" thickBot="1">
      <c r="B393" s="73" t="s">
        <v>284</v>
      </c>
      <c r="C393" s="18"/>
      <c r="D393" s="999"/>
      <c r="E393" s="802"/>
      <c r="F393" s="61" t="s">
        <v>285</v>
      </c>
      <c r="G393" s="74">
        <f>SUM(G394+G403+G406+G412+G414+G419)</f>
        <v>13180</v>
      </c>
      <c r="H393" s="19">
        <f>SUM(H394+H403+H406+H412+H414+H419)</f>
        <v>11037</v>
      </c>
      <c r="I393" s="74">
        <f aca="true" t="shared" si="55" ref="I393:N393">I394+I403+I406+I412+I414+I419</f>
        <v>10484</v>
      </c>
      <c r="J393" s="72">
        <f t="shared" si="55"/>
        <v>11759</v>
      </c>
      <c r="K393" s="19">
        <f t="shared" si="55"/>
        <v>5729</v>
      </c>
      <c r="L393" s="74">
        <f t="shared" si="55"/>
        <v>10194</v>
      </c>
      <c r="M393" s="72">
        <f t="shared" si="55"/>
        <v>11194</v>
      </c>
      <c r="N393" s="394">
        <f t="shared" si="55"/>
        <v>8855.61</v>
      </c>
      <c r="O393" s="392">
        <f>(100/M393)*N393</f>
        <v>79.1103269608719</v>
      </c>
    </row>
    <row r="394" spans="2:15" ht="15">
      <c r="B394" s="300">
        <v>62</v>
      </c>
      <c r="C394" s="104"/>
      <c r="D394" s="162"/>
      <c r="E394" s="835"/>
      <c r="F394" s="836" t="s">
        <v>79</v>
      </c>
      <c r="G394" s="116">
        <f>SUM(G398+G399+G402)</f>
        <v>443</v>
      </c>
      <c r="H394" s="248">
        <f>SUM(H398+H399+H402)</f>
        <v>340</v>
      </c>
      <c r="I394" s="116">
        <f aca="true" t="shared" si="56" ref="I394:N394">SUM(I395:I402)</f>
        <v>379</v>
      </c>
      <c r="J394" s="107">
        <f t="shared" si="56"/>
        <v>379</v>
      </c>
      <c r="K394" s="248">
        <f t="shared" si="56"/>
        <v>379</v>
      </c>
      <c r="L394" s="116">
        <f t="shared" si="56"/>
        <v>379</v>
      </c>
      <c r="M394" s="107">
        <f t="shared" si="56"/>
        <v>505</v>
      </c>
      <c r="N394" s="1193">
        <f t="shared" si="56"/>
        <v>500.15</v>
      </c>
      <c r="O394" s="1273">
        <f>(100/M394)*N394</f>
        <v>99.03960396039604</v>
      </c>
    </row>
    <row r="395" spans="2:15" ht="1.5" customHeight="1">
      <c r="B395" s="196">
        <v>621000</v>
      </c>
      <c r="C395" s="23"/>
      <c r="D395" s="1002"/>
      <c r="E395" s="817" t="s">
        <v>286</v>
      </c>
      <c r="F395" s="829" t="s">
        <v>80</v>
      </c>
      <c r="G395" s="97"/>
      <c r="H395" s="197"/>
      <c r="I395" s="56"/>
      <c r="J395" s="22"/>
      <c r="K395" s="208"/>
      <c r="L395" s="56"/>
      <c r="M395" s="22"/>
      <c r="N395" s="1182"/>
      <c r="O395" s="685"/>
    </row>
    <row r="396" spans="2:15" ht="15" hidden="1">
      <c r="B396" s="198">
        <v>623000</v>
      </c>
      <c r="C396" s="9"/>
      <c r="D396" s="14"/>
      <c r="E396" s="806" t="s">
        <v>286</v>
      </c>
      <c r="F396" s="457" t="s">
        <v>81</v>
      </c>
      <c r="G396" s="51"/>
      <c r="H396" s="199"/>
      <c r="I396" s="51"/>
      <c r="J396" s="8"/>
      <c r="K396" s="199"/>
      <c r="L396" s="51"/>
      <c r="M396" s="8"/>
      <c r="N396" s="386"/>
      <c r="O396" s="718"/>
    </row>
    <row r="397" spans="2:15" ht="15" hidden="1">
      <c r="B397" s="198">
        <v>625001</v>
      </c>
      <c r="C397" s="9"/>
      <c r="D397" s="14"/>
      <c r="E397" s="806" t="s">
        <v>286</v>
      </c>
      <c r="F397" s="457" t="s">
        <v>82</v>
      </c>
      <c r="G397" s="51"/>
      <c r="H397" s="199"/>
      <c r="I397" s="51"/>
      <c r="J397" s="8"/>
      <c r="K397" s="199"/>
      <c r="L397" s="51"/>
      <c r="M397" s="8"/>
      <c r="N397" s="386"/>
      <c r="O397" s="480"/>
    </row>
    <row r="398" spans="2:15" ht="15">
      <c r="B398" s="198">
        <v>625002</v>
      </c>
      <c r="C398" s="9"/>
      <c r="D398" s="9">
        <v>41</v>
      </c>
      <c r="E398" s="804" t="s">
        <v>286</v>
      </c>
      <c r="F398" s="457" t="s">
        <v>83</v>
      </c>
      <c r="G398" s="51">
        <v>319</v>
      </c>
      <c r="H398" s="199">
        <v>244</v>
      </c>
      <c r="I398" s="51">
        <v>270</v>
      </c>
      <c r="J398" s="8">
        <v>270</v>
      </c>
      <c r="K398" s="199">
        <v>270</v>
      </c>
      <c r="L398" s="51">
        <v>270</v>
      </c>
      <c r="M398" s="8">
        <v>360</v>
      </c>
      <c r="N398" s="386">
        <v>356.98</v>
      </c>
      <c r="O398" s="1268">
        <f>(100/M398)*N398</f>
        <v>99.16111111111113</v>
      </c>
    </row>
    <row r="399" spans="2:15" ht="14.25" customHeight="1">
      <c r="B399" s="196">
        <v>625003</v>
      </c>
      <c r="C399" s="7"/>
      <c r="D399" s="1002">
        <v>41</v>
      </c>
      <c r="E399" s="806" t="s">
        <v>286</v>
      </c>
      <c r="F399" s="829" t="s">
        <v>84</v>
      </c>
      <c r="G399" s="97">
        <v>16</v>
      </c>
      <c r="H399" s="197">
        <v>13</v>
      </c>
      <c r="I399" s="51">
        <v>17</v>
      </c>
      <c r="J399" s="8">
        <v>17</v>
      </c>
      <c r="K399" s="199">
        <v>17</v>
      </c>
      <c r="L399" s="51">
        <v>17</v>
      </c>
      <c r="M399" s="8">
        <v>23</v>
      </c>
      <c r="N399" s="386">
        <v>22.14</v>
      </c>
      <c r="O399" s="1283">
        <f>(100/M399)*N399</f>
        <v>96.26086956521739</v>
      </c>
    </row>
    <row r="400" spans="2:15" ht="15" hidden="1">
      <c r="B400" s="198">
        <v>625004</v>
      </c>
      <c r="C400" s="9"/>
      <c r="D400" s="14"/>
      <c r="E400" s="806" t="s">
        <v>286</v>
      </c>
      <c r="F400" s="457" t="s">
        <v>85</v>
      </c>
      <c r="G400" s="51"/>
      <c r="H400" s="199"/>
      <c r="I400" s="51"/>
      <c r="J400" s="8"/>
      <c r="K400" s="199"/>
      <c r="L400" s="51"/>
      <c r="M400" s="8"/>
      <c r="N400" s="386"/>
      <c r="O400" s="407"/>
    </row>
    <row r="401" spans="2:15" ht="15" hidden="1">
      <c r="B401" s="209">
        <v>625005</v>
      </c>
      <c r="C401" s="16"/>
      <c r="D401" s="239"/>
      <c r="E401" s="806" t="s">
        <v>286</v>
      </c>
      <c r="F401" s="856" t="s">
        <v>86</v>
      </c>
      <c r="G401" s="37"/>
      <c r="H401" s="210"/>
      <c r="I401" s="51"/>
      <c r="J401" s="8"/>
      <c r="K401" s="199"/>
      <c r="L401" s="51"/>
      <c r="M401" s="8"/>
      <c r="N401" s="386"/>
      <c r="O401" s="675"/>
    </row>
    <row r="402" spans="2:15" ht="15">
      <c r="B402" s="198">
        <v>625007</v>
      </c>
      <c r="C402" s="33"/>
      <c r="D402" s="239">
        <v>41</v>
      </c>
      <c r="E402" s="804" t="s">
        <v>286</v>
      </c>
      <c r="F402" s="457" t="s">
        <v>87</v>
      </c>
      <c r="G402" s="51">
        <v>108</v>
      </c>
      <c r="H402" s="199">
        <v>83</v>
      </c>
      <c r="I402" s="51">
        <v>92</v>
      </c>
      <c r="J402" s="8">
        <v>92</v>
      </c>
      <c r="K402" s="199">
        <v>92</v>
      </c>
      <c r="L402" s="51">
        <v>92</v>
      </c>
      <c r="M402" s="8">
        <v>122</v>
      </c>
      <c r="N402" s="386">
        <v>121.03</v>
      </c>
      <c r="O402" s="1271">
        <f>(100/M402)*N402</f>
        <v>99.20491803278689</v>
      </c>
    </row>
    <row r="403" spans="2:15" ht="15">
      <c r="B403" s="191">
        <v>632</v>
      </c>
      <c r="C403" s="3"/>
      <c r="D403" s="156"/>
      <c r="E403" s="808"/>
      <c r="F403" s="827" t="s">
        <v>89</v>
      </c>
      <c r="G403" s="5">
        <f>SUM(G404:G405)</f>
        <v>1458</v>
      </c>
      <c r="H403" s="192">
        <f>SUM(H404:H405)</f>
        <v>1279</v>
      </c>
      <c r="I403" s="5">
        <f aca="true" t="shared" si="57" ref="I403:N403">I404+I405</f>
        <v>2300</v>
      </c>
      <c r="J403" s="4">
        <f t="shared" si="57"/>
        <v>2300</v>
      </c>
      <c r="K403" s="192">
        <f t="shared" si="57"/>
        <v>1300</v>
      </c>
      <c r="L403" s="5">
        <f t="shared" si="57"/>
        <v>2300</v>
      </c>
      <c r="M403" s="4">
        <f t="shared" si="57"/>
        <v>1950</v>
      </c>
      <c r="N403" s="442">
        <f t="shared" si="57"/>
        <v>1439.7</v>
      </c>
      <c r="O403" s="1273">
        <f>(100/M403)*N403</f>
        <v>73.83076923076923</v>
      </c>
    </row>
    <row r="404" spans="2:15" ht="15">
      <c r="B404" s="196">
        <v>632001</v>
      </c>
      <c r="C404" s="7">
        <v>1</v>
      </c>
      <c r="D404" s="1002">
        <v>41</v>
      </c>
      <c r="E404" s="816" t="s">
        <v>286</v>
      </c>
      <c r="F404" s="828" t="s">
        <v>287</v>
      </c>
      <c r="G404" s="97">
        <v>288</v>
      </c>
      <c r="H404" s="208">
        <v>271</v>
      </c>
      <c r="I404" s="97">
        <v>300</v>
      </c>
      <c r="J404" s="6">
        <v>300</v>
      </c>
      <c r="K404" s="208">
        <v>300</v>
      </c>
      <c r="L404" s="97">
        <v>300</v>
      </c>
      <c r="M404" s="6">
        <v>300</v>
      </c>
      <c r="N404" s="1185">
        <v>287.7</v>
      </c>
      <c r="O404" s="1268">
        <f>(100/M404)*N404</f>
        <v>95.89999999999999</v>
      </c>
    </row>
    <row r="405" spans="2:15" ht="15">
      <c r="B405" s="200">
        <v>632001</v>
      </c>
      <c r="C405" s="11">
        <v>2</v>
      </c>
      <c r="D405" s="239">
        <v>41</v>
      </c>
      <c r="E405" s="817" t="s">
        <v>286</v>
      </c>
      <c r="F405" s="824" t="s">
        <v>92</v>
      </c>
      <c r="G405" s="97">
        <v>1170</v>
      </c>
      <c r="H405" s="197">
        <v>1008</v>
      </c>
      <c r="I405" s="97">
        <v>2000</v>
      </c>
      <c r="J405" s="6">
        <v>2000</v>
      </c>
      <c r="K405" s="197">
        <v>1000</v>
      </c>
      <c r="L405" s="97">
        <v>2000</v>
      </c>
      <c r="M405" s="6">
        <v>1650</v>
      </c>
      <c r="N405" s="1185">
        <v>1152</v>
      </c>
      <c r="O405" s="1316">
        <f>(100/M405)*N405</f>
        <v>69.81818181818181</v>
      </c>
    </row>
    <row r="406" spans="2:15" ht="15">
      <c r="B406" s="222">
        <v>633</v>
      </c>
      <c r="C406" s="3"/>
      <c r="D406" s="156"/>
      <c r="E406" s="808"/>
      <c r="F406" s="827" t="s">
        <v>96</v>
      </c>
      <c r="G406" s="5">
        <f aca="true" t="shared" si="58" ref="G406:N406">SUM(G407:G411)</f>
        <v>1485</v>
      </c>
      <c r="H406" s="192">
        <f t="shared" si="58"/>
        <v>1078</v>
      </c>
      <c r="I406" s="5">
        <f t="shared" si="58"/>
        <v>3885</v>
      </c>
      <c r="J406" s="5">
        <f t="shared" si="58"/>
        <v>3240</v>
      </c>
      <c r="K406" s="192">
        <f t="shared" si="58"/>
        <v>80</v>
      </c>
      <c r="L406" s="5">
        <f t="shared" si="58"/>
        <v>3535</v>
      </c>
      <c r="M406" s="5">
        <f t="shared" si="58"/>
        <v>2759</v>
      </c>
      <c r="N406" s="1181">
        <f t="shared" si="58"/>
        <v>1285.06</v>
      </c>
      <c r="O406" s="1323">
        <f>(100/M406)*N406</f>
        <v>46.5770206596593</v>
      </c>
    </row>
    <row r="407" spans="2:15" ht="15">
      <c r="B407" s="933">
        <v>633004</v>
      </c>
      <c r="C407" s="23"/>
      <c r="D407" s="1002">
        <v>41</v>
      </c>
      <c r="E407" s="817" t="s">
        <v>286</v>
      </c>
      <c r="F407" s="841" t="s">
        <v>484</v>
      </c>
      <c r="G407" s="121">
        <v>129</v>
      </c>
      <c r="H407" s="249"/>
      <c r="I407" s="56"/>
      <c r="J407" s="37"/>
      <c r="K407" s="210"/>
      <c r="L407" s="56"/>
      <c r="M407" s="22"/>
      <c r="N407" s="1182"/>
      <c r="O407" s="1324"/>
    </row>
    <row r="408" spans="2:15" ht="15">
      <c r="B408" s="307">
        <v>633003</v>
      </c>
      <c r="C408" s="7"/>
      <c r="D408" s="1002">
        <v>41</v>
      </c>
      <c r="E408" s="817" t="s">
        <v>286</v>
      </c>
      <c r="F408" s="931" t="s">
        <v>399</v>
      </c>
      <c r="G408" s="57">
        <v>1188</v>
      </c>
      <c r="H408" s="244">
        <v>978</v>
      </c>
      <c r="I408" s="51"/>
      <c r="J408" s="25"/>
      <c r="K408" s="244"/>
      <c r="L408" s="51"/>
      <c r="M408" s="8"/>
      <c r="N408" s="386"/>
      <c r="O408" s="1275"/>
    </row>
    <row r="409" spans="2:15" ht="15">
      <c r="B409" s="307">
        <v>633006</v>
      </c>
      <c r="C409" s="7"/>
      <c r="D409" s="1002">
        <v>41</v>
      </c>
      <c r="E409" s="817" t="s">
        <v>286</v>
      </c>
      <c r="F409" s="931" t="s">
        <v>442</v>
      </c>
      <c r="G409" s="445"/>
      <c r="H409" s="244"/>
      <c r="I409" s="338">
        <v>350</v>
      </c>
      <c r="J409" s="439">
        <v>275</v>
      </c>
      <c r="K409" s="244"/>
      <c r="L409" s="338"/>
      <c r="M409" s="96"/>
      <c r="N409" s="390"/>
      <c r="O409" s="1289"/>
    </row>
    <row r="410" spans="2:15" ht="15">
      <c r="B410" s="198">
        <v>633006</v>
      </c>
      <c r="C410" s="9">
        <v>7</v>
      </c>
      <c r="D410" s="1002">
        <v>41</v>
      </c>
      <c r="E410" s="817" t="s">
        <v>286</v>
      </c>
      <c r="F410" s="457" t="s">
        <v>221</v>
      </c>
      <c r="G410" s="930">
        <v>149</v>
      </c>
      <c r="H410" s="199">
        <v>71</v>
      </c>
      <c r="I410" s="930">
        <v>3500</v>
      </c>
      <c r="J410" s="151">
        <v>2930</v>
      </c>
      <c r="K410" s="199">
        <v>50</v>
      </c>
      <c r="L410" s="930">
        <v>3500</v>
      </c>
      <c r="M410" s="151">
        <v>2724</v>
      </c>
      <c r="N410" s="386">
        <v>1285.06</v>
      </c>
      <c r="O410" s="1305">
        <f aca="true" t="shared" si="59" ref="O410:O415">(100/M410)*N410</f>
        <v>47.17547723935389</v>
      </c>
    </row>
    <row r="411" spans="2:15" ht="15">
      <c r="B411" s="196">
        <v>633006</v>
      </c>
      <c r="C411" s="7">
        <v>3</v>
      </c>
      <c r="D411" s="1002">
        <v>41</v>
      </c>
      <c r="E411" s="817" t="s">
        <v>286</v>
      </c>
      <c r="F411" s="829" t="s">
        <v>103</v>
      </c>
      <c r="G411" s="97">
        <v>19</v>
      </c>
      <c r="H411" s="197">
        <v>29</v>
      </c>
      <c r="I411" s="97">
        <v>35</v>
      </c>
      <c r="J411" s="6">
        <v>35</v>
      </c>
      <c r="K411" s="197">
        <v>30</v>
      </c>
      <c r="L411" s="97">
        <v>35</v>
      </c>
      <c r="M411" s="6">
        <v>35</v>
      </c>
      <c r="N411" s="1185">
        <v>0</v>
      </c>
      <c r="O411" s="1271">
        <f t="shared" si="59"/>
        <v>0</v>
      </c>
    </row>
    <row r="412" spans="2:15" ht="15">
      <c r="B412" s="222">
        <v>635</v>
      </c>
      <c r="C412" s="3"/>
      <c r="D412" s="156"/>
      <c r="E412" s="808"/>
      <c r="F412" s="827" t="s">
        <v>288</v>
      </c>
      <c r="G412" s="5">
        <v>0</v>
      </c>
      <c r="H412" s="192">
        <v>87</v>
      </c>
      <c r="I412" s="5">
        <v>200</v>
      </c>
      <c r="J412" s="4">
        <v>200</v>
      </c>
      <c r="K412" s="192">
        <v>50</v>
      </c>
      <c r="L412" s="5">
        <f>L413</f>
        <v>200</v>
      </c>
      <c r="M412" s="4">
        <f>M413</f>
        <v>300</v>
      </c>
      <c r="N412" s="442">
        <f>N413</f>
        <v>300</v>
      </c>
      <c r="O412" s="1286">
        <f t="shared" si="59"/>
        <v>100</v>
      </c>
    </row>
    <row r="413" spans="2:15" ht="15">
      <c r="B413" s="193">
        <v>635006</v>
      </c>
      <c r="C413" s="80">
        <v>4</v>
      </c>
      <c r="D413" s="123">
        <v>41</v>
      </c>
      <c r="E413" s="808" t="s">
        <v>286</v>
      </c>
      <c r="F413" s="838" t="s">
        <v>289</v>
      </c>
      <c r="G413" s="82">
        <v>0</v>
      </c>
      <c r="H413" s="194">
        <v>87</v>
      </c>
      <c r="I413" s="82">
        <v>200</v>
      </c>
      <c r="J413" s="83">
        <v>200</v>
      </c>
      <c r="K413" s="194">
        <v>150</v>
      </c>
      <c r="L413" s="82">
        <v>200</v>
      </c>
      <c r="M413" s="83">
        <v>300</v>
      </c>
      <c r="N413" s="1184">
        <v>300</v>
      </c>
      <c r="O413" s="1294">
        <f t="shared" si="59"/>
        <v>100</v>
      </c>
    </row>
    <row r="414" spans="2:15" ht="15">
      <c r="B414" s="191">
        <v>637</v>
      </c>
      <c r="C414" s="3"/>
      <c r="D414" s="156"/>
      <c r="E414" s="808"/>
      <c r="F414" s="827" t="s">
        <v>140</v>
      </c>
      <c r="G414" s="5">
        <f>SUM(G415:G416)</f>
        <v>2235</v>
      </c>
      <c r="H414" s="192">
        <f>SUM(H415:H416)</f>
        <v>2238</v>
      </c>
      <c r="I414" s="5">
        <v>2020</v>
      </c>
      <c r="J414" s="4">
        <f>SUM(J415:J418)</f>
        <v>2830</v>
      </c>
      <c r="K414" s="192">
        <f>SUM(K415:K416)</f>
        <v>2400</v>
      </c>
      <c r="L414" s="5">
        <f>SUM(L415:L418)</f>
        <v>2220</v>
      </c>
      <c r="M414" s="4">
        <f>M415+M416+M417+M418</f>
        <v>2720</v>
      </c>
      <c r="N414" s="442">
        <f>N415+N416+N417+N418</f>
        <v>2504</v>
      </c>
      <c r="O414" s="1273">
        <f t="shared" si="59"/>
        <v>92.05882352941177</v>
      </c>
    </row>
    <row r="415" spans="2:15" ht="15">
      <c r="B415" s="207">
        <v>637027</v>
      </c>
      <c r="C415" s="981"/>
      <c r="D415" s="981">
        <v>41</v>
      </c>
      <c r="E415" s="816" t="s">
        <v>286</v>
      </c>
      <c r="F415" s="828" t="s">
        <v>165</v>
      </c>
      <c r="G415" s="56">
        <v>2235</v>
      </c>
      <c r="H415" s="208">
        <v>1797</v>
      </c>
      <c r="I415" s="56">
        <v>1900</v>
      </c>
      <c r="J415" s="22">
        <v>1900</v>
      </c>
      <c r="K415" s="208">
        <v>1900</v>
      </c>
      <c r="L415" s="56">
        <v>1900</v>
      </c>
      <c r="M415" s="22">
        <v>2400</v>
      </c>
      <c r="N415" s="1182">
        <v>2328.44</v>
      </c>
      <c r="O415" s="1268">
        <f t="shared" si="59"/>
        <v>97.01833333333333</v>
      </c>
    </row>
    <row r="416" spans="2:23" ht="15.75" thickBot="1">
      <c r="B416" s="209">
        <v>637004</v>
      </c>
      <c r="C416" s="16"/>
      <c r="D416" s="239">
        <v>41</v>
      </c>
      <c r="E416" s="804" t="s">
        <v>286</v>
      </c>
      <c r="F416" s="856" t="s">
        <v>290</v>
      </c>
      <c r="G416" s="37"/>
      <c r="H416" s="210">
        <v>441</v>
      </c>
      <c r="I416" s="37"/>
      <c r="J416" s="13">
        <v>460</v>
      </c>
      <c r="K416" s="210">
        <v>500</v>
      </c>
      <c r="L416" s="37"/>
      <c r="M416" s="13"/>
      <c r="N416" s="390"/>
      <c r="O416" s="448"/>
      <c r="W416" s="314"/>
    </row>
    <row r="417" spans="2:15" ht="15">
      <c r="B417" s="1474">
        <v>637004</v>
      </c>
      <c r="C417" s="9">
        <v>5</v>
      </c>
      <c r="D417" s="14">
        <v>41</v>
      </c>
      <c r="E417" s="806" t="s">
        <v>286</v>
      </c>
      <c r="F417" s="457" t="s">
        <v>200</v>
      </c>
      <c r="G417" s="51"/>
      <c r="H417" s="199"/>
      <c r="I417" s="51"/>
      <c r="J417" s="51">
        <v>350</v>
      </c>
      <c r="K417" s="199"/>
      <c r="L417" s="51">
        <v>200</v>
      </c>
      <c r="M417" s="8">
        <v>200</v>
      </c>
      <c r="N417" s="386">
        <v>56.5</v>
      </c>
      <c r="O417" s="1272">
        <f aca="true" t="shared" si="60" ref="O417:O423">(100/M417)*N417</f>
        <v>28.25</v>
      </c>
    </row>
    <row r="418" spans="2:15" ht="15">
      <c r="B418" s="200">
        <v>637015</v>
      </c>
      <c r="C418" s="11"/>
      <c r="D418" s="236"/>
      <c r="E418" s="803" t="s">
        <v>77</v>
      </c>
      <c r="F418" s="824" t="s">
        <v>158</v>
      </c>
      <c r="G418" s="85"/>
      <c r="H418" s="201"/>
      <c r="I418" s="85">
        <v>120</v>
      </c>
      <c r="J418" s="10">
        <v>120</v>
      </c>
      <c r="K418" s="201"/>
      <c r="L418" s="85">
        <v>120</v>
      </c>
      <c r="M418" s="10">
        <v>120</v>
      </c>
      <c r="N418" s="1183">
        <v>119.06</v>
      </c>
      <c r="O418" s="1316">
        <f t="shared" si="60"/>
        <v>99.21666666666667</v>
      </c>
    </row>
    <row r="419" spans="2:21" ht="15">
      <c r="B419" s="191">
        <v>642</v>
      </c>
      <c r="C419" s="3"/>
      <c r="D419" s="156"/>
      <c r="E419" s="808"/>
      <c r="F419" s="827" t="s">
        <v>291</v>
      </c>
      <c r="G419" s="5">
        <f>SUM(G420:G423)</f>
        <v>7559</v>
      </c>
      <c r="H419" s="192">
        <f aca="true" t="shared" si="61" ref="H419:N419">SUM(H420:H423)</f>
        <v>6015</v>
      </c>
      <c r="I419" s="5">
        <f t="shared" si="61"/>
        <v>1700</v>
      </c>
      <c r="J419" s="4">
        <f t="shared" si="61"/>
        <v>2810</v>
      </c>
      <c r="K419" s="192">
        <f t="shared" si="61"/>
        <v>1520</v>
      </c>
      <c r="L419" s="5">
        <f t="shared" si="61"/>
        <v>1560</v>
      </c>
      <c r="M419" s="4">
        <f t="shared" si="61"/>
        <v>2960</v>
      </c>
      <c r="N419" s="442">
        <f t="shared" si="61"/>
        <v>2826.7</v>
      </c>
      <c r="O419" s="1273">
        <f t="shared" si="60"/>
        <v>95.49662162162161</v>
      </c>
      <c r="U419" s="216"/>
    </row>
    <row r="420" spans="2:15" ht="15">
      <c r="B420" s="207">
        <v>642002</v>
      </c>
      <c r="C420" s="23">
        <v>3</v>
      </c>
      <c r="D420" s="981">
        <v>41</v>
      </c>
      <c r="E420" s="816" t="s">
        <v>180</v>
      </c>
      <c r="F420" s="812" t="s">
        <v>292</v>
      </c>
      <c r="G420" s="37">
        <v>804</v>
      </c>
      <c r="H420" s="210">
        <v>795</v>
      </c>
      <c r="I420" s="37">
        <v>900</v>
      </c>
      <c r="J420" s="37">
        <v>900</v>
      </c>
      <c r="K420" s="210">
        <v>800</v>
      </c>
      <c r="L420" s="37">
        <v>650</v>
      </c>
      <c r="M420" s="37">
        <v>800</v>
      </c>
      <c r="N420" s="1186">
        <v>776.7</v>
      </c>
      <c r="O420" s="1268">
        <f t="shared" si="60"/>
        <v>97.0875</v>
      </c>
    </row>
    <row r="421" spans="2:15" ht="15">
      <c r="B421" s="198">
        <v>642006</v>
      </c>
      <c r="C421" s="9"/>
      <c r="D421" s="1002">
        <v>41</v>
      </c>
      <c r="E421" s="817" t="s">
        <v>180</v>
      </c>
      <c r="F421" s="457" t="s">
        <v>293</v>
      </c>
      <c r="G421" s="930">
        <v>440</v>
      </c>
      <c r="H421" s="199">
        <v>300</v>
      </c>
      <c r="I421" s="51">
        <v>450</v>
      </c>
      <c r="J421" s="8">
        <v>450</v>
      </c>
      <c r="K421" s="199">
        <v>300</v>
      </c>
      <c r="L421" s="51">
        <v>450</v>
      </c>
      <c r="M421" s="8">
        <v>700</v>
      </c>
      <c r="N421" s="386">
        <v>700</v>
      </c>
      <c r="O421" s="1272">
        <f t="shared" si="60"/>
        <v>100</v>
      </c>
    </row>
    <row r="422" spans="2:15" ht="15">
      <c r="B422" s="198">
        <v>642011</v>
      </c>
      <c r="C422" s="9"/>
      <c r="D422" s="1002">
        <v>41</v>
      </c>
      <c r="E422" s="817" t="s">
        <v>180</v>
      </c>
      <c r="F422" s="457" t="s">
        <v>294</v>
      </c>
      <c r="G422" s="930">
        <v>315</v>
      </c>
      <c r="H422" s="199">
        <v>420</v>
      </c>
      <c r="I422" s="51">
        <v>350</v>
      </c>
      <c r="J422" s="8">
        <v>460</v>
      </c>
      <c r="K422" s="199">
        <v>420</v>
      </c>
      <c r="L422" s="51">
        <v>460</v>
      </c>
      <c r="M422" s="8">
        <v>460</v>
      </c>
      <c r="N422" s="386">
        <v>350</v>
      </c>
      <c r="O422" s="1283">
        <f t="shared" si="60"/>
        <v>76.08695652173913</v>
      </c>
    </row>
    <row r="423" spans="2:15" ht="15">
      <c r="B423" s="209">
        <v>642007</v>
      </c>
      <c r="C423" s="16"/>
      <c r="D423" s="239">
        <v>41</v>
      </c>
      <c r="E423" s="817" t="s">
        <v>180</v>
      </c>
      <c r="F423" s="824" t="s">
        <v>295</v>
      </c>
      <c r="G423" s="811">
        <v>6000</v>
      </c>
      <c r="H423" s="243">
        <v>4500</v>
      </c>
      <c r="I423" s="37"/>
      <c r="J423" s="37">
        <v>1000</v>
      </c>
      <c r="K423" s="210"/>
      <c r="L423" s="214"/>
      <c r="M423" s="37">
        <v>1000</v>
      </c>
      <c r="N423" s="1186">
        <v>1000</v>
      </c>
      <c r="O423" s="718">
        <f t="shared" si="60"/>
        <v>100</v>
      </c>
    </row>
    <row r="424" spans="2:15" ht="15.75" thickBot="1">
      <c r="B424" s="297"/>
      <c r="C424" s="113"/>
      <c r="D424" s="1022"/>
      <c r="E424" s="839"/>
      <c r="F424" s="854"/>
      <c r="G424" s="869"/>
      <c r="H424" s="421"/>
      <c r="I424" s="747"/>
      <c r="J424" s="152"/>
      <c r="K424" s="270"/>
      <c r="L424" s="152"/>
      <c r="M424" s="152"/>
      <c r="N424" s="1223"/>
      <c r="O424" s="1290"/>
    </row>
    <row r="425" spans="2:15" ht="15.75" thickBot="1">
      <c r="B425" s="73" t="s">
        <v>296</v>
      </c>
      <c r="C425" s="18"/>
      <c r="D425" s="999"/>
      <c r="E425" s="802"/>
      <c r="F425" s="61" t="s">
        <v>297</v>
      </c>
      <c r="G425" s="74">
        <f>SUM(G426+G428+G430)</f>
        <v>531</v>
      </c>
      <c r="H425" s="19">
        <f>SUM(H426+H428+H430)</f>
        <v>848</v>
      </c>
      <c r="I425" s="74">
        <f>I426+I428+I430</f>
        <v>1075</v>
      </c>
      <c r="J425" s="72">
        <f>J426+J428+J430</f>
        <v>1075</v>
      </c>
      <c r="K425" s="19">
        <f>K426+K428+K430</f>
        <v>971.8</v>
      </c>
      <c r="L425" s="74">
        <f>L426+L430</f>
        <v>575</v>
      </c>
      <c r="M425" s="72">
        <f>M426+M428+M430+M432</f>
        <v>7975</v>
      </c>
      <c r="N425" s="394">
        <f>N426+N432+N430</f>
        <v>7697.91</v>
      </c>
      <c r="O425" s="392">
        <f>(100/M425)*N425</f>
        <v>96.5255172413793</v>
      </c>
    </row>
    <row r="426" spans="2:15" ht="15">
      <c r="B426" s="300">
        <v>632</v>
      </c>
      <c r="C426" s="104"/>
      <c r="D426" s="162">
        <v>41</v>
      </c>
      <c r="E426" s="1450" t="s">
        <v>286</v>
      </c>
      <c r="F426" s="836" t="s">
        <v>241</v>
      </c>
      <c r="G426" s="116">
        <v>531</v>
      </c>
      <c r="H426" s="248">
        <v>848</v>
      </c>
      <c r="I426" s="116">
        <v>1000</v>
      </c>
      <c r="J426" s="107">
        <v>1000</v>
      </c>
      <c r="K426" s="248">
        <v>900</v>
      </c>
      <c r="L426" s="116">
        <f>L427</f>
        <v>500</v>
      </c>
      <c r="M426" s="107">
        <f>M427</f>
        <v>500</v>
      </c>
      <c r="N426" s="1193">
        <f>N427</f>
        <v>248.41</v>
      </c>
      <c r="O426" s="1273">
        <f>(100/M426)*N426</f>
        <v>49.682</v>
      </c>
    </row>
    <row r="427" spans="2:15" ht="15">
      <c r="B427" s="200">
        <v>632001</v>
      </c>
      <c r="C427" s="11">
        <v>1</v>
      </c>
      <c r="D427" s="236">
        <v>41</v>
      </c>
      <c r="E427" s="808" t="s">
        <v>286</v>
      </c>
      <c r="F427" s="824" t="s">
        <v>91</v>
      </c>
      <c r="G427" s="85">
        <v>531</v>
      </c>
      <c r="H427" s="201">
        <v>848</v>
      </c>
      <c r="I427" s="85">
        <v>1000</v>
      </c>
      <c r="J427" s="10">
        <v>1000</v>
      </c>
      <c r="K427" s="201">
        <v>900</v>
      </c>
      <c r="L427" s="85">
        <v>500</v>
      </c>
      <c r="M427" s="10">
        <v>500</v>
      </c>
      <c r="N427" s="1184">
        <v>248.41</v>
      </c>
      <c r="O427" s="1325">
        <f>(100/M427)*N427</f>
        <v>49.682</v>
      </c>
    </row>
    <row r="428" spans="2:15" ht="0.75" customHeight="1">
      <c r="B428" s="191">
        <v>635</v>
      </c>
      <c r="C428" s="3"/>
      <c r="D428" s="156"/>
      <c r="E428" s="808"/>
      <c r="F428" s="827" t="s">
        <v>298</v>
      </c>
      <c r="G428" s="5">
        <v>0</v>
      </c>
      <c r="H428" s="192">
        <v>0</v>
      </c>
      <c r="I428" s="5">
        <v>0</v>
      </c>
      <c r="J428" s="4">
        <v>0</v>
      </c>
      <c r="K428" s="192">
        <v>0</v>
      </c>
      <c r="L428" s="5">
        <f>L429</f>
        <v>0</v>
      </c>
      <c r="M428" s="4">
        <f>M429</f>
        <v>0</v>
      </c>
      <c r="N428" s="442">
        <f>N429</f>
        <v>0</v>
      </c>
      <c r="O428" s="1326"/>
    </row>
    <row r="429" spans="2:15" ht="15" hidden="1">
      <c r="B429" s="193">
        <v>635006</v>
      </c>
      <c r="C429" s="80"/>
      <c r="D429" s="123"/>
      <c r="E429" s="808" t="s">
        <v>286</v>
      </c>
      <c r="F429" s="838" t="s">
        <v>299</v>
      </c>
      <c r="G429" s="82">
        <v>0</v>
      </c>
      <c r="H429" s="194">
        <v>0</v>
      </c>
      <c r="I429" s="82">
        <v>0</v>
      </c>
      <c r="J429" s="82">
        <v>0</v>
      </c>
      <c r="K429" s="194">
        <v>0</v>
      </c>
      <c r="L429" s="82">
        <v>0</v>
      </c>
      <c r="M429" s="82">
        <v>0</v>
      </c>
      <c r="N429" s="1184">
        <v>0</v>
      </c>
      <c r="O429" s="1325"/>
    </row>
    <row r="430" spans="2:15" ht="15">
      <c r="B430" s="222">
        <v>633</v>
      </c>
      <c r="C430" s="3"/>
      <c r="D430" s="156"/>
      <c r="E430" s="808"/>
      <c r="F430" s="827" t="s">
        <v>96</v>
      </c>
      <c r="G430" s="5"/>
      <c r="H430" s="192"/>
      <c r="I430" s="5">
        <v>75</v>
      </c>
      <c r="J430" s="5">
        <v>75</v>
      </c>
      <c r="K430" s="192">
        <v>71.8</v>
      </c>
      <c r="L430" s="5">
        <f>L431</f>
        <v>75</v>
      </c>
      <c r="M430" s="5">
        <f>M431</f>
        <v>75</v>
      </c>
      <c r="N430" s="442">
        <v>49.5</v>
      </c>
      <c r="O430" s="1326">
        <f aca="true" t="shared" si="62" ref="O430:O435">(100/M430)*N430</f>
        <v>66</v>
      </c>
    </row>
    <row r="431" spans="2:15" ht="15">
      <c r="B431" s="209">
        <v>633006</v>
      </c>
      <c r="C431" s="36">
        <v>7</v>
      </c>
      <c r="D431" s="80">
        <v>41</v>
      </c>
      <c r="E431" s="808" t="s">
        <v>286</v>
      </c>
      <c r="F431" s="838" t="s">
        <v>221</v>
      </c>
      <c r="G431" s="873"/>
      <c r="H431" s="194"/>
      <c r="I431" s="121">
        <v>75</v>
      </c>
      <c r="J431" s="83">
        <v>75</v>
      </c>
      <c r="K431" s="194">
        <v>72</v>
      </c>
      <c r="L431" s="82">
        <v>75</v>
      </c>
      <c r="M431" s="37">
        <v>75</v>
      </c>
      <c r="N431" s="1184">
        <v>49.5</v>
      </c>
      <c r="O431" s="1267">
        <f t="shared" si="62"/>
        <v>66</v>
      </c>
    </row>
    <row r="432" spans="2:15" ht="15">
      <c r="B432" s="191">
        <v>637</v>
      </c>
      <c r="C432" s="3"/>
      <c r="D432" s="156"/>
      <c r="E432" s="808"/>
      <c r="F432" s="827" t="s">
        <v>140</v>
      </c>
      <c r="G432" s="312"/>
      <c r="H432" s="249"/>
      <c r="I432" s="121"/>
      <c r="J432" s="83"/>
      <c r="K432" s="194"/>
      <c r="L432" s="82"/>
      <c r="M432" s="5">
        <f>SUM(M433:M435)</f>
        <v>7400</v>
      </c>
      <c r="N432" s="192">
        <f>SUM(N433:N435)</f>
        <v>7400</v>
      </c>
      <c r="O432" s="1427">
        <f t="shared" si="62"/>
        <v>100</v>
      </c>
    </row>
    <row r="433" spans="2:15" ht="15">
      <c r="B433" s="207">
        <v>637005</v>
      </c>
      <c r="C433" s="50"/>
      <c r="D433" s="981">
        <v>41</v>
      </c>
      <c r="E433" s="816" t="s">
        <v>286</v>
      </c>
      <c r="F433" s="828" t="s">
        <v>570</v>
      </c>
      <c r="G433" s="870"/>
      <c r="H433" s="208"/>
      <c r="I433" s="56"/>
      <c r="J433" s="56"/>
      <c r="K433" s="208"/>
      <c r="L433" s="56"/>
      <c r="M433" s="56">
        <v>1400</v>
      </c>
      <c r="N433" s="208">
        <v>1400</v>
      </c>
      <c r="O433" s="1425">
        <f t="shared" si="62"/>
        <v>100</v>
      </c>
    </row>
    <row r="434" spans="2:15" ht="15">
      <c r="B434" s="196">
        <v>637011</v>
      </c>
      <c r="C434" s="55"/>
      <c r="D434" s="1002">
        <v>111</v>
      </c>
      <c r="E434" s="817" t="s">
        <v>286</v>
      </c>
      <c r="F434" s="856" t="s">
        <v>570</v>
      </c>
      <c r="G434" s="187"/>
      <c r="H434" s="197"/>
      <c r="I434" s="97"/>
      <c r="J434" s="97"/>
      <c r="K434" s="197"/>
      <c r="L434" s="97"/>
      <c r="M434" s="97">
        <v>1200</v>
      </c>
      <c r="N434" s="390">
        <v>1200</v>
      </c>
      <c r="O434" s="1423">
        <f t="shared" si="62"/>
        <v>100</v>
      </c>
    </row>
    <row r="435" spans="2:15" ht="15">
      <c r="B435" s="209">
        <v>637011</v>
      </c>
      <c r="C435" s="36"/>
      <c r="D435" s="150">
        <v>41</v>
      </c>
      <c r="E435" s="807" t="s">
        <v>286</v>
      </c>
      <c r="F435" s="856" t="s">
        <v>357</v>
      </c>
      <c r="G435" s="46"/>
      <c r="H435" s="210"/>
      <c r="I435" s="37"/>
      <c r="J435" s="37"/>
      <c r="K435" s="243"/>
      <c r="L435" s="811"/>
      <c r="M435" s="37">
        <v>4800</v>
      </c>
      <c r="N435" s="1187">
        <v>4800</v>
      </c>
      <c r="O435" s="1313">
        <f t="shared" si="62"/>
        <v>100</v>
      </c>
    </row>
    <row r="436" spans="2:15" ht="15.75" thickBot="1">
      <c r="B436" s="308"/>
      <c r="C436" s="113"/>
      <c r="D436" s="1015"/>
      <c r="E436" s="804"/>
      <c r="F436" s="854"/>
      <c r="G436" s="831"/>
      <c r="H436" s="421"/>
      <c r="I436" s="747"/>
      <c r="J436" s="153"/>
      <c r="K436" s="932"/>
      <c r="L436" s="178"/>
      <c r="M436" s="153"/>
      <c r="N436" s="1203"/>
      <c r="O436" s="696"/>
    </row>
    <row r="437" spans="2:15" ht="15.75" thickBot="1">
      <c r="B437" s="213" t="s">
        <v>437</v>
      </c>
      <c r="C437" s="103"/>
      <c r="D437" s="59"/>
      <c r="E437" s="802"/>
      <c r="F437" s="61" t="s">
        <v>366</v>
      </c>
      <c r="G437" s="74">
        <f>G438+G439+G452+G448+G458+G483+G486+G500+G481</f>
        <v>153358</v>
      </c>
      <c r="H437" s="19">
        <f>H438+H439+H452+H448+H458+H483+H486+H500+H481+H449</f>
        <v>177082</v>
      </c>
      <c r="I437" s="74">
        <f>I438+I439+I452+I448+I458+I481+I483+I486+I500</f>
        <v>204230</v>
      </c>
      <c r="J437" s="72">
        <f>J438+J439+J452+J448+J458+J481+J483+J486+J500+J449</f>
        <v>219327</v>
      </c>
      <c r="K437" s="19">
        <f>K438+K439+K452+K448+K458+K481+K483+K486+K500</f>
        <v>162060</v>
      </c>
      <c r="L437" s="74">
        <f>L438+L439+L452+L449+L458+L481+L483+L486+L500</f>
        <v>227970</v>
      </c>
      <c r="M437" s="72">
        <f>M438+M439+M452+M448+M458+M481+M483+M486+M500+M449</f>
        <v>230339.6</v>
      </c>
      <c r="N437" s="394">
        <f>N438+N439+N452+N448+N458+N481+N483+N486+N500+N449</f>
        <v>217625.12</v>
      </c>
      <c r="O437" s="392">
        <f aca="true" t="shared" si="63" ref="O437:O447">(100/M437)*N437</f>
        <v>94.48011544693139</v>
      </c>
    </row>
    <row r="438" spans="2:15" ht="15">
      <c r="B438" s="300">
        <v>611000</v>
      </c>
      <c r="C438" s="162"/>
      <c r="D438" s="162">
        <v>41</v>
      </c>
      <c r="E438" s="1450" t="s">
        <v>300</v>
      </c>
      <c r="F438" s="836" t="s">
        <v>78</v>
      </c>
      <c r="G438" s="116">
        <v>74077</v>
      </c>
      <c r="H438" s="248">
        <v>88461</v>
      </c>
      <c r="I438" s="116">
        <v>102000</v>
      </c>
      <c r="J438" s="107">
        <v>102000</v>
      </c>
      <c r="K438" s="248">
        <v>76000</v>
      </c>
      <c r="L438" s="116">
        <v>129000</v>
      </c>
      <c r="M438" s="107">
        <v>129000</v>
      </c>
      <c r="N438" s="1193">
        <v>125931.93</v>
      </c>
      <c r="O438" s="1273">
        <f t="shared" si="63"/>
        <v>97.62165116279068</v>
      </c>
    </row>
    <row r="439" spans="2:15" ht="15">
      <c r="B439" s="231">
        <v>62</v>
      </c>
      <c r="C439" s="112"/>
      <c r="D439" s="166"/>
      <c r="E439" s="804"/>
      <c r="F439" s="853" t="s">
        <v>79</v>
      </c>
      <c r="G439" s="77">
        <f>SUM(G440:G447)</f>
        <v>25955</v>
      </c>
      <c r="H439" s="251">
        <f aca="true" t="shared" si="64" ref="H439:N439">SUM(H440:H447)</f>
        <v>30971</v>
      </c>
      <c r="I439" s="77">
        <f t="shared" si="64"/>
        <v>35900</v>
      </c>
      <c r="J439" s="77">
        <f t="shared" si="64"/>
        <v>35900</v>
      </c>
      <c r="K439" s="251">
        <f t="shared" si="64"/>
        <v>31900</v>
      </c>
      <c r="L439" s="77">
        <f t="shared" si="64"/>
        <v>45750</v>
      </c>
      <c r="M439" s="77">
        <f t="shared" si="64"/>
        <v>45750</v>
      </c>
      <c r="N439" s="1180">
        <f t="shared" si="64"/>
        <v>43744.54</v>
      </c>
      <c r="O439" s="1273">
        <f t="shared" si="63"/>
        <v>95.61648087431695</v>
      </c>
    </row>
    <row r="440" spans="2:15" ht="15">
      <c r="B440" s="207">
        <v>621000</v>
      </c>
      <c r="C440" s="23"/>
      <c r="D440" s="981">
        <v>41</v>
      </c>
      <c r="E440" s="816" t="s">
        <v>300</v>
      </c>
      <c r="F440" s="828" t="s">
        <v>80</v>
      </c>
      <c r="G440" s="56">
        <v>1447</v>
      </c>
      <c r="H440" s="208">
        <v>2622</v>
      </c>
      <c r="I440" s="56">
        <v>3000</v>
      </c>
      <c r="J440" s="22">
        <v>3000</v>
      </c>
      <c r="K440" s="208">
        <v>1800</v>
      </c>
      <c r="L440" s="56">
        <v>5000</v>
      </c>
      <c r="M440" s="22">
        <v>3600</v>
      </c>
      <c r="N440" s="1182">
        <v>3216.32</v>
      </c>
      <c r="O440" s="1268">
        <f t="shared" si="63"/>
        <v>89.34222222222222</v>
      </c>
    </row>
    <row r="441" spans="2:15" ht="15">
      <c r="B441" s="196">
        <v>623000</v>
      </c>
      <c r="C441" s="55"/>
      <c r="D441" s="91">
        <v>41</v>
      </c>
      <c r="E441" s="817" t="s">
        <v>300</v>
      </c>
      <c r="F441" s="829" t="s">
        <v>81</v>
      </c>
      <c r="G441" s="51">
        <v>6013</v>
      </c>
      <c r="H441" s="199">
        <v>6085</v>
      </c>
      <c r="I441" s="51">
        <v>7200</v>
      </c>
      <c r="J441" s="8">
        <v>7200</v>
      </c>
      <c r="K441" s="199">
        <v>7200</v>
      </c>
      <c r="L441" s="51">
        <v>7900</v>
      </c>
      <c r="M441" s="8">
        <v>9300</v>
      </c>
      <c r="N441" s="386">
        <v>9252.92</v>
      </c>
      <c r="O441" s="1319">
        <f t="shared" si="63"/>
        <v>99.49376344086022</v>
      </c>
    </row>
    <row r="442" spans="2:15" ht="15">
      <c r="B442" s="198">
        <v>625001</v>
      </c>
      <c r="C442" s="9"/>
      <c r="D442" s="14">
        <v>41</v>
      </c>
      <c r="E442" s="806" t="s">
        <v>300</v>
      </c>
      <c r="F442" s="457" t="s">
        <v>82</v>
      </c>
      <c r="G442" s="51">
        <v>1037</v>
      </c>
      <c r="H442" s="199">
        <v>1247</v>
      </c>
      <c r="I442" s="37">
        <v>1500</v>
      </c>
      <c r="J442" s="13">
        <v>1500</v>
      </c>
      <c r="K442" s="210">
        <v>1300</v>
      </c>
      <c r="L442" s="37">
        <v>1900</v>
      </c>
      <c r="M442" s="13">
        <v>1900</v>
      </c>
      <c r="N442" s="390">
        <v>1764.88</v>
      </c>
      <c r="O442" s="1305">
        <f t="shared" si="63"/>
        <v>92.88842105263159</v>
      </c>
    </row>
    <row r="443" spans="2:15" ht="15">
      <c r="B443" s="198">
        <v>625002</v>
      </c>
      <c r="C443" s="9"/>
      <c r="D443" s="14">
        <v>41</v>
      </c>
      <c r="E443" s="806" t="s">
        <v>300</v>
      </c>
      <c r="F443" s="457" t="s">
        <v>83</v>
      </c>
      <c r="G443" s="37">
        <v>10379</v>
      </c>
      <c r="H443" s="210">
        <v>12496</v>
      </c>
      <c r="I443" s="57">
        <v>14300</v>
      </c>
      <c r="J443" s="25">
        <v>14300</v>
      </c>
      <c r="K443" s="244">
        <v>12600</v>
      </c>
      <c r="L443" s="57">
        <v>18500</v>
      </c>
      <c r="M443" s="25">
        <v>18500</v>
      </c>
      <c r="N443" s="391">
        <v>17653.95</v>
      </c>
      <c r="O443" s="1305">
        <f t="shared" si="63"/>
        <v>95.42675675675676</v>
      </c>
    </row>
    <row r="444" spans="2:15" ht="15">
      <c r="B444" s="198">
        <v>625003</v>
      </c>
      <c r="C444" s="9"/>
      <c r="D444" s="14">
        <v>41</v>
      </c>
      <c r="E444" s="806" t="s">
        <v>300</v>
      </c>
      <c r="F444" s="457" t="s">
        <v>84</v>
      </c>
      <c r="G444" s="51">
        <v>593</v>
      </c>
      <c r="H444" s="199">
        <v>713</v>
      </c>
      <c r="I444" s="57">
        <v>850</v>
      </c>
      <c r="J444" s="25">
        <v>850</v>
      </c>
      <c r="K444" s="244">
        <v>750</v>
      </c>
      <c r="L444" s="57">
        <v>1050</v>
      </c>
      <c r="M444" s="25">
        <v>1050</v>
      </c>
      <c r="N444" s="391">
        <v>1009.24</v>
      </c>
      <c r="O444" s="1305">
        <f t="shared" si="63"/>
        <v>96.11809523809524</v>
      </c>
    </row>
    <row r="445" spans="2:15" ht="15">
      <c r="B445" s="198">
        <v>625004</v>
      </c>
      <c r="C445" s="9"/>
      <c r="D445" s="14">
        <v>41</v>
      </c>
      <c r="E445" s="806" t="s">
        <v>300</v>
      </c>
      <c r="F445" s="457" t="s">
        <v>85</v>
      </c>
      <c r="G445" s="51">
        <v>2224</v>
      </c>
      <c r="H445" s="199">
        <v>2677</v>
      </c>
      <c r="I445" s="57">
        <v>3100</v>
      </c>
      <c r="J445" s="25">
        <v>3100</v>
      </c>
      <c r="K445" s="244">
        <v>2800</v>
      </c>
      <c r="L445" s="57">
        <v>3900</v>
      </c>
      <c r="M445" s="25">
        <v>3900</v>
      </c>
      <c r="N445" s="391">
        <v>3643.75</v>
      </c>
      <c r="O445" s="1305">
        <f t="shared" si="63"/>
        <v>93.42948717948718</v>
      </c>
    </row>
    <row r="446" spans="2:15" ht="15">
      <c r="B446" s="198">
        <v>625005</v>
      </c>
      <c r="C446" s="9"/>
      <c r="D446" s="14">
        <v>41</v>
      </c>
      <c r="E446" s="806" t="s">
        <v>300</v>
      </c>
      <c r="F446" s="457" t="s">
        <v>86</v>
      </c>
      <c r="G446" s="51">
        <v>741</v>
      </c>
      <c r="H446" s="199">
        <v>892</v>
      </c>
      <c r="I446" s="51">
        <v>1050</v>
      </c>
      <c r="J446" s="8">
        <v>1050</v>
      </c>
      <c r="K446" s="199">
        <v>950</v>
      </c>
      <c r="L446" s="51">
        <v>1300</v>
      </c>
      <c r="M446" s="8">
        <v>1300</v>
      </c>
      <c r="N446" s="386">
        <v>1214.3</v>
      </c>
      <c r="O446" s="1305">
        <f t="shared" si="63"/>
        <v>93.40769230769232</v>
      </c>
    </row>
    <row r="447" spans="2:15" ht="15">
      <c r="B447" s="206">
        <v>625007</v>
      </c>
      <c r="C447" s="11"/>
      <c r="D447" s="236">
        <v>41</v>
      </c>
      <c r="E447" s="807" t="s">
        <v>300</v>
      </c>
      <c r="F447" s="824" t="s">
        <v>87</v>
      </c>
      <c r="G447" s="37">
        <v>3521</v>
      </c>
      <c r="H447" s="210">
        <v>4239</v>
      </c>
      <c r="I447" s="37">
        <v>4900</v>
      </c>
      <c r="J447" s="13">
        <v>4900</v>
      </c>
      <c r="K447" s="210">
        <v>4500</v>
      </c>
      <c r="L447" s="37">
        <v>6200</v>
      </c>
      <c r="M447" s="13">
        <v>6200</v>
      </c>
      <c r="N447" s="390">
        <v>5989.18</v>
      </c>
      <c r="O447" s="1271">
        <f t="shared" si="63"/>
        <v>96.59967741935485</v>
      </c>
    </row>
    <row r="448" spans="2:15" ht="0.75" customHeight="1" thickBot="1">
      <c r="B448" s="231">
        <v>631</v>
      </c>
      <c r="C448" s="112"/>
      <c r="D448" s="1001"/>
      <c r="E448" s="808" t="s">
        <v>300</v>
      </c>
      <c r="F448" s="827" t="s">
        <v>301</v>
      </c>
      <c r="G448" s="5">
        <v>0</v>
      </c>
      <c r="H448" s="192">
        <v>0</v>
      </c>
      <c r="I448" s="5">
        <v>0</v>
      </c>
      <c r="J448" s="4">
        <v>0</v>
      </c>
      <c r="K448" s="192">
        <v>0</v>
      </c>
      <c r="L448" s="5">
        <v>0</v>
      </c>
      <c r="M448" s="4"/>
      <c r="N448" s="442"/>
      <c r="O448" s="1300"/>
    </row>
    <row r="449" spans="2:15" ht="15">
      <c r="B449" s="222">
        <v>631</v>
      </c>
      <c r="C449" s="79"/>
      <c r="D449" s="1001"/>
      <c r="E449" s="803"/>
      <c r="F449" s="827" t="s">
        <v>374</v>
      </c>
      <c r="G449" s="5"/>
      <c r="H449" s="192">
        <v>71</v>
      </c>
      <c r="I449" s="5">
        <v>50</v>
      </c>
      <c r="J449" s="4">
        <v>50</v>
      </c>
      <c r="K449" s="192">
        <v>50</v>
      </c>
      <c r="L449" s="5">
        <f>L450</f>
        <v>50</v>
      </c>
      <c r="M449" s="4">
        <f>M450</f>
        <v>50</v>
      </c>
      <c r="N449" s="442">
        <v>23.1</v>
      </c>
      <c r="O449" s="1288">
        <f>(100/M449)*N449</f>
        <v>46.2</v>
      </c>
    </row>
    <row r="450" spans="2:15" ht="15">
      <c r="B450" s="193">
        <v>631001</v>
      </c>
      <c r="C450" s="81"/>
      <c r="D450" s="125">
        <v>41</v>
      </c>
      <c r="E450" s="803" t="s">
        <v>300</v>
      </c>
      <c r="F450" s="838" t="s">
        <v>376</v>
      </c>
      <c r="G450" s="82"/>
      <c r="H450" s="194">
        <v>71</v>
      </c>
      <c r="I450" s="82">
        <v>50</v>
      </c>
      <c r="J450" s="83">
        <v>50</v>
      </c>
      <c r="K450" s="194">
        <v>50</v>
      </c>
      <c r="L450" s="82">
        <v>50</v>
      </c>
      <c r="M450" s="83">
        <v>50</v>
      </c>
      <c r="N450" s="1184">
        <v>18.3</v>
      </c>
      <c r="O450" s="675">
        <v>27</v>
      </c>
    </row>
    <row r="451" spans="2:15" ht="0.75" customHeight="1">
      <c r="B451" s="231"/>
      <c r="C451" s="112"/>
      <c r="D451" s="1001"/>
      <c r="E451" s="808"/>
      <c r="F451" s="827"/>
      <c r="G451" s="5"/>
      <c r="H451" s="192"/>
      <c r="I451" s="5"/>
      <c r="J451" s="4"/>
      <c r="K451" s="192"/>
      <c r="L451" s="5"/>
      <c r="M451" s="4"/>
      <c r="N451" s="442"/>
      <c r="O451" s="400"/>
    </row>
    <row r="452" spans="2:15" ht="15">
      <c r="B452" s="222">
        <v>632</v>
      </c>
      <c r="C452" s="79"/>
      <c r="D452" s="89"/>
      <c r="E452" s="808"/>
      <c r="F452" s="827" t="s">
        <v>89</v>
      </c>
      <c r="G452" s="5">
        <f>SUM(G453:G457)</f>
        <v>31200</v>
      </c>
      <c r="H452" s="192">
        <f aca="true" t="shared" si="65" ref="H452:N452">SUM(H453:H457)</f>
        <v>24808</v>
      </c>
      <c r="I452" s="5">
        <f t="shared" si="65"/>
        <v>35500</v>
      </c>
      <c r="J452" s="4">
        <f t="shared" si="65"/>
        <v>35500</v>
      </c>
      <c r="K452" s="192">
        <f t="shared" si="65"/>
        <v>30500</v>
      </c>
      <c r="L452" s="5">
        <f t="shared" si="65"/>
        <v>29600</v>
      </c>
      <c r="M452" s="4">
        <f t="shared" si="65"/>
        <v>21559</v>
      </c>
      <c r="N452" s="442">
        <f t="shared" si="65"/>
        <v>19844.71</v>
      </c>
      <c r="O452" s="1286">
        <f aca="true" t="shared" si="66" ref="O452:O477">(100/M452)*N452</f>
        <v>92.0483788672944</v>
      </c>
    </row>
    <row r="453" spans="2:15" ht="15">
      <c r="B453" s="207">
        <v>632001</v>
      </c>
      <c r="C453" s="23">
        <v>1</v>
      </c>
      <c r="D453" s="981">
        <v>41</v>
      </c>
      <c r="E453" s="817" t="s">
        <v>300</v>
      </c>
      <c r="F453" s="828" t="s">
        <v>91</v>
      </c>
      <c r="G453" s="56">
        <v>3215</v>
      </c>
      <c r="H453" s="208">
        <v>3619</v>
      </c>
      <c r="I453" s="121">
        <v>3500</v>
      </c>
      <c r="J453" s="99">
        <v>3500</v>
      </c>
      <c r="K453" s="249">
        <v>3500</v>
      </c>
      <c r="L453" s="121">
        <v>2500</v>
      </c>
      <c r="M453" s="99">
        <v>3800</v>
      </c>
      <c r="N453" s="1199">
        <v>3723.21</v>
      </c>
      <c r="O453" s="1270">
        <f t="shared" si="66"/>
        <v>97.97921052631578</v>
      </c>
    </row>
    <row r="454" spans="2:15" ht="15">
      <c r="B454" s="198">
        <v>632001</v>
      </c>
      <c r="C454" s="9">
        <v>3</v>
      </c>
      <c r="D454" s="91">
        <v>41</v>
      </c>
      <c r="E454" s="806" t="s">
        <v>300</v>
      </c>
      <c r="F454" s="457" t="s">
        <v>198</v>
      </c>
      <c r="G454" s="51">
        <v>26376</v>
      </c>
      <c r="H454" s="199">
        <v>19676</v>
      </c>
      <c r="I454" s="57">
        <v>30000</v>
      </c>
      <c r="J454" s="25">
        <v>30000</v>
      </c>
      <c r="K454" s="244">
        <v>25000</v>
      </c>
      <c r="L454" s="57">
        <v>25000</v>
      </c>
      <c r="M454" s="25">
        <v>15639</v>
      </c>
      <c r="N454" s="391">
        <v>14351.63</v>
      </c>
      <c r="O454" s="1272">
        <f t="shared" si="66"/>
        <v>91.76820768591342</v>
      </c>
    </row>
    <row r="455" spans="2:15" ht="15">
      <c r="B455" s="198">
        <v>632002</v>
      </c>
      <c r="C455" s="9"/>
      <c r="D455" s="14">
        <v>41</v>
      </c>
      <c r="E455" s="806" t="s">
        <v>300</v>
      </c>
      <c r="F455" s="457" t="s">
        <v>302</v>
      </c>
      <c r="G455" s="97">
        <v>1155</v>
      </c>
      <c r="H455" s="197">
        <v>1123</v>
      </c>
      <c r="I455" s="51">
        <v>1500</v>
      </c>
      <c r="J455" s="8">
        <v>1500</v>
      </c>
      <c r="K455" s="199">
        <v>1500</v>
      </c>
      <c r="L455" s="51">
        <v>1600</v>
      </c>
      <c r="M455" s="8">
        <v>1600</v>
      </c>
      <c r="N455" s="386">
        <v>1567.28</v>
      </c>
      <c r="O455" s="1319">
        <f t="shared" si="66"/>
        <v>97.955</v>
      </c>
    </row>
    <row r="456" spans="2:15" ht="15">
      <c r="B456" s="198">
        <v>632003</v>
      </c>
      <c r="C456" s="9">
        <v>2</v>
      </c>
      <c r="D456" s="14">
        <v>41</v>
      </c>
      <c r="E456" s="804" t="s">
        <v>300</v>
      </c>
      <c r="F456" s="457" t="s">
        <v>303</v>
      </c>
      <c r="G456" s="51"/>
      <c r="H456" s="199"/>
      <c r="I456" s="51"/>
      <c r="J456" s="8"/>
      <c r="K456" s="199"/>
      <c r="L456" s="51"/>
      <c r="M456" s="8">
        <v>20</v>
      </c>
      <c r="N456" s="386">
        <v>15.35</v>
      </c>
      <c r="O456" s="448">
        <f t="shared" si="66"/>
        <v>76.75</v>
      </c>
    </row>
    <row r="457" spans="2:15" ht="15">
      <c r="B457" s="200">
        <v>632003</v>
      </c>
      <c r="C457" s="52">
        <v>1</v>
      </c>
      <c r="D457" s="150">
        <v>41</v>
      </c>
      <c r="E457" s="807" t="s">
        <v>300</v>
      </c>
      <c r="F457" s="842" t="s">
        <v>93</v>
      </c>
      <c r="G457" s="826">
        <v>454</v>
      </c>
      <c r="H457" s="254">
        <v>390</v>
      </c>
      <c r="I457" s="85">
        <v>500</v>
      </c>
      <c r="J457" s="85">
        <v>500</v>
      </c>
      <c r="K457" s="201">
        <v>500</v>
      </c>
      <c r="L457" s="85">
        <v>500</v>
      </c>
      <c r="M457" s="85">
        <v>500</v>
      </c>
      <c r="N457" s="1192">
        <v>187.24</v>
      </c>
      <c r="O457" s="1305">
        <f t="shared" si="66"/>
        <v>37.448</v>
      </c>
    </row>
    <row r="458" spans="2:15" ht="15">
      <c r="B458" s="222">
        <v>633</v>
      </c>
      <c r="C458" s="79"/>
      <c r="D458" s="123"/>
      <c r="E458" s="808"/>
      <c r="F458" s="827" t="s">
        <v>96</v>
      </c>
      <c r="G458" s="5">
        <f aca="true" t="shared" si="67" ref="G458:L458">SUM(G460:G480)</f>
        <v>9117</v>
      </c>
      <c r="H458" s="192">
        <f t="shared" si="67"/>
        <v>11573</v>
      </c>
      <c r="I458" s="5">
        <f t="shared" si="67"/>
        <v>16000</v>
      </c>
      <c r="J458" s="4">
        <f t="shared" si="67"/>
        <v>29217</v>
      </c>
      <c r="K458" s="192">
        <f t="shared" si="67"/>
        <v>8140</v>
      </c>
      <c r="L458" s="5">
        <f t="shared" si="67"/>
        <v>8750</v>
      </c>
      <c r="M458" s="4">
        <f>SUM(M459:M480)</f>
        <v>14380.6</v>
      </c>
      <c r="N458" s="442">
        <f>SUM(N459:N480)</f>
        <v>9955.76</v>
      </c>
      <c r="O458" s="1286">
        <f t="shared" si="66"/>
        <v>69.23049107825821</v>
      </c>
    </row>
    <row r="459" spans="2:15" ht="15">
      <c r="B459" s="207">
        <v>633001</v>
      </c>
      <c r="C459" s="50"/>
      <c r="D459" s="981">
        <v>41</v>
      </c>
      <c r="E459" s="816" t="s">
        <v>300</v>
      </c>
      <c r="F459" s="828" t="s">
        <v>571</v>
      </c>
      <c r="G459" s="56"/>
      <c r="H459" s="208"/>
      <c r="I459" s="56"/>
      <c r="J459" s="22"/>
      <c r="K459" s="208"/>
      <c r="L459" s="56"/>
      <c r="M459" s="22">
        <v>1400</v>
      </c>
      <c r="N459" s="1182">
        <v>1378.42</v>
      </c>
      <c r="O459" s="1268">
        <f>(100/M459)*N459</f>
        <v>98.45857142857143</v>
      </c>
    </row>
    <row r="460" spans="2:15" ht="15.75" thickBot="1">
      <c r="B460" s="196">
        <v>633001</v>
      </c>
      <c r="C460" s="7">
        <v>16</v>
      </c>
      <c r="D460" s="1002">
        <v>41</v>
      </c>
      <c r="E460" s="817" t="s">
        <v>300</v>
      </c>
      <c r="F460" s="829" t="s">
        <v>304</v>
      </c>
      <c r="G460" s="97">
        <v>2034</v>
      </c>
      <c r="H460" s="197">
        <v>3911</v>
      </c>
      <c r="I460" s="97">
        <v>2250</v>
      </c>
      <c r="J460" s="6">
        <v>6400</v>
      </c>
      <c r="K460" s="197">
        <v>1500</v>
      </c>
      <c r="L460" s="97">
        <v>2000</v>
      </c>
      <c r="M460" s="6">
        <v>2000</v>
      </c>
      <c r="N460" s="1185">
        <v>1311.73</v>
      </c>
      <c r="O460" s="1283">
        <f t="shared" si="66"/>
        <v>65.5865</v>
      </c>
    </row>
    <row r="461" spans="2:23" ht="15">
      <c r="B461" s="196">
        <v>633002</v>
      </c>
      <c r="C461" s="7"/>
      <c r="D461" s="239">
        <v>41</v>
      </c>
      <c r="E461" s="804" t="s">
        <v>300</v>
      </c>
      <c r="F461" s="856" t="s">
        <v>513</v>
      </c>
      <c r="G461" s="97"/>
      <c r="H461" s="197"/>
      <c r="I461" s="97"/>
      <c r="J461" s="6"/>
      <c r="K461" s="197"/>
      <c r="L461" s="97"/>
      <c r="M461" s="6">
        <v>700</v>
      </c>
      <c r="N461" s="1185">
        <v>692</v>
      </c>
      <c r="O461" s="1283">
        <f t="shared" si="66"/>
        <v>98.85714285714285</v>
      </c>
      <c r="W461" s="235"/>
    </row>
    <row r="462" spans="2:15" ht="15">
      <c r="B462" s="196">
        <v>633004</v>
      </c>
      <c r="C462" s="7">
        <v>4</v>
      </c>
      <c r="D462" s="14">
        <v>41</v>
      </c>
      <c r="E462" s="806" t="s">
        <v>300</v>
      </c>
      <c r="F462" s="457" t="s">
        <v>305</v>
      </c>
      <c r="G462" s="51"/>
      <c r="H462" s="199">
        <v>183</v>
      </c>
      <c r="I462" s="51">
        <v>200</v>
      </c>
      <c r="J462" s="8">
        <v>202</v>
      </c>
      <c r="K462" s="199">
        <v>200</v>
      </c>
      <c r="L462" s="51">
        <v>100</v>
      </c>
      <c r="M462" s="8">
        <v>100</v>
      </c>
      <c r="N462" s="386">
        <v>0</v>
      </c>
      <c r="O462" s="1272">
        <f t="shared" si="66"/>
        <v>0</v>
      </c>
    </row>
    <row r="463" spans="2:15" ht="15">
      <c r="B463" s="196">
        <v>633004</v>
      </c>
      <c r="C463" s="7">
        <v>3</v>
      </c>
      <c r="D463" s="91">
        <v>41</v>
      </c>
      <c r="E463" s="806" t="s">
        <v>300</v>
      </c>
      <c r="F463" s="457" t="s">
        <v>306</v>
      </c>
      <c r="G463" s="338"/>
      <c r="H463" s="199"/>
      <c r="I463" s="51">
        <v>150</v>
      </c>
      <c r="J463" s="8">
        <v>150</v>
      </c>
      <c r="K463" s="199"/>
      <c r="L463" s="51">
        <v>150</v>
      </c>
      <c r="M463" s="8">
        <v>150</v>
      </c>
      <c r="N463" s="386">
        <v>0</v>
      </c>
      <c r="O463" s="1272">
        <f t="shared" si="66"/>
        <v>0</v>
      </c>
    </row>
    <row r="464" spans="2:15" ht="15">
      <c r="B464" s="196">
        <v>633004</v>
      </c>
      <c r="C464" s="7">
        <v>2</v>
      </c>
      <c r="D464" s="14">
        <v>41</v>
      </c>
      <c r="E464" s="806" t="s">
        <v>300</v>
      </c>
      <c r="F464" s="457" t="s">
        <v>307</v>
      </c>
      <c r="G464" s="51">
        <v>209</v>
      </c>
      <c r="H464" s="199"/>
      <c r="I464" s="51"/>
      <c r="J464" s="8"/>
      <c r="K464" s="199"/>
      <c r="L464" s="51">
        <v>100</v>
      </c>
      <c r="M464" s="8">
        <v>100</v>
      </c>
      <c r="N464" s="386">
        <v>9.99</v>
      </c>
      <c r="O464" s="1272">
        <f t="shared" si="66"/>
        <v>9.99</v>
      </c>
    </row>
    <row r="465" spans="2:15" ht="15">
      <c r="B465" s="198">
        <v>633006</v>
      </c>
      <c r="C465" s="9">
        <v>1</v>
      </c>
      <c r="D465" s="14">
        <v>41</v>
      </c>
      <c r="E465" s="806" t="s">
        <v>300</v>
      </c>
      <c r="F465" s="457" t="s">
        <v>308</v>
      </c>
      <c r="G465" s="51">
        <v>133</v>
      </c>
      <c r="H465" s="199">
        <v>485</v>
      </c>
      <c r="I465" s="51">
        <v>300</v>
      </c>
      <c r="J465" s="8">
        <v>300</v>
      </c>
      <c r="K465" s="199">
        <v>330</v>
      </c>
      <c r="L465" s="51">
        <v>300</v>
      </c>
      <c r="M465" s="8">
        <v>300</v>
      </c>
      <c r="N465" s="386">
        <v>282.6</v>
      </c>
      <c r="O465" s="1272">
        <f t="shared" si="66"/>
        <v>94.2</v>
      </c>
    </row>
    <row r="466" spans="2:15" ht="15">
      <c r="B466" s="198">
        <v>633006</v>
      </c>
      <c r="C466" s="9">
        <v>2</v>
      </c>
      <c r="D466" s="14">
        <v>41</v>
      </c>
      <c r="E466" s="806" t="s">
        <v>300</v>
      </c>
      <c r="F466" s="457" t="s">
        <v>102</v>
      </c>
      <c r="G466" s="51">
        <v>21</v>
      </c>
      <c r="H466" s="199">
        <v>42</v>
      </c>
      <c r="I466" s="51">
        <v>30</v>
      </c>
      <c r="J466" s="8">
        <v>30</v>
      </c>
      <c r="K466" s="199">
        <v>20</v>
      </c>
      <c r="L466" s="51">
        <v>30</v>
      </c>
      <c r="M466" s="8">
        <v>30</v>
      </c>
      <c r="N466" s="386">
        <v>0</v>
      </c>
      <c r="O466" s="1283">
        <f t="shared" si="66"/>
        <v>0</v>
      </c>
    </row>
    <row r="467" spans="2:15" ht="15">
      <c r="B467" s="198">
        <v>633006</v>
      </c>
      <c r="C467" s="9">
        <v>3</v>
      </c>
      <c r="D467" s="14">
        <v>41</v>
      </c>
      <c r="E467" s="806" t="s">
        <v>300</v>
      </c>
      <c r="F467" s="457" t="s">
        <v>400</v>
      </c>
      <c r="G467" s="51">
        <v>495</v>
      </c>
      <c r="H467" s="199">
        <v>528</v>
      </c>
      <c r="I467" s="51">
        <v>1000</v>
      </c>
      <c r="J467" s="8">
        <v>1000</v>
      </c>
      <c r="K467" s="199">
        <v>800</v>
      </c>
      <c r="L467" s="51">
        <v>1000</v>
      </c>
      <c r="M467" s="8">
        <v>1000</v>
      </c>
      <c r="N467" s="386">
        <v>579.92</v>
      </c>
      <c r="O467" s="1283">
        <f t="shared" si="66"/>
        <v>57.992</v>
      </c>
    </row>
    <row r="468" spans="2:15" ht="15">
      <c r="B468" s="198">
        <v>633006</v>
      </c>
      <c r="C468" s="9">
        <v>4</v>
      </c>
      <c r="D468" s="14">
        <v>41</v>
      </c>
      <c r="E468" s="806" t="s">
        <v>300</v>
      </c>
      <c r="F468" s="457" t="s">
        <v>104</v>
      </c>
      <c r="G468" s="51">
        <v>19</v>
      </c>
      <c r="H468" s="199">
        <v>18</v>
      </c>
      <c r="I468" s="51">
        <v>20</v>
      </c>
      <c r="J468" s="8">
        <v>80</v>
      </c>
      <c r="K468" s="199">
        <v>20</v>
      </c>
      <c r="L468" s="51">
        <v>20</v>
      </c>
      <c r="M468" s="8">
        <v>100</v>
      </c>
      <c r="N468" s="386">
        <v>92.09</v>
      </c>
      <c r="O468" s="1272">
        <f t="shared" si="66"/>
        <v>92.09</v>
      </c>
    </row>
    <row r="469" spans="2:15" ht="15">
      <c r="B469" s="198">
        <v>633006</v>
      </c>
      <c r="C469" s="9">
        <v>5</v>
      </c>
      <c r="D469" s="14">
        <v>41</v>
      </c>
      <c r="E469" s="806" t="s">
        <v>300</v>
      </c>
      <c r="F469" s="457" t="s">
        <v>105</v>
      </c>
      <c r="G469" s="819"/>
      <c r="H469" s="203"/>
      <c r="I469" s="819">
        <v>20</v>
      </c>
      <c r="J469" s="58">
        <v>25</v>
      </c>
      <c r="K469" s="934"/>
      <c r="L469" s="819">
        <v>20</v>
      </c>
      <c r="M469" s="58">
        <v>79.6</v>
      </c>
      <c r="N469" s="1186">
        <v>79.6</v>
      </c>
      <c r="O469" s="409">
        <f t="shared" si="66"/>
        <v>100</v>
      </c>
    </row>
    <row r="470" spans="2:15" ht="15">
      <c r="B470" s="198">
        <v>633006</v>
      </c>
      <c r="C470" s="9">
        <v>7</v>
      </c>
      <c r="D470" s="14">
        <v>41</v>
      </c>
      <c r="E470" s="806" t="s">
        <v>300</v>
      </c>
      <c r="F470" s="457" t="s">
        <v>310</v>
      </c>
      <c r="G470" s="51">
        <v>1449</v>
      </c>
      <c r="H470" s="199">
        <v>2234</v>
      </c>
      <c r="I470" s="819">
        <v>7000</v>
      </c>
      <c r="J470" s="58">
        <v>16000</v>
      </c>
      <c r="K470" s="203">
        <v>1000</v>
      </c>
      <c r="L470" s="819">
        <v>500</v>
      </c>
      <c r="M470" s="58">
        <v>900</v>
      </c>
      <c r="N470" s="1188">
        <v>893.07</v>
      </c>
      <c r="O470" s="1272">
        <f t="shared" si="66"/>
        <v>99.23</v>
      </c>
    </row>
    <row r="471" spans="2:15" ht="15">
      <c r="B471" s="198">
        <v>633006</v>
      </c>
      <c r="C471" s="9">
        <v>8</v>
      </c>
      <c r="D471" s="14">
        <v>41</v>
      </c>
      <c r="E471" s="806" t="s">
        <v>300</v>
      </c>
      <c r="F471" s="457" t="s">
        <v>392</v>
      </c>
      <c r="G471" s="51">
        <v>27</v>
      </c>
      <c r="H471" s="199">
        <v>80</v>
      </c>
      <c r="I471" s="819">
        <v>150</v>
      </c>
      <c r="J471" s="58">
        <v>150</v>
      </c>
      <c r="K471" s="203">
        <v>150</v>
      </c>
      <c r="L471" s="819">
        <v>150</v>
      </c>
      <c r="M471" s="58">
        <v>250</v>
      </c>
      <c r="N471" s="1188">
        <v>162.84</v>
      </c>
      <c r="O471" s="1272">
        <f t="shared" si="66"/>
        <v>65.13600000000001</v>
      </c>
    </row>
    <row r="472" spans="2:15" ht="15">
      <c r="B472" s="198">
        <v>633006</v>
      </c>
      <c r="C472" s="9">
        <v>10</v>
      </c>
      <c r="D472" s="14">
        <v>41</v>
      </c>
      <c r="E472" s="806" t="s">
        <v>300</v>
      </c>
      <c r="F472" s="457" t="s">
        <v>401</v>
      </c>
      <c r="G472" s="51">
        <v>234</v>
      </c>
      <c r="H472" s="199"/>
      <c r="I472" s="819">
        <v>500</v>
      </c>
      <c r="J472" s="58">
        <v>500</v>
      </c>
      <c r="K472" s="203"/>
      <c r="L472" s="819">
        <v>500</v>
      </c>
      <c r="M472" s="58">
        <v>500</v>
      </c>
      <c r="N472" s="1188">
        <v>55.59</v>
      </c>
      <c r="O472" s="1319">
        <f t="shared" si="66"/>
        <v>11.118000000000002</v>
      </c>
    </row>
    <row r="473" spans="2:15" ht="15">
      <c r="B473" s="198">
        <v>633009</v>
      </c>
      <c r="C473" s="9">
        <v>1</v>
      </c>
      <c r="D473" s="14">
        <v>111</v>
      </c>
      <c r="E473" s="806" t="s">
        <v>300</v>
      </c>
      <c r="F473" s="457" t="s">
        <v>311</v>
      </c>
      <c r="G473" s="51">
        <v>195</v>
      </c>
      <c r="H473" s="199">
        <v>114</v>
      </c>
      <c r="I473" s="51">
        <v>650</v>
      </c>
      <c r="J473" s="8">
        <v>650</v>
      </c>
      <c r="K473" s="199">
        <v>100</v>
      </c>
      <c r="L473" s="51">
        <v>150</v>
      </c>
      <c r="M473" s="8">
        <v>430</v>
      </c>
      <c r="N473" s="386">
        <v>280.15</v>
      </c>
      <c r="O473" s="1272">
        <f t="shared" si="66"/>
        <v>65.15116279069767</v>
      </c>
    </row>
    <row r="474" spans="2:15" ht="15">
      <c r="B474" s="198">
        <v>633009</v>
      </c>
      <c r="C474" s="9">
        <v>16</v>
      </c>
      <c r="D474" s="14">
        <v>111</v>
      </c>
      <c r="E474" s="806" t="s">
        <v>300</v>
      </c>
      <c r="F474" s="457" t="s">
        <v>312</v>
      </c>
      <c r="G474" s="51">
        <v>3673</v>
      </c>
      <c r="H474" s="199">
        <v>3160</v>
      </c>
      <c r="I474" s="51">
        <v>3000</v>
      </c>
      <c r="J474" s="8">
        <v>3000</v>
      </c>
      <c r="K474" s="199">
        <v>3500</v>
      </c>
      <c r="L474" s="51">
        <v>3000</v>
      </c>
      <c r="M474" s="8">
        <v>5500</v>
      </c>
      <c r="N474" s="386">
        <v>3983.89</v>
      </c>
      <c r="O474" s="1305">
        <f t="shared" si="66"/>
        <v>72.43436363636363</v>
      </c>
    </row>
    <row r="475" spans="2:15" ht="15">
      <c r="B475" s="232">
        <v>633010</v>
      </c>
      <c r="C475" s="100">
        <v>16</v>
      </c>
      <c r="D475" s="438">
        <v>111</v>
      </c>
      <c r="E475" s="805" t="s">
        <v>300</v>
      </c>
      <c r="F475" s="931" t="s">
        <v>313</v>
      </c>
      <c r="G475" s="51">
        <v>408</v>
      </c>
      <c r="H475" s="199">
        <v>655</v>
      </c>
      <c r="I475" s="57">
        <v>500</v>
      </c>
      <c r="J475" s="25">
        <v>500</v>
      </c>
      <c r="K475" s="244">
        <v>300</v>
      </c>
      <c r="L475" s="57">
        <v>500</v>
      </c>
      <c r="M475" s="25">
        <v>500</v>
      </c>
      <c r="N475" s="391">
        <v>44.5</v>
      </c>
      <c r="O475" s="1305">
        <f t="shared" si="66"/>
        <v>8.9</v>
      </c>
    </row>
    <row r="476" spans="2:15" ht="15">
      <c r="B476" s="232">
        <v>633010</v>
      </c>
      <c r="C476" s="86"/>
      <c r="D476" s="1019">
        <v>111</v>
      </c>
      <c r="E476" s="805" t="s">
        <v>300</v>
      </c>
      <c r="F476" s="931" t="s">
        <v>534</v>
      </c>
      <c r="G476" s="51"/>
      <c r="H476" s="199"/>
      <c r="I476" s="57"/>
      <c r="J476" s="25"/>
      <c r="K476" s="244"/>
      <c r="L476" s="57"/>
      <c r="M476" s="25">
        <v>111</v>
      </c>
      <c r="N476" s="391">
        <v>109.37</v>
      </c>
      <c r="O476" s="1305">
        <f t="shared" si="66"/>
        <v>98.53153153153154</v>
      </c>
    </row>
    <row r="477" spans="2:15" ht="15">
      <c r="B477" s="198">
        <v>633011</v>
      </c>
      <c r="C477" s="34"/>
      <c r="D477" s="92">
        <v>41</v>
      </c>
      <c r="E477" s="806" t="s">
        <v>300</v>
      </c>
      <c r="F477" s="457" t="s">
        <v>314</v>
      </c>
      <c r="G477" s="51"/>
      <c r="H477" s="199">
        <v>163</v>
      </c>
      <c r="I477" s="51">
        <v>150</v>
      </c>
      <c r="J477" s="8">
        <v>150</v>
      </c>
      <c r="K477" s="281">
        <v>200</v>
      </c>
      <c r="L477" s="51">
        <v>150</v>
      </c>
      <c r="M477" s="8">
        <v>150</v>
      </c>
      <c r="N477" s="1224">
        <v>0</v>
      </c>
      <c r="O477" s="1272">
        <f t="shared" si="66"/>
        <v>0</v>
      </c>
    </row>
    <row r="478" spans="2:15" ht="15">
      <c r="B478" s="198">
        <v>633004</v>
      </c>
      <c r="C478" s="34"/>
      <c r="D478" s="92">
        <v>41</v>
      </c>
      <c r="E478" s="806" t="s">
        <v>300</v>
      </c>
      <c r="F478" s="457" t="s">
        <v>315</v>
      </c>
      <c r="G478" s="51">
        <v>220</v>
      </c>
      <c r="H478" s="199"/>
      <c r="I478" s="51"/>
      <c r="J478" s="8"/>
      <c r="K478" s="203"/>
      <c r="L478" s="51"/>
      <c r="M478" s="8"/>
      <c r="N478" s="1188"/>
      <c r="O478" s="1319"/>
    </row>
    <row r="479" spans="2:15" ht="15">
      <c r="B479" s="198">
        <v>633015</v>
      </c>
      <c r="C479" s="34"/>
      <c r="D479" s="150">
        <v>41</v>
      </c>
      <c r="E479" s="807" t="s">
        <v>300</v>
      </c>
      <c r="F479" s="457" t="s">
        <v>316</v>
      </c>
      <c r="G479" s="51"/>
      <c r="H479" s="199"/>
      <c r="I479" s="51">
        <v>80</v>
      </c>
      <c r="J479" s="8">
        <v>80</v>
      </c>
      <c r="K479" s="199">
        <v>20</v>
      </c>
      <c r="L479" s="51">
        <v>80</v>
      </c>
      <c r="M479" s="8">
        <v>80</v>
      </c>
      <c r="N479" s="386">
        <v>0</v>
      </c>
      <c r="O479" s="1272">
        <f>(100/M479)*N479</f>
        <v>0</v>
      </c>
    </row>
    <row r="480" spans="2:15" ht="15" hidden="1">
      <c r="B480" s="206">
        <v>633006</v>
      </c>
      <c r="C480" s="84">
        <v>9</v>
      </c>
      <c r="D480" s="125"/>
      <c r="E480" s="803" t="s">
        <v>300</v>
      </c>
      <c r="F480" s="931" t="s">
        <v>317</v>
      </c>
      <c r="G480" s="811"/>
      <c r="H480" s="243"/>
      <c r="I480" s="811">
        <v>0</v>
      </c>
      <c r="J480" s="24">
        <v>0</v>
      </c>
      <c r="K480" s="243"/>
      <c r="L480" s="811">
        <v>0</v>
      </c>
      <c r="M480" s="24">
        <v>0</v>
      </c>
      <c r="N480" s="1187"/>
      <c r="O480" s="1355"/>
    </row>
    <row r="481" spans="2:15" ht="15">
      <c r="B481" s="222">
        <v>634</v>
      </c>
      <c r="C481" s="3"/>
      <c r="D481" s="1000"/>
      <c r="E481" s="803"/>
      <c r="F481" s="827" t="s">
        <v>318</v>
      </c>
      <c r="G481" s="5"/>
      <c r="H481" s="192"/>
      <c r="I481" s="5">
        <v>10</v>
      </c>
      <c r="J481" s="4">
        <v>10</v>
      </c>
      <c r="K481" s="192">
        <v>10</v>
      </c>
      <c r="L481" s="5">
        <f>L482</f>
        <v>10</v>
      </c>
      <c r="M481" s="4">
        <f>M482</f>
        <v>10</v>
      </c>
      <c r="N481" s="442">
        <f>N482</f>
        <v>0</v>
      </c>
      <c r="O481" s="1286">
        <f aca="true" t="shared" si="68" ref="O481:O488">(100/M481)*N481</f>
        <v>0</v>
      </c>
    </row>
    <row r="482" spans="2:15" ht="15">
      <c r="B482" s="193">
        <v>634005</v>
      </c>
      <c r="C482" s="80">
        <v>16</v>
      </c>
      <c r="D482" s="123">
        <v>41</v>
      </c>
      <c r="E482" s="808" t="s">
        <v>300</v>
      </c>
      <c r="F482" s="838" t="s">
        <v>319</v>
      </c>
      <c r="G482" s="82"/>
      <c r="H482" s="194"/>
      <c r="I482" s="82">
        <v>10</v>
      </c>
      <c r="J482" s="82">
        <v>10</v>
      </c>
      <c r="K482" s="194">
        <v>10</v>
      </c>
      <c r="L482" s="82">
        <v>10</v>
      </c>
      <c r="M482" s="82">
        <v>10</v>
      </c>
      <c r="N482" s="1202">
        <v>0</v>
      </c>
      <c r="O482" s="1267">
        <f t="shared" si="68"/>
        <v>0</v>
      </c>
    </row>
    <row r="483" spans="2:15" ht="15">
      <c r="B483" s="222">
        <v>635</v>
      </c>
      <c r="C483" s="3"/>
      <c r="D483" s="156"/>
      <c r="E483" s="808"/>
      <c r="F483" s="827" t="s">
        <v>128</v>
      </c>
      <c r="G483" s="5">
        <f>SUM(G484:G484)</f>
        <v>505</v>
      </c>
      <c r="H483" s="192">
        <f>SUM(H484:H484)</f>
        <v>7530</v>
      </c>
      <c r="I483" s="5">
        <f>SUM(I484:I484)</f>
        <v>300</v>
      </c>
      <c r="J483" s="5">
        <f>SUM(J484:J484)</f>
        <v>330</v>
      </c>
      <c r="K483" s="192">
        <v>1600</v>
      </c>
      <c r="L483" s="5">
        <f>SUM(L484:L484)</f>
        <v>300</v>
      </c>
      <c r="M483" s="5">
        <f>SUM(M484:M485)</f>
        <v>3710</v>
      </c>
      <c r="N483" s="1181">
        <f>N484+N485</f>
        <v>3442.55</v>
      </c>
      <c r="O483" s="1273">
        <f t="shared" si="68"/>
        <v>92.79110512129381</v>
      </c>
    </row>
    <row r="484" spans="2:15" ht="15">
      <c r="B484" s="207">
        <v>635006</v>
      </c>
      <c r="C484" s="23">
        <v>3</v>
      </c>
      <c r="D484" s="981">
        <v>41</v>
      </c>
      <c r="E484" s="816" t="s">
        <v>300</v>
      </c>
      <c r="F484" s="828" t="s">
        <v>320</v>
      </c>
      <c r="G484" s="56">
        <v>505</v>
      </c>
      <c r="H484" s="208">
        <v>7530</v>
      </c>
      <c r="I484" s="56">
        <v>300</v>
      </c>
      <c r="J484" s="22">
        <v>330</v>
      </c>
      <c r="K484" s="208">
        <v>100</v>
      </c>
      <c r="L484" s="56">
        <v>300</v>
      </c>
      <c r="M484" s="22">
        <v>3500</v>
      </c>
      <c r="N484" s="1182">
        <v>3232.55</v>
      </c>
      <c r="O484" s="1268">
        <f t="shared" si="68"/>
        <v>92.35857142857144</v>
      </c>
    </row>
    <row r="485" spans="2:15" ht="15">
      <c r="B485" s="200">
        <v>635004</v>
      </c>
      <c r="C485" s="11">
        <v>8</v>
      </c>
      <c r="D485" s="239">
        <v>41</v>
      </c>
      <c r="E485" s="804" t="s">
        <v>300</v>
      </c>
      <c r="F485" s="856" t="s">
        <v>514</v>
      </c>
      <c r="G485" s="85"/>
      <c r="H485" s="201"/>
      <c r="I485" s="85"/>
      <c r="J485" s="10"/>
      <c r="K485" s="210"/>
      <c r="L485" s="85"/>
      <c r="M485" s="10">
        <v>210</v>
      </c>
      <c r="N485" s="390">
        <v>210</v>
      </c>
      <c r="O485" s="1319">
        <f t="shared" si="68"/>
        <v>100</v>
      </c>
    </row>
    <row r="486" spans="2:15" ht="15">
      <c r="B486" s="222">
        <v>637</v>
      </c>
      <c r="C486" s="3"/>
      <c r="D486" s="163"/>
      <c r="E486" s="837"/>
      <c r="F486" s="1053" t="s">
        <v>140</v>
      </c>
      <c r="G486" s="5">
        <f>SUM(G487:G499)</f>
        <v>12154</v>
      </c>
      <c r="H486" s="192">
        <f>SUM(H487:H499)</f>
        <v>13353</v>
      </c>
      <c r="I486" s="5">
        <f>SUM(I487:I499)</f>
        <v>14170</v>
      </c>
      <c r="J486" s="4">
        <f>SUM(J487:J499)</f>
        <v>15970</v>
      </c>
      <c r="K486" s="192">
        <f>SUM(K487:K498)</f>
        <v>13560</v>
      </c>
      <c r="L486" s="5">
        <f>SUM(L487:L499)</f>
        <v>14160</v>
      </c>
      <c r="M486" s="4">
        <f>SUM(M487:M499)</f>
        <v>15530</v>
      </c>
      <c r="N486" s="442">
        <f>SUM(N487:N498)</f>
        <v>14332.529999999999</v>
      </c>
      <c r="O486" s="1286">
        <f t="shared" si="68"/>
        <v>92.28931101094655</v>
      </c>
    </row>
    <row r="487" spans="2:15" ht="15">
      <c r="B487" s="196">
        <v>637002</v>
      </c>
      <c r="C487" s="7">
        <v>16</v>
      </c>
      <c r="D487" s="981">
        <v>41</v>
      </c>
      <c r="E487" s="816" t="s">
        <v>300</v>
      </c>
      <c r="F487" s="828" t="s">
        <v>321</v>
      </c>
      <c r="G487" s="97">
        <v>349</v>
      </c>
      <c r="H487" s="197">
        <v>601</v>
      </c>
      <c r="I487" s="56">
        <v>400</v>
      </c>
      <c r="J487" s="22">
        <v>450</v>
      </c>
      <c r="K487" s="208">
        <v>600</v>
      </c>
      <c r="L487" s="56">
        <v>400</v>
      </c>
      <c r="M487" s="22">
        <v>800</v>
      </c>
      <c r="N487" s="1182">
        <v>533</v>
      </c>
      <c r="O487" s="1270">
        <f t="shared" si="68"/>
        <v>66.625</v>
      </c>
    </row>
    <row r="488" spans="2:15" ht="15">
      <c r="B488" s="196">
        <v>637002</v>
      </c>
      <c r="C488" s="7"/>
      <c r="D488" s="1002">
        <v>41</v>
      </c>
      <c r="E488" s="806" t="s">
        <v>300</v>
      </c>
      <c r="F488" s="829" t="s">
        <v>322</v>
      </c>
      <c r="G488" s="97">
        <v>210</v>
      </c>
      <c r="H488" s="197">
        <v>302</v>
      </c>
      <c r="I488" s="51">
        <v>300</v>
      </c>
      <c r="J488" s="8">
        <v>500</v>
      </c>
      <c r="K488" s="199">
        <v>320</v>
      </c>
      <c r="L488" s="51">
        <v>300</v>
      </c>
      <c r="M488" s="8">
        <v>370</v>
      </c>
      <c r="N488" s="386">
        <v>334.5</v>
      </c>
      <c r="O488" s="1272">
        <f t="shared" si="68"/>
        <v>90.4054054054054</v>
      </c>
    </row>
    <row r="489" spans="2:15" ht="15">
      <c r="B489" s="196">
        <v>637004</v>
      </c>
      <c r="C489" s="7"/>
      <c r="D489" s="1002">
        <v>41</v>
      </c>
      <c r="E489" s="806" t="s">
        <v>300</v>
      </c>
      <c r="F489" s="829" t="s">
        <v>485</v>
      </c>
      <c r="G489" s="97">
        <v>1122</v>
      </c>
      <c r="H489" s="197"/>
      <c r="I489" s="51"/>
      <c r="J489" s="8"/>
      <c r="K489" s="199"/>
      <c r="L489" s="51"/>
      <c r="M489" s="8"/>
      <c r="N489" s="386"/>
      <c r="O489" s="449"/>
    </row>
    <row r="490" spans="2:15" ht="15">
      <c r="B490" s="196">
        <v>637001</v>
      </c>
      <c r="C490" s="7"/>
      <c r="D490" s="1002">
        <v>41</v>
      </c>
      <c r="E490" s="806" t="s">
        <v>300</v>
      </c>
      <c r="F490" s="829" t="s">
        <v>323</v>
      </c>
      <c r="G490" s="97"/>
      <c r="H490" s="197">
        <v>20</v>
      </c>
      <c r="I490" s="51">
        <v>20</v>
      </c>
      <c r="J490" s="8">
        <v>20</v>
      </c>
      <c r="K490" s="199">
        <v>20</v>
      </c>
      <c r="L490" s="51">
        <v>20</v>
      </c>
      <c r="M490" s="8">
        <v>20</v>
      </c>
      <c r="N490" s="386">
        <v>0</v>
      </c>
      <c r="O490" s="1272">
        <f>(100/M490)*N490</f>
        <v>0</v>
      </c>
    </row>
    <row r="491" spans="2:15" ht="15">
      <c r="B491" s="198">
        <v>637004</v>
      </c>
      <c r="C491" s="9">
        <v>1</v>
      </c>
      <c r="D491" s="239">
        <v>41</v>
      </c>
      <c r="E491" s="804" t="s">
        <v>300</v>
      </c>
      <c r="F491" s="457" t="s">
        <v>324</v>
      </c>
      <c r="G491" s="97">
        <v>594</v>
      </c>
      <c r="H491" s="197">
        <v>102</v>
      </c>
      <c r="I491" s="97">
        <v>300</v>
      </c>
      <c r="J491" s="6">
        <v>400</v>
      </c>
      <c r="K491" s="197">
        <v>300</v>
      </c>
      <c r="L491" s="97">
        <v>400</v>
      </c>
      <c r="M491" s="6">
        <v>400</v>
      </c>
      <c r="N491" s="1185">
        <v>0</v>
      </c>
      <c r="O491" s="1283">
        <f>(100/M491)*N491</f>
        <v>0</v>
      </c>
    </row>
    <row r="492" spans="2:15" ht="15">
      <c r="B492" s="198">
        <v>637004</v>
      </c>
      <c r="C492" s="9">
        <v>2</v>
      </c>
      <c r="D492" s="239">
        <v>41</v>
      </c>
      <c r="E492" s="804" t="s">
        <v>300</v>
      </c>
      <c r="F492" s="457" t="s">
        <v>424</v>
      </c>
      <c r="G492" s="97"/>
      <c r="H492" s="197">
        <v>216</v>
      </c>
      <c r="I492" s="97">
        <v>400</v>
      </c>
      <c r="J492" s="6">
        <v>400</v>
      </c>
      <c r="K492" s="197">
        <v>220</v>
      </c>
      <c r="L492" s="97"/>
      <c r="M492" s="6"/>
      <c r="N492" s="1185"/>
      <c r="O492" s="718"/>
    </row>
    <row r="493" spans="2:15" ht="15">
      <c r="B493" s="198">
        <v>637004</v>
      </c>
      <c r="C493" s="9">
        <v>5</v>
      </c>
      <c r="D493" s="14">
        <v>41</v>
      </c>
      <c r="E493" s="806" t="s">
        <v>157</v>
      </c>
      <c r="F493" s="457" t="s">
        <v>144</v>
      </c>
      <c r="G493" s="51">
        <v>101</v>
      </c>
      <c r="H493" s="199">
        <v>57</v>
      </c>
      <c r="I493" s="57">
        <v>250</v>
      </c>
      <c r="J493" s="25">
        <v>1100</v>
      </c>
      <c r="K493" s="244">
        <v>150</v>
      </c>
      <c r="L493" s="57">
        <v>150</v>
      </c>
      <c r="M493" s="25">
        <v>280</v>
      </c>
      <c r="N493" s="391">
        <v>271.86</v>
      </c>
      <c r="O493" s="1272">
        <f aca="true" t="shared" si="69" ref="O493:O498">(100/M493)*N493</f>
        <v>97.09285714285716</v>
      </c>
    </row>
    <row r="494" spans="2:15" ht="15">
      <c r="B494" s="198">
        <v>637004</v>
      </c>
      <c r="C494" s="9">
        <v>6</v>
      </c>
      <c r="D494" s="14">
        <v>41</v>
      </c>
      <c r="E494" s="806" t="s">
        <v>300</v>
      </c>
      <c r="F494" s="457" t="s">
        <v>328</v>
      </c>
      <c r="G494" s="51"/>
      <c r="H494" s="199"/>
      <c r="I494" s="57"/>
      <c r="J494" s="25"/>
      <c r="K494" s="244"/>
      <c r="L494" s="57"/>
      <c r="M494" s="25">
        <v>160</v>
      </c>
      <c r="N494" s="391">
        <v>160</v>
      </c>
      <c r="O494" s="1319">
        <f t="shared" si="69"/>
        <v>100</v>
      </c>
    </row>
    <row r="495" spans="2:15" ht="15">
      <c r="B495" s="198">
        <v>637014</v>
      </c>
      <c r="C495" s="9"/>
      <c r="D495" s="14">
        <v>41</v>
      </c>
      <c r="E495" s="806" t="s">
        <v>300</v>
      </c>
      <c r="F495" s="457" t="s">
        <v>156</v>
      </c>
      <c r="G495" s="51">
        <v>8773</v>
      </c>
      <c r="H495" s="199">
        <v>10128</v>
      </c>
      <c r="I495" s="57">
        <v>10600</v>
      </c>
      <c r="J495" s="25">
        <v>10600</v>
      </c>
      <c r="K495" s="244">
        <v>10600</v>
      </c>
      <c r="L495" s="57">
        <v>10600</v>
      </c>
      <c r="M495" s="25">
        <v>11100</v>
      </c>
      <c r="N495" s="391">
        <v>11080.56</v>
      </c>
      <c r="O495" s="1319">
        <f t="shared" si="69"/>
        <v>99.82486486486486</v>
      </c>
    </row>
    <row r="496" spans="2:15" ht="15">
      <c r="B496" s="198">
        <v>637015</v>
      </c>
      <c r="C496" s="9"/>
      <c r="D496" s="14">
        <v>41</v>
      </c>
      <c r="E496" s="806" t="s">
        <v>300</v>
      </c>
      <c r="F496" s="457" t="s">
        <v>158</v>
      </c>
      <c r="G496" s="51">
        <v>50</v>
      </c>
      <c r="H496" s="199">
        <v>342</v>
      </c>
      <c r="I496" s="51">
        <v>350</v>
      </c>
      <c r="J496" s="8">
        <v>350</v>
      </c>
      <c r="K496" s="199">
        <v>350</v>
      </c>
      <c r="L496" s="51">
        <v>350</v>
      </c>
      <c r="M496" s="8">
        <v>400</v>
      </c>
      <c r="N496" s="386">
        <v>371.48</v>
      </c>
      <c r="O496" s="1305">
        <f t="shared" si="69"/>
        <v>92.87</v>
      </c>
    </row>
    <row r="497" spans="2:15" ht="15">
      <c r="B497" s="198">
        <v>637016</v>
      </c>
      <c r="C497" s="9"/>
      <c r="D497" s="14">
        <v>41</v>
      </c>
      <c r="E497" s="806" t="s">
        <v>300</v>
      </c>
      <c r="F497" s="457" t="s">
        <v>160</v>
      </c>
      <c r="G497" s="51">
        <v>848</v>
      </c>
      <c r="H497" s="199">
        <v>1015</v>
      </c>
      <c r="I497" s="51">
        <v>1550</v>
      </c>
      <c r="J497" s="13">
        <v>1550</v>
      </c>
      <c r="K497" s="203">
        <v>1000</v>
      </c>
      <c r="L497" s="51">
        <v>1940</v>
      </c>
      <c r="M497" s="13">
        <v>1940</v>
      </c>
      <c r="N497" s="1188">
        <v>1526.13</v>
      </c>
      <c r="O497" s="1272">
        <f t="shared" si="69"/>
        <v>78.66649484536083</v>
      </c>
    </row>
    <row r="498" spans="2:15" ht="15">
      <c r="B498" s="232">
        <v>637006</v>
      </c>
      <c r="C498" s="100"/>
      <c r="D498" s="239"/>
      <c r="E498" s="804" t="s">
        <v>300</v>
      </c>
      <c r="F498" s="931" t="s">
        <v>325</v>
      </c>
      <c r="G498" s="51"/>
      <c r="H498" s="199"/>
      <c r="I498" s="57"/>
      <c r="J498" s="25"/>
      <c r="K498" s="199"/>
      <c r="L498" s="57"/>
      <c r="M498" s="25">
        <v>60</v>
      </c>
      <c r="N498" s="386">
        <v>55</v>
      </c>
      <c r="O498" s="449">
        <f t="shared" si="69"/>
        <v>91.66666666666667</v>
      </c>
    </row>
    <row r="499" spans="2:15" ht="15">
      <c r="B499" s="324">
        <v>637027</v>
      </c>
      <c r="C499" s="325"/>
      <c r="D499" s="1023">
        <v>41</v>
      </c>
      <c r="E499" s="935" t="s">
        <v>300</v>
      </c>
      <c r="F499" s="936" t="s">
        <v>326</v>
      </c>
      <c r="G499" s="371">
        <v>107</v>
      </c>
      <c r="H499" s="925">
        <v>570</v>
      </c>
      <c r="I499" s="937"/>
      <c r="J499" s="326">
        <v>600</v>
      </c>
      <c r="K499" s="327"/>
      <c r="L499" s="937"/>
      <c r="M499" s="326"/>
      <c r="N499" s="1225"/>
      <c r="O499" s="410"/>
    </row>
    <row r="500" spans="2:15" ht="15">
      <c r="B500" s="191">
        <v>642</v>
      </c>
      <c r="C500" s="3"/>
      <c r="D500" s="156"/>
      <c r="E500" s="808"/>
      <c r="F500" s="827" t="s">
        <v>291</v>
      </c>
      <c r="G500" s="5">
        <v>350</v>
      </c>
      <c r="H500" s="192">
        <v>315</v>
      </c>
      <c r="I500" s="926">
        <v>350</v>
      </c>
      <c r="J500" s="145">
        <v>350</v>
      </c>
      <c r="K500" s="278">
        <v>350</v>
      </c>
      <c r="L500" s="926">
        <f>L501</f>
        <v>350</v>
      </c>
      <c r="M500" s="145">
        <f>M501</f>
        <v>350</v>
      </c>
      <c r="N500" s="452">
        <f>N501</f>
        <v>350</v>
      </c>
      <c r="O500" s="1273">
        <f>(100/M500)*N500</f>
        <v>100</v>
      </c>
    </row>
    <row r="501" spans="2:15" ht="15">
      <c r="B501" s="234">
        <v>642011</v>
      </c>
      <c r="C501" s="108"/>
      <c r="D501" s="1005">
        <v>41</v>
      </c>
      <c r="E501" s="808" t="s">
        <v>300</v>
      </c>
      <c r="F501" s="842" t="s">
        <v>294</v>
      </c>
      <c r="G501" s="82">
        <v>350</v>
      </c>
      <c r="H501" s="194">
        <v>315</v>
      </c>
      <c r="I501" s="938">
        <v>350</v>
      </c>
      <c r="J501" s="15">
        <v>350</v>
      </c>
      <c r="K501" s="289">
        <v>350</v>
      </c>
      <c r="L501" s="214">
        <v>350</v>
      </c>
      <c r="M501" s="15">
        <v>350</v>
      </c>
      <c r="N501" s="1226">
        <v>350</v>
      </c>
      <c r="O501" s="1267">
        <f>(100/M501)*N501</f>
        <v>100</v>
      </c>
    </row>
    <row r="502" spans="2:15" ht="15.75" thickBot="1">
      <c r="B502" s="227"/>
      <c r="C502" s="101"/>
      <c r="D502" s="1007"/>
      <c r="E502" s="839"/>
      <c r="F502" s="843"/>
      <c r="G502" s="831"/>
      <c r="H502" s="421"/>
      <c r="I502" s="137"/>
      <c r="J502" s="153"/>
      <c r="K502" s="280"/>
      <c r="L502" s="747"/>
      <c r="M502" s="153"/>
      <c r="N502" s="411"/>
      <c r="O502" s="491"/>
    </row>
    <row r="503" spans="2:15" ht="15.75" thickBot="1">
      <c r="B503" s="213" t="s">
        <v>425</v>
      </c>
      <c r="C503" s="18"/>
      <c r="D503" s="999"/>
      <c r="E503" s="802"/>
      <c r="F503" s="61" t="s">
        <v>367</v>
      </c>
      <c r="G503" s="74">
        <f aca="true" t="shared" si="70" ref="G503:N503">G504+G505+G514+G524+G527+G533</f>
        <v>19380</v>
      </c>
      <c r="H503" s="19">
        <f t="shared" si="70"/>
        <v>21987</v>
      </c>
      <c r="I503" s="74">
        <f t="shared" si="70"/>
        <v>23163</v>
      </c>
      <c r="J503" s="74">
        <f t="shared" si="70"/>
        <v>23673</v>
      </c>
      <c r="K503" s="19">
        <f t="shared" si="70"/>
        <v>14885</v>
      </c>
      <c r="L503" s="74">
        <f t="shared" si="70"/>
        <v>38783</v>
      </c>
      <c r="M503" s="74">
        <f t="shared" si="70"/>
        <v>54558</v>
      </c>
      <c r="N503" s="392">
        <f t="shared" si="70"/>
        <v>53452.97</v>
      </c>
      <c r="O503" s="392">
        <f aca="true" t="shared" si="71" ref="O503:O514">(100/M503)*N503</f>
        <v>97.9745775138385</v>
      </c>
    </row>
    <row r="504" spans="2:15" ht="15">
      <c r="B504" s="231">
        <v>611000</v>
      </c>
      <c r="C504" s="76"/>
      <c r="D504" s="222">
        <v>41</v>
      </c>
      <c r="E504" s="1451" t="s">
        <v>327</v>
      </c>
      <c r="F504" s="853" t="s">
        <v>78</v>
      </c>
      <c r="G504" s="77">
        <v>13454</v>
      </c>
      <c r="H504" s="251">
        <v>14862</v>
      </c>
      <c r="I504" s="77">
        <v>15600</v>
      </c>
      <c r="J504" s="75">
        <v>15600</v>
      </c>
      <c r="K504" s="251">
        <v>13200</v>
      </c>
      <c r="L504" s="77">
        <v>16800</v>
      </c>
      <c r="M504" s="75">
        <v>23000</v>
      </c>
      <c r="N504" s="1205">
        <v>22286.49</v>
      </c>
      <c r="O504" s="1273">
        <f t="shared" si="71"/>
        <v>96.89778260869566</v>
      </c>
    </row>
    <row r="505" spans="2:15" ht="15">
      <c r="B505" s="222">
        <v>62</v>
      </c>
      <c r="C505" s="3"/>
      <c r="D505" s="156"/>
      <c r="E505" s="808"/>
      <c r="F505" s="827" t="s">
        <v>79</v>
      </c>
      <c r="G505" s="5">
        <f>SUM(G506:G513)</f>
        <v>4732</v>
      </c>
      <c r="H505" s="192">
        <f aca="true" t="shared" si="72" ref="H505:N505">SUM(H506:H513)</f>
        <v>5117</v>
      </c>
      <c r="I505" s="5">
        <f t="shared" si="72"/>
        <v>5550</v>
      </c>
      <c r="J505" s="5">
        <f t="shared" si="72"/>
        <v>5550</v>
      </c>
      <c r="K505" s="192"/>
      <c r="L505" s="5">
        <f t="shared" si="72"/>
        <v>6130</v>
      </c>
      <c r="M505" s="5">
        <f t="shared" si="72"/>
        <v>7810</v>
      </c>
      <c r="N505" s="1181">
        <f t="shared" si="72"/>
        <v>7783.21</v>
      </c>
      <c r="O505" s="1273">
        <f t="shared" si="71"/>
        <v>99.65697823303456</v>
      </c>
    </row>
    <row r="506" spans="2:15" ht="15">
      <c r="B506" s="207">
        <v>621000</v>
      </c>
      <c r="C506" s="23"/>
      <c r="D506" s="981">
        <v>41</v>
      </c>
      <c r="E506" s="816" t="s">
        <v>327</v>
      </c>
      <c r="F506" s="812" t="s">
        <v>80</v>
      </c>
      <c r="G506" s="56">
        <v>373</v>
      </c>
      <c r="H506" s="208">
        <v>358</v>
      </c>
      <c r="I506" s="121">
        <v>360</v>
      </c>
      <c r="J506" s="99">
        <v>360</v>
      </c>
      <c r="K506" s="208">
        <v>380</v>
      </c>
      <c r="L506" s="121">
        <v>500</v>
      </c>
      <c r="M506" s="99">
        <v>1070</v>
      </c>
      <c r="N506" s="1199">
        <v>1067.49</v>
      </c>
      <c r="O506" s="1270">
        <f t="shared" si="71"/>
        <v>99.76542056074766</v>
      </c>
    </row>
    <row r="507" spans="2:15" ht="15">
      <c r="B507" s="196">
        <v>623000</v>
      </c>
      <c r="C507" s="7"/>
      <c r="D507" s="239">
        <v>41</v>
      </c>
      <c r="E507" s="805" t="s">
        <v>327</v>
      </c>
      <c r="F507" s="457" t="s">
        <v>81</v>
      </c>
      <c r="G507" s="37">
        <v>1002</v>
      </c>
      <c r="H507" s="199">
        <v>1107</v>
      </c>
      <c r="I507" s="57">
        <v>1200</v>
      </c>
      <c r="J507" s="25">
        <v>1200</v>
      </c>
      <c r="K507" s="244">
        <v>1100</v>
      </c>
      <c r="L507" s="57">
        <v>1180</v>
      </c>
      <c r="M507" s="25">
        <v>1160</v>
      </c>
      <c r="N507" s="391">
        <v>1159.73</v>
      </c>
      <c r="O507" s="1305">
        <f t="shared" si="71"/>
        <v>99.97672413793104</v>
      </c>
    </row>
    <row r="508" spans="2:15" ht="15">
      <c r="B508" s="198">
        <v>625001</v>
      </c>
      <c r="C508" s="9"/>
      <c r="D508" s="14">
        <v>41</v>
      </c>
      <c r="E508" s="806" t="s">
        <v>327</v>
      </c>
      <c r="F508" s="457" t="s">
        <v>82</v>
      </c>
      <c r="G508" s="939">
        <v>188</v>
      </c>
      <c r="H508" s="940">
        <v>203</v>
      </c>
      <c r="I508" s="57">
        <v>220</v>
      </c>
      <c r="J508" s="25">
        <v>220</v>
      </c>
      <c r="K508" s="244">
        <v>220</v>
      </c>
      <c r="L508" s="57">
        <v>250</v>
      </c>
      <c r="M508" s="25">
        <v>320</v>
      </c>
      <c r="N508" s="391">
        <v>311.56</v>
      </c>
      <c r="O508" s="1305">
        <f t="shared" si="71"/>
        <v>97.3625</v>
      </c>
    </row>
    <row r="509" spans="2:15" ht="15">
      <c r="B509" s="196">
        <v>625002</v>
      </c>
      <c r="C509" s="7"/>
      <c r="D509" s="1002">
        <v>41</v>
      </c>
      <c r="E509" s="817" t="s">
        <v>327</v>
      </c>
      <c r="F509" s="457" t="s">
        <v>83</v>
      </c>
      <c r="G509" s="57">
        <v>1883</v>
      </c>
      <c r="H509" s="199">
        <v>2051</v>
      </c>
      <c r="I509" s="51">
        <v>2200</v>
      </c>
      <c r="J509" s="8">
        <v>2200</v>
      </c>
      <c r="K509" s="199">
        <v>2100</v>
      </c>
      <c r="L509" s="51">
        <v>2500</v>
      </c>
      <c r="M509" s="8">
        <v>3120</v>
      </c>
      <c r="N509" s="386">
        <v>3118.13</v>
      </c>
      <c r="O509" s="1305">
        <f t="shared" si="71"/>
        <v>99.9400641025641</v>
      </c>
    </row>
    <row r="510" spans="2:15" ht="15">
      <c r="B510" s="198">
        <v>625003</v>
      </c>
      <c r="C510" s="34"/>
      <c r="D510" s="1019">
        <v>41</v>
      </c>
      <c r="E510" s="805" t="s">
        <v>327</v>
      </c>
      <c r="F510" s="457" t="s">
        <v>84</v>
      </c>
      <c r="G510" s="57">
        <v>108</v>
      </c>
      <c r="H510" s="244">
        <v>117</v>
      </c>
      <c r="I510" s="51">
        <v>150</v>
      </c>
      <c r="J510" s="8">
        <v>150</v>
      </c>
      <c r="K510" s="199">
        <v>150</v>
      </c>
      <c r="L510" s="51">
        <v>150</v>
      </c>
      <c r="M510" s="8">
        <v>180</v>
      </c>
      <c r="N510" s="386">
        <v>177.9</v>
      </c>
      <c r="O510" s="1272">
        <f t="shared" si="71"/>
        <v>98.83333333333334</v>
      </c>
    </row>
    <row r="511" spans="2:15" ht="15">
      <c r="B511" s="198">
        <v>625004</v>
      </c>
      <c r="C511" s="34"/>
      <c r="D511" s="92">
        <v>41</v>
      </c>
      <c r="E511" s="806" t="s">
        <v>327</v>
      </c>
      <c r="F511" s="457" t="s">
        <v>85</v>
      </c>
      <c r="G511" s="51">
        <v>404</v>
      </c>
      <c r="H511" s="199">
        <v>439</v>
      </c>
      <c r="I511" s="51">
        <v>500</v>
      </c>
      <c r="J511" s="8">
        <v>500</v>
      </c>
      <c r="K511" s="199">
        <v>450</v>
      </c>
      <c r="L511" s="51">
        <v>550</v>
      </c>
      <c r="M511" s="8">
        <v>670</v>
      </c>
      <c r="N511" s="386">
        <v>668.05</v>
      </c>
      <c r="O511" s="1319">
        <f t="shared" si="71"/>
        <v>99.70895522388058</v>
      </c>
    </row>
    <row r="512" spans="2:15" ht="15">
      <c r="B512" s="196">
        <v>625005</v>
      </c>
      <c r="C512" s="55"/>
      <c r="D512" s="40">
        <v>41</v>
      </c>
      <c r="E512" s="804" t="s">
        <v>327</v>
      </c>
      <c r="F512" s="829" t="s">
        <v>86</v>
      </c>
      <c r="G512" s="37">
        <v>135</v>
      </c>
      <c r="H512" s="210">
        <v>146</v>
      </c>
      <c r="I512" s="37">
        <v>170</v>
      </c>
      <c r="J512" s="13">
        <v>170</v>
      </c>
      <c r="K512" s="210">
        <v>150</v>
      </c>
      <c r="L512" s="37">
        <v>200</v>
      </c>
      <c r="M512" s="13">
        <v>230</v>
      </c>
      <c r="N512" s="390">
        <v>222.6</v>
      </c>
      <c r="O512" s="1272">
        <f t="shared" si="71"/>
        <v>96.78260869565217</v>
      </c>
    </row>
    <row r="513" spans="2:15" ht="15">
      <c r="B513" s="206">
        <v>625007</v>
      </c>
      <c r="C513" s="33"/>
      <c r="D513" s="150">
        <v>41</v>
      </c>
      <c r="E513" s="807" t="s">
        <v>327</v>
      </c>
      <c r="F513" s="931" t="s">
        <v>87</v>
      </c>
      <c r="G513" s="811">
        <v>639</v>
      </c>
      <c r="H513" s="243">
        <v>696</v>
      </c>
      <c r="I513" s="811">
        <v>750</v>
      </c>
      <c r="J513" s="24">
        <v>750</v>
      </c>
      <c r="K513" s="243">
        <v>720</v>
      </c>
      <c r="L513" s="811">
        <v>800</v>
      </c>
      <c r="M513" s="24">
        <v>1060</v>
      </c>
      <c r="N513" s="1187">
        <v>1057.75</v>
      </c>
      <c r="O513" s="1271">
        <f t="shared" si="71"/>
        <v>99.78773584905662</v>
      </c>
    </row>
    <row r="514" spans="2:15" ht="15">
      <c r="B514" s="191">
        <v>633</v>
      </c>
      <c r="C514" s="156"/>
      <c r="D514" s="156"/>
      <c r="E514" s="808"/>
      <c r="F514" s="827" t="s">
        <v>96</v>
      </c>
      <c r="G514" s="5">
        <f>SUM(G516:G522)</f>
        <v>327</v>
      </c>
      <c r="H514" s="192">
        <f>SUM(H516:H522)</f>
        <v>457</v>
      </c>
      <c r="I514" s="5">
        <f>SUM(I516:I522)</f>
        <v>465</v>
      </c>
      <c r="J514" s="4">
        <f>SUM(J515:J522)</f>
        <v>725</v>
      </c>
      <c r="K514" s="192">
        <f>SUM(K516:K524)</f>
        <v>860</v>
      </c>
      <c r="L514" s="5">
        <f>SUM(L515:L523)</f>
        <v>14465</v>
      </c>
      <c r="M514" s="4">
        <f>SUM(M516:M523)</f>
        <v>20900</v>
      </c>
      <c r="N514" s="442">
        <f>SUM(N516:N523)</f>
        <v>20719.38</v>
      </c>
      <c r="O514" s="1273">
        <f t="shared" si="71"/>
        <v>99.13578947368421</v>
      </c>
    </row>
    <row r="515" spans="2:15" ht="15">
      <c r="B515" s="234">
        <v>633001</v>
      </c>
      <c r="C515" s="981"/>
      <c r="D515" s="981">
        <v>41</v>
      </c>
      <c r="E515" s="816" t="s">
        <v>327</v>
      </c>
      <c r="F515" s="828" t="s">
        <v>465</v>
      </c>
      <c r="G515" s="207"/>
      <c r="H515" s="208"/>
      <c r="I515" s="37"/>
      <c r="J515" s="13">
        <v>260</v>
      </c>
      <c r="K515" s="249"/>
      <c r="L515" s="37"/>
      <c r="M515" s="13"/>
      <c r="N515" s="1199"/>
      <c r="O515" s="1356"/>
    </row>
    <row r="516" spans="2:15" ht="15">
      <c r="B516" s="198">
        <v>633003</v>
      </c>
      <c r="C516" s="7">
        <v>1</v>
      </c>
      <c r="D516" s="1002">
        <v>41</v>
      </c>
      <c r="E516" s="817" t="s">
        <v>327</v>
      </c>
      <c r="F516" s="829" t="s">
        <v>328</v>
      </c>
      <c r="G516" s="97"/>
      <c r="H516" s="197"/>
      <c r="I516" s="198">
        <v>80</v>
      </c>
      <c r="J516" s="8">
        <v>80</v>
      </c>
      <c r="K516" s="281"/>
      <c r="L516" s="198">
        <v>80</v>
      </c>
      <c r="M516" s="8">
        <v>230</v>
      </c>
      <c r="N516" s="1224">
        <v>220.8</v>
      </c>
      <c r="O516" s="1272">
        <f aca="true" t="shared" si="73" ref="O516:O534">(100/M516)*N516</f>
        <v>96</v>
      </c>
    </row>
    <row r="517" spans="2:15" ht="15">
      <c r="B517" s="196">
        <v>633006</v>
      </c>
      <c r="C517" s="9">
        <v>1</v>
      </c>
      <c r="D517" s="14">
        <v>41</v>
      </c>
      <c r="E517" s="806" t="s">
        <v>327</v>
      </c>
      <c r="F517" s="457" t="s">
        <v>308</v>
      </c>
      <c r="G517" s="51">
        <v>12</v>
      </c>
      <c r="H517" s="199">
        <v>24</v>
      </c>
      <c r="I517" s="51">
        <v>50</v>
      </c>
      <c r="J517" s="8">
        <v>50</v>
      </c>
      <c r="K517" s="199">
        <v>50</v>
      </c>
      <c r="L517" s="51">
        <v>50</v>
      </c>
      <c r="M517" s="8"/>
      <c r="N517" s="386">
        <v>0</v>
      </c>
      <c r="O517" s="1272" t="e">
        <f t="shared" si="73"/>
        <v>#DIV/0!</v>
      </c>
    </row>
    <row r="518" spans="2:15" ht="15">
      <c r="B518" s="198">
        <v>633006</v>
      </c>
      <c r="C518" s="9">
        <v>3</v>
      </c>
      <c r="D518" s="1002">
        <v>41</v>
      </c>
      <c r="E518" s="817" t="s">
        <v>327</v>
      </c>
      <c r="F518" s="457" t="s">
        <v>309</v>
      </c>
      <c r="G518" s="51">
        <v>122</v>
      </c>
      <c r="H518" s="199">
        <v>183</v>
      </c>
      <c r="I518" s="51">
        <v>150</v>
      </c>
      <c r="J518" s="8">
        <v>150</v>
      </c>
      <c r="K518" s="199">
        <v>150</v>
      </c>
      <c r="L518" s="51">
        <v>150</v>
      </c>
      <c r="M518" s="8">
        <v>298</v>
      </c>
      <c r="N518" s="386">
        <v>297.3</v>
      </c>
      <c r="O518" s="1272">
        <f t="shared" si="73"/>
        <v>99.76510067114094</v>
      </c>
    </row>
    <row r="519" spans="2:15" ht="15">
      <c r="B519" s="198">
        <v>633006</v>
      </c>
      <c r="C519" s="9">
        <v>4</v>
      </c>
      <c r="D519" s="14">
        <v>41</v>
      </c>
      <c r="E519" s="806" t="s">
        <v>327</v>
      </c>
      <c r="F519" s="829" t="s">
        <v>104</v>
      </c>
      <c r="G519" s="51">
        <v>26</v>
      </c>
      <c r="H519" s="199">
        <v>14</v>
      </c>
      <c r="I519" s="51">
        <v>20</v>
      </c>
      <c r="J519" s="8">
        <v>20</v>
      </c>
      <c r="K519" s="934">
        <v>20</v>
      </c>
      <c r="L519" s="51">
        <v>20</v>
      </c>
      <c r="M519" s="8">
        <v>30</v>
      </c>
      <c r="N519" s="1227">
        <v>26.49</v>
      </c>
      <c r="O519" s="1272">
        <f t="shared" si="73"/>
        <v>88.3</v>
      </c>
    </row>
    <row r="520" spans="2:15" ht="15">
      <c r="B520" s="198">
        <v>633006</v>
      </c>
      <c r="C520" s="9">
        <v>7</v>
      </c>
      <c r="D520" s="14">
        <v>41</v>
      </c>
      <c r="E520" s="806" t="s">
        <v>327</v>
      </c>
      <c r="F520" s="829" t="s">
        <v>96</v>
      </c>
      <c r="G520" s="51">
        <v>32</v>
      </c>
      <c r="H520" s="199">
        <v>27</v>
      </c>
      <c r="I520" s="51">
        <v>50</v>
      </c>
      <c r="J520" s="8">
        <v>50</v>
      </c>
      <c r="K520" s="199">
        <v>20</v>
      </c>
      <c r="L520" s="51">
        <v>50</v>
      </c>
      <c r="M520" s="8">
        <v>12</v>
      </c>
      <c r="N520" s="386">
        <v>0</v>
      </c>
      <c r="O520" s="1272">
        <f t="shared" si="73"/>
        <v>0</v>
      </c>
    </row>
    <row r="521" spans="2:15" ht="15">
      <c r="B521" s="198">
        <v>633006</v>
      </c>
      <c r="C521" s="9">
        <v>10</v>
      </c>
      <c r="D521" s="14">
        <v>41</v>
      </c>
      <c r="E521" s="806" t="s">
        <v>327</v>
      </c>
      <c r="F521" s="457" t="s">
        <v>329</v>
      </c>
      <c r="G521" s="51"/>
      <c r="H521" s="199">
        <v>66</v>
      </c>
      <c r="I521" s="51">
        <v>50</v>
      </c>
      <c r="J521" s="8">
        <v>50</v>
      </c>
      <c r="K521" s="199">
        <v>70</v>
      </c>
      <c r="L521" s="51">
        <v>50</v>
      </c>
      <c r="M521" s="8">
        <v>0</v>
      </c>
      <c r="N521" s="386">
        <v>0</v>
      </c>
      <c r="O521" s="1283"/>
    </row>
    <row r="522" spans="2:15" ht="15">
      <c r="B522" s="198">
        <v>633010</v>
      </c>
      <c r="C522" s="9"/>
      <c r="D522" s="14">
        <v>41</v>
      </c>
      <c r="E522" s="806" t="s">
        <v>327</v>
      </c>
      <c r="F522" s="457" t="s">
        <v>330</v>
      </c>
      <c r="G522" s="51">
        <v>135</v>
      </c>
      <c r="H522" s="199">
        <v>143</v>
      </c>
      <c r="I522" s="51">
        <v>65</v>
      </c>
      <c r="J522" s="8">
        <v>65</v>
      </c>
      <c r="K522" s="203">
        <v>50</v>
      </c>
      <c r="L522" s="51">
        <v>65</v>
      </c>
      <c r="M522" s="8">
        <v>330</v>
      </c>
      <c r="N522" s="1224">
        <v>325.05</v>
      </c>
      <c r="O522" s="1272">
        <f t="shared" si="73"/>
        <v>98.5</v>
      </c>
    </row>
    <row r="523" spans="2:15" ht="15">
      <c r="B523" s="200">
        <v>633011</v>
      </c>
      <c r="C523" s="11"/>
      <c r="D523" s="1101" t="s">
        <v>505</v>
      </c>
      <c r="E523" s="803" t="s">
        <v>327</v>
      </c>
      <c r="F523" s="824" t="s">
        <v>496</v>
      </c>
      <c r="G523" s="85"/>
      <c r="H523" s="201"/>
      <c r="I523" s="85"/>
      <c r="J523" s="10"/>
      <c r="K523" s="254"/>
      <c r="L523" s="85">
        <v>14000</v>
      </c>
      <c r="M523" s="10">
        <v>20000</v>
      </c>
      <c r="N523" s="1228">
        <v>19849.74</v>
      </c>
      <c r="O523" s="1271">
        <f t="shared" si="73"/>
        <v>99.24870000000001</v>
      </c>
    </row>
    <row r="524" spans="2:15" ht="15">
      <c r="B524" s="191">
        <v>635</v>
      </c>
      <c r="C524" s="3"/>
      <c r="D524" s="156"/>
      <c r="E524" s="808"/>
      <c r="F524" s="827" t="s">
        <v>128</v>
      </c>
      <c r="G524" s="5">
        <f>SUM(G525:G526)</f>
        <v>203</v>
      </c>
      <c r="H524" s="192">
        <f>SUM(H525:H526)</f>
        <v>842</v>
      </c>
      <c r="I524" s="5">
        <f>I525+I526</f>
        <v>460</v>
      </c>
      <c r="J524" s="4">
        <f>J525+J526</f>
        <v>710</v>
      </c>
      <c r="K524" s="192">
        <f>K526+K525</f>
        <v>500</v>
      </c>
      <c r="L524" s="5">
        <f>L525+L526</f>
        <v>460</v>
      </c>
      <c r="M524" s="4">
        <f>M525+M526</f>
        <v>1600</v>
      </c>
      <c r="N524" s="442">
        <f>N526+N525</f>
        <v>1506.7</v>
      </c>
      <c r="O524" s="1357">
        <f t="shared" si="73"/>
        <v>94.16875</v>
      </c>
    </row>
    <row r="525" spans="2:15" ht="15">
      <c r="B525" s="207">
        <v>635004</v>
      </c>
      <c r="C525" s="23">
        <v>5</v>
      </c>
      <c r="D525" s="981">
        <v>41</v>
      </c>
      <c r="E525" s="816" t="s">
        <v>327</v>
      </c>
      <c r="F525" s="828" t="s">
        <v>331</v>
      </c>
      <c r="G525" s="56">
        <v>203</v>
      </c>
      <c r="H525" s="208">
        <v>206</v>
      </c>
      <c r="I525" s="56">
        <v>110</v>
      </c>
      <c r="J525" s="22">
        <v>620</v>
      </c>
      <c r="K525" s="934">
        <v>110</v>
      </c>
      <c r="L525" s="56">
        <v>110</v>
      </c>
      <c r="M525" s="22">
        <v>500</v>
      </c>
      <c r="N525" s="1439">
        <v>497.5</v>
      </c>
      <c r="O525" s="1270">
        <f t="shared" si="73"/>
        <v>99.5</v>
      </c>
    </row>
    <row r="526" spans="2:15" ht="15">
      <c r="B526" s="200">
        <v>635004</v>
      </c>
      <c r="C526" s="11">
        <v>6</v>
      </c>
      <c r="D526" s="236">
        <v>41</v>
      </c>
      <c r="E526" s="803" t="s">
        <v>327</v>
      </c>
      <c r="F526" s="824" t="s">
        <v>332</v>
      </c>
      <c r="G526" s="85">
        <v>0</v>
      </c>
      <c r="H526" s="201">
        <v>636</v>
      </c>
      <c r="I526" s="85">
        <v>350</v>
      </c>
      <c r="J526" s="10">
        <v>90</v>
      </c>
      <c r="K526" s="243">
        <v>390</v>
      </c>
      <c r="L526" s="85">
        <v>350</v>
      </c>
      <c r="M526" s="10">
        <v>1100</v>
      </c>
      <c r="N526" s="1187">
        <v>1009.2</v>
      </c>
      <c r="O526" s="1271">
        <f t="shared" si="73"/>
        <v>91.74545454545455</v>
      </c>
    </row>
    <row r="527" spans="2:15" ht="15">
      <c r="B527" s="222">
        <v>637</v>
      </c>
      <c r="C527" s="3"/>
      <c r="D527" s="156"/>
      <c r="E527" s="808"/>
      <c r="F527" s="827" t="s">
        <v>140</v>
      </c>
      <c r="G527" s="5">
        <f>SUM(G528:G532)</f>
        <v>576</v>
      </c>
      <c r="H527" s="192">
        <f>SUM(H528:H532)</f>
        <v>621</v>
      </c>
      <c r="I527" s="5">
        <f>SUM(I528:I532)</f>
        <v>1000</v>
      </c>
      <c r="J527" s="4">
        <f>SUM(J528:J532)</f>
        <v>1000</v>
      </c>
      <c r="K527" s="192">
        <f>SUM(K532:K533)</f>
        <v>237.5</v>
      </c>
      <c r="L527" s="5">
        <f>SUM(L528:L532)</f>
        <v>840</v>
      </c>
      <c r="M527" s="4">
        <f>SUM(M528:M532)</f>
        <v>1160</v>
      </c>
      <c r="N527" s="442">
        <f>SUM(N528:N532)</f>
        <v>1104.69</v>
      </c>
      <c r="O527" s="1357">
        <f t="shared" si="73"/>
        <v>95.23189655172415</v>
      </c>
    </row>
    <row r="528" spans="2:15" ht="15">
      <c r="B528" s="207">
        <v>637004</v>
      </c>
      <c r="C528" s="108"/>
      <c r="D528" s="1005">
        <v>41</v>
      </c>
      <c r="E528" s="816" t="s">
        <v>327</v>
      </c>
      <c r="F528" s="828" t="s">
        <v>333</v>
      </c>
      <c r="G528" s="56">
        <v>380</v>
      </c>
      <c r="H528" s="208">
        <v>231</v>
      </c>
      <c r="I528" s="56">
        <v>500</v>
      </c>
      <c r="J528" s="22">
        <v>500</v>
      </c>
      <c r="K528" s="210">
        <v>400</v>
      </c>
      <c r="L528" s="121">
        <v>500</v>
      </c>
      <c r="M528" s="99">
        <v>530</v>
      </c>
      <c r="N528" s="1186">
        <v>528.46</v>
      </c>
      <c r="O528" s="1270">
        <f t="shared" si="73"/>
        <v>99.70943396226417</v>
      </c>
    </row>
    <row r="529" spans="2:15" ht="15">
      <c r="B529" s="209">
        <v>637006</v>
      </c>
      <c r="C529" s="16"/>
      <c r="D529" s="239">
        <v>41</v>
      </c>
      <c r="E529" s="817" t="s">
        <v>327</v>
      </c>
      <c r="F529" s="829" t="s">
        <v>460</v>
      </c>
      <c r="G529" s="37"/>
      <c r="H529" s="210"/>
      <c r="I529" s="37"/>
      <c r="J529" s="6"/>
      <c r="K529" s="210"/>
      <c r="L529" s="37"/>
      <c r="M529" s="13">
        <v>100</v>
      </c>
      <c r="N529" s="1186">
        <v>60</v>
      </c>
      <c r="O529" s="1319">
        <f>(100/M529)*N529</f>
        <v>60</v>
      </c>
    </row>
    <row r="530" spans="2:15" ht="15">
      <c r="B530" s="209">
        <v>637014</v>
      </c>
      <c r="C530" s="9"/>
      <c r="D530" s="1002">
        <v>41</v>
      </c>
      <c r="E530" s="817" t="s">
        <v>327</v>
      </c>
      <c r="F530" s="457" t="s">
        <v>156</v>
      </c>
      <c r="G530" s="37">
        <v>28</v>
      </c>
      <c r="H530" s="210">
        <v>205</v>
      </c>
      <c r="I530" s="37">
        <v>250</v>
      </c>
      <c r="J530" s="8">
        <v>250</v>
      </c>
      <c r="K530" s="941">
        <v>230</v>
      </c>
      <c r="L530" s="57">
        <v>80</v>
      </c>
      <c r="M530" s="25">
        <v>260</v>
      </c>
      <c r="N530" s="1230">
        <v>251.8</v>
      </c>
      <c r="O530" s="1272">
        <f t="shared" si="73"/>
        <v>96.84615384615385</v>
      </c>
    </row>
    <row r="531" spans="2:15" ht="15">
      <c r="B531" s="209">
        <v>637015</v>
      </c>
      <c r="C531" s="7"/>
      <c r="D531" s="239">
        <v>41</v>
      </c>
      <c r="E531" s="804" t="s">
        <v>327</v>
      </c>
      <c r="F531" s="856" t="s">
        <v>252</v>
      </c>
      <c r="G531" s="37"/>
      <c r="H531" s="210"/>
      <c r="I531" s="37"/>
      <c r="J531" s="6"/>
      <c r="K531" s="941"/>
      <c r="L531" s="57"/>
      <c r="M531" s="25">
        <v>10</v>
      </c>
      <c r="N531" s="1230">
        <v>6.69</v>
      </c>
      <c r="O531" s="1305">
        <f t="shared" si="73"/>
        <v>66.9</v>
      </c>
    </row>
    <row r="532" spans="2:15" ht="15">
      <c r="B532" s="206">
        <v>637016</v>
      </c>
      <c r="C532" s="7"/>
      <c r="D532" s="236">
        <v>41</v>
      </c>
      <c r="E532" s="803" t="s">
        <v>327</v>
      </c>
      <c r="F532" s="824" t="s">
        <v>160</v>
      </c>
      <c r="G532" s="811">
        <v>168</v>
      </c>
      <c r="H532" s="243">
        <v>185</v>
      </c>
      <c r="I532" s="811">
        <v>250</v>
      </c>
      <c r="J532" s="6">
        <v>250</v>
      </c>
      <c r="K532" s="243">
        <v>150</v>
      </c>
      <c r="L532" s="811">
        <v>260</v>
      </c>
      <c r="M532" s="24">
        <v>260</v>
      </c>
      <c r="N532" s="1187">
        <v>257.74</v>
      </c>
      <c r="O532" s="1271">
        <f t="shared" si="73"/>
        <v>99.13076923076925</v>
      </c>
    </row>
    <row r="533" spans="2:15" ht="15">
      <c r="B533" s="222">
        <v>642</v>
      </c>
      <c r="C533" s="3"/>
      <c r="D533" s="1000"/>
      <c r="E533" s="803"/>
      <c r="F533" s="853" t="s">
        <v>291</v>
      </c>
      <c r="G533" s="5">
        <v>88</v>
      </c>
      <c r="H533" s="192">
        <v>88</v>
      </c>
      <c r="I533" s="5">
        <v>88</v>
      </c>
      <c r="J533" s="4">
        <v>88</v>
      </c>
      <c r="K533" s="192">
        <v>87.5</v>
      </c>
      <c r="L533" s="5">
        <f>L534</f>
        <v>88</v>
      </c>
      <c r="M533" s="4">
        <f>M534</f>
        <v>88</v>
      </c>
      <c r="N533" s="442">
        <f>N534</f>
        <v>52.5</v>
      </c>
      <c r="O533" s="1273">
        <f t="shared" si="73"/>
        <v>59.659090909090914</v>
      </c>
    </row>
    <row r="534" spans="2:15" ht="15">
      <c r="B534" s="234">
        <v>642011</v>
      </c>
      <c r="C534" s="108"/>
      <c r="D534" s="1005">
        <v>41</v>
      </c>
      <c r="E534" s="837" t="s">
        <v>327</v>
      </c>
      <c r="F534" s="457" t="s">
        <v>294</v>
      </c>
      <c r="G534" s="82">
        <v>88</v>
      </c>
      <c r="H534" s="194">
        <v>88</v>
      </c>
      <c r="I534" s="121">
        <v>88</v>
      </c>
      <c r="J534" s="99">
        <v>88</v>
      </c>
      <c r="K534" s="210">
        <v>87.5</v>
      </c>
      <c r="L534" s="121">
        <v>88</v>
      </c>
      <c r="M534" s="99">
        <v>88</v>
      </c>
      <c r="N534" s="1186">
        <v>52.5</v>
      </c>
      <c r="O534" s="1267">
        <f t="shared" si="73"/>
        <v>59.659090909090914</v>
      </c>
    </row>
    <row r="535" spans="2:15" ht="15.75" thickBot="1">
      <c r="B535" s="227"/>
      <c r="C535" s="101"/>
      <c r="D535" s="1007"/>
      <c r="E535" s="839"/>
      <c r="F535" s="843"/>
      <c r="G535" s="831"/>
      <c r="H535" s="421"/>
      <c r="I535" s="111"/>
      <c r="J535" s="102"/>
      <c r="K535" s="280"/>
      <c r="L535" s="111"/>
      <c r="M535" s="102"/>
      <c r="N535" s="411"/>
      <c r="O535" s="410"/>
    </row>
    <row r="536" spans="2:15" ht="15.75" thickBot="1">
      <c r="B536" s="73" t="s">
        <v>334</v>
      </c>
      <c r="C536" s="18"/>
      <c r="D536" s="999"/>
      <c r="E536" s="802"/>
      <c r="F536" s="61" t="s">
        <v>381</v>
      </c>
      <c r="G536" s="74">
        <f>G537</f>
        <v>1036</v>
      </c>
      <c r="H536" s="19">
        <f>H537+H539</f>
        <v>21224</v>
      </c>
      <c r="I536" s="74">
        <v>1000</v>
      </c>
      <c r="J536" s="72">
        <v>1000</v>
      </c>
      <c r="K536" s="19">
        <v>1000</v>
      </c>
      <c r="L536" s="74">
        <f>L537+L539</f>
        <v>48380</v>
      </c>
      <c r="M536" s="72">
        <f>M537+M539</f>
        <v>48380</v>
      </c>
      <c r="N536" s="394">
        <f>N537+N539</f>
        <v>38638.67</v>
      </c>
      <c r="O536" s="392">
        <f aca="true" t="shared" si="74" ref="O536:O541">(100/M536)*N536</f>
        <v>79.86496486151302</v>
      </c>
    </row>
    <row r="537" spans="2:15" ht="15">
      <c r="B537" s="300">
        <v>637</v>
      </c>
      <c r="C537" s="104"/>
      <c r="D537" s="162"/>
      <c r="E537" s="835"/>
      <c r="F537" s="836" t="s">
        <v>140</v>
      </c>
      <c r="G537" s="116">
        <v>1036</v>
      </c>
      <c r="H537" s="248">
        <v>1068</v>
      </c>
      <c r="I537" s="116">
        <v>1000</v>
      </c>
      <c r="J537" s="107">
        <v>1500</v>
      </c>
      <c r="K537" s="248">
        <v>1000</v>
      </c>
      <c r="L537" s="116">
        <f>L538</f>
        <v>1300</v>
      </c>
      <c r="M537" s="107">
        <f>M538</f>
        <v>1300</v>
      </c>
      <c r="N537" s="1193">
        <f>N538</f>
        <v>1198</v>
      </c>
      <c r="O537" s="1273">
        <f t="shared" si="74"/>
        <v>92.15384615384616</v>
      </c>
    </row>
    <row r="538" spans="2:15" ht="15">
      <c r="B538" s="193">
        <v>637001</v>
      </c>
      <c r="C538" s="80"/>
      <c r="D538" s="123">
        <v>41</v>
      </c>
      <c r="E538" s="808" t="s">
        <v>335</v>
      </c>
      <c r="F538" s="838" t="s">
        <v>336</v>
      </c>
      <c r="G538" s="82">
        <v>1036</v>
      </c>
      <c r="H538" s="194">
        <v>1068</v>
      </c>
      <c r="I538" s="82">
        <v>1000</v>
      </c>
      <c r="J538" s="83">
        <v>1500</v>
      </c>
      <c r="K538" s="210">
        <v>1000</v>
      </c>
      <c r="L538" s="82">
        <v>1300</v>
      </c>
      <c r="M538" s="13">
        <v>1300</v>
      </c>
      <c r="N538" s="1184">
        <v>1198</v>
      </c>
      <c r="O538" s="1267">
        <f t="shared" si="74"/>
        <v>92.15384615384616</v>
      </c>
    </row>
    <row r="539" spans="2:15" ht="15">
      <c r="B539" s="222">
        <v>642</v>
      </c>
      <c r="C539" s="3"/>
      <c r="D539" s="1000"/>
      <c r="E539" s="803"/>
      <c r="F539" s="827" t="s">
        <v>426</v>
      </c>
      <c r="G539" s="5"/>
      <c r="H539" s="192">
        <f>SUM(H540:H541)</f>
        <v>20156</v>
      </c>
      <c r="I539" s="5">
        <v>49660</v>
      </c>
      <c r="J539" s="4">
        <v>55760</v>
      </c>
      <c r="K539" s="192">
        <v>19000</v>
      </c>
      <c r="L539" s="5">
        <f>L540+L541</f>
        <v>47080</v>
      </c>
      <c r="M539" s="4">
        <f>M540+M541</f>
        <v>47080</v>
      </c>
      <c r="N539" s="442">
        <f>N540+N541</f>
        <v>37440.67</v>
      </c>
      <c r="O539" s="1273">
        <f t="shared" si="74"/>
        <v>79.52563721325403</v>
      </c>
    </row>
    <row r="540" spans="2:15" ht="15">
      <c r="B540" s="207">
        <v>642002</v>
      </c>
      <c r="C540" s="23"/>
      <c r="D540" s="239">
        <v>41</v>
      </c>
      <c r="E540" s="804" t="s">
        <v>427</v>
      </c>
      <c r="F540" s="856" t="s">
        <v>428</v>
      </c>
      <c r="G540" s="37"/>
      <c r="H540" s="210">
        <v>19908</v>
      </c>
      <c r="I540" s="37">
        <v>48800</v>
      </c>
      <c r="J540" s="13">
        <v>54900</v>
      </c>
      <c r="K540" s="210">
        <v>19000</v>
      </c>
      <c r="L540" s="37">
        <v>45980</v>
      </c>
      <c r="M540" s="22">
        <v>45980</v>
      </c>
      <c r="N540" s="1182">
        <v>36484.04</v>
      </c>
      <c r="O540" s="1268">
        <f t="shared" si="74"/>
        <v>79.34762940408874</v>
      </c>
    </row>
    <row r="541" spans="2:15" ht="15">
      <c r="B541" s="209">
        <v>642005</v>
      </c>
      <c r="C541" s="33"/>
      <c r="D541" s="150">
        <v>41</v>
      </c>
      <c r="E541" s="807" t="s">
        <v>427</v>
      </c>
      <c r="F541" s="842" t="s">
        <v>429</v>
      </c>
      <c r="G541" s="57"/>
      <c r="H541" s="244">
        <v>248</v>
      </c>
      <c r="I541" s="811">
        <v>860</v>
      </c>
      <c r="J541" s="25">
        <v>860</v>
      </c>
      <c r="K541" s="243">
        <v>250</v>
      </c>
      <c r="L541" s="57">
        <v>1100</v>
      </c>
      <c r="M541" s="13">
        <v>1100</v>
      </c>
      <c r="N541" s="390">
        <v>956.63</v>
      </c>
      <c r="O541" s="1271">
        <f t="shared" si="74"/>
        <v>86.96636363636364</v>
      </c>
    </row>
    <row r="542" spans="2:15" ht="15.75" thickBot="1">
      <c r="B542" s="227"/>
      <c r="C542" s="28"/>
      <c r="D542" s="1004"/>
      <c r="E542" s="834"/>
      <c r="F542" s="888"/>
      <c r="G542" s="111"/>
      <c r="H542" s="259"/>
      <c r="I542" s="29"/>
      <c r="J542" s="102"/>
      <c r="K542" s="280"/>
      <c r="L542" s="111"/>
      <c r="M542" s="102"/>
      <c r="N542" s="411"/>
      <c r="O542" s="478"/>
    </row>
    <row r="543" spans="2:15" ht="15.75" thickBot="1">
      <c r="B543" s="213" t="s">
        <v>382</v>
      </c>
      <c r="C543" s="18"/>
      <c r="D543" s="999"/>
      <c r="E543" s="802"/>
      <c r="F543" s="61" t="s">
        <v>337</v>
      </c>
      <c r="G543" s="942">
        <f>G545+G556+G559+G544+G554</f>
        <v>23939</v>
      </c>
      <c r="H543" s="284">
        <f>H545+H556+H559+H544+H554</f>
        <v>33592</v>
      </c>
      <c r="I543" s="942">
        <f aca="true" t="shared" si="75" ref="I543:N543">I544+I545+I554+I556+I559</f>
        <v>75570</v>
      </c>
      <c r="J543" s="157">
        <f t="shared" si="75"/>
        <v>75570</v>
      </c>
      <c r="K543" s="284">
        <f t="shared" si="75"/>
        <v>34250</v>
      </c>
      <c r="L543" s="942">
        <f t="shared" si="75"/>
        <v>44170</v>
      </c>
      <c r="M543" s="157">
        <f t="shared" si="75"/>
        <v>44170</v>
      </c>
      <c r="N543" s="1231">
        <f t="shared" si="75"/>
        <v>36671.719999999994</v>
      </c>
      <c r="O543" s="1358">
        <f aca="true" t="shared" si="76" ref="O543:O560">(100/M543)*N543</f>
        <v>83.02404346841746</v>
      </c>
    </row>
    <row r="544" spans="2:15" ht="15">
      <c r="B544" s="300">
        <v>611000</v>
      </c>
      <c r="C544" s="104"/>
      <c r="D544" s="162">
        <v>41</v>
      </c>
      <c r="E544" s="1038">
        <v>42777</v>
      </c>
      <c r="F544" s="836" t="s">
        <v>78</v>
      </c>
      <c r="G544" s="116">
        <v>14436</v>
      </c>
      <c r="H544" s="248">
        <v>19927</v>
      </c>
      <c r="I544" s="116">
        <v>50000</v>
      </c>
      <c r="J544" s="107">
        <v>50000</v>
      </c>
      <c r="K544" s="248">
        <v>20000</v>
      </c>
      <c r="L544" s="116">
        <v>27000</v>
      </c>
      <c r="M544" s="107">
        <v>27000</v>
      </c>
      <c r="N544" s="1193">
        <v>23469.64</v>
      </c>
      <c r="O544" s="1357">
        <f t="shared" si="76"/>
        <v>86.92459259259259</v>
      </c>
    </row>
    <row r="545" spans="2:15" ht="15">
      <c r="B545" s="231">
        <v>62</v>
      </c>
      <c r="C545" s="76"/>
      <c r="D545" s="1000"/>
      <c r="E545" s="808"/>
      <c r="F545" s="827" t="s">
        <v>79</v>
      </c>
      <c r="G545" s="77">
        <f>SUM(G546:G553)</f>
        <v>4780</v>
      </c>
      <c r="H545" s="251">
        <f aca="true" t="shared" si="77" ref="H545:N545">SUM(H546:H553)</f>
        <v>6593</v>
      </c>
      <c r="I545" s="77">
        <f t="shared" si="77"/>
        <v>17770</v>
      </c>
      <c r="J545" s="77">
        <f t="shared" si="77"/>
        <v>17770</v>
      </c>
      <c r="K545" s="251">
        <f t="shared" si="77"/>
        <v>8850</v>
      </c>
      <c r="L545" s="77">
        <f t="shared" si="77"/>
        <v>9670</v>
      </c>
      <c r="M545" s="77">
        <f t="shared" si="77"/>
        <v>9670</v>
      </c>
      <c r="N545" s="1180">
        <f t="shared" si="77"/>
        <v>8075.519999999999</v>
      </c>
      <c r="O545" s="1357">
        <f t="shared" si="76"/>
        <v>83.51106514994828</v>
      </c>
    </row>
    <row r="546" spans="2:15" ht="15">
      <c r="B546" s="207">
        <v>621000</v>
      </c>
      <c r="C546" s="23"/>
      <c r="D546" s="981">
        <v>41</v>
      </c>
      <c r="E546" s="816" t="s">
        <v>338</v>
      </c>
      <c r="F546" s="829" t="s">
        <v>80</v>
      </c>
      <c r="G546" s="56">
        <v>916</v>
      </c>
      <c r="H546" s="208">
        <v>1028</v>
      </c>
      <c r="I546" s="121">
        <v>2500</v>
      </c>
      <c r="J546" s="99">
        <v>2500</v>
      </c>
      <c r="K546" s="208">
        <v>1500</v>
      </c>
      <c r="L546" s="121">
        <v>1000</v>
      </c>
      <c r="M546" s="99">
        <v>1300</v>
      </c>
      <c r="N546" s="1199">
        <v>1260.38</v>
      </c>
      <c r="O546" s="1268">
        <f t="shared" si="76"/>
        <v>96.95230769230771</v>
      </c>
    </row>
    <row r="547" spans="2:15" ht="15">
      <c r="B547" s="198">
        <v>623000</v>
      </c>
      <c r="C547" s="9"/>
      <c r="D547" s="14">
        <v>41</v>
      </c>
      <c r="E547" s="806" t="s">
        <v>338</v>
      </c>
      <c r="F547" s="457" t="s">
        <v>81</v>
      </c>
      <c r="G547" s="37">
        <v>381</v>
      </c>
      <c r="H547" s="244">
        <v>724</v>
      </c>
      <c r="I547" s="51">
        <v>2500</v>
      </c>
      <c r="J547" s="8">
        <v>2500</v>
      </c>
      <c r="K547" s="199">
        <v>1000</v>
      </c>
      <c r="L547" s="51">
        <v>1700</v>
      </c>
      <c r="M547" s="8">
        <v>1400</v>
      </c>
      <c r="N547" s="386">
        <v>954.2</v>
      </c>
      <c r="O547" s="1272">
        <f t="shared" si="76"/>
        <v>68.15714285714286</v>
      </c>
    </row>
    <row r="548" spans="2:15" ht="15">
      <c r="B548" s="198">
        <v>625001</v>
      </c>
      <c r="C548" s="9"/>
      <c r="D548" s="1002">
        <v>41</v>
      </c>
      <c r="E548" s="817" t="s">
        <v>338</v>
      </c>
      <c r="F548" s="457" t="s">
        <v>82</v>
      </c>
      <c r="G548" s="57">
        <v>195</v>
      </c>
      <c r="H548" s="244">
        <v>273</v>
      </c>
      <c r="I548" s="37">
        <v>750</v>
      </c>
      <c r="J548" s="13">
        <v>750</v>
      </c>
      <c r="K548" s="210">
        <v>200</v>
      </c>
      <c r="L548" s="37">
        <v>420</v>
      </c>
      <c r="M548" s="13">
        <v>420</v>
      </c>
      <c r="N548" s="390">
        <v>331.95</v>
      </c>
      <c r="O548" s="1319">
        <f t="shared" si="76"/>
        <v>79.03571428571428</v>
      </c>
    </row>
    <row r="549" spans="2:15" ht="15">
      <c r="B549" s="198">
        <v>625002</v>
      </c>
      <c r="C549" s="9"/>
      <c r="D549" s="14">
        <v>41</v>
      </c>
      <c r="E549" s="806" t="s">
        <v>338</v>
      </c>
      <c r="F549" s="457" t="s">
        <v>83</v>
      </c>
      <c r="G549" s="57">
        <v>1954</v>
      </c>
      <c r="H549" s="244">
        <v>2727</v>
      </c>
      <c r="I549" s="57">
        <v>7200</v>
      </c>
      <c r="J549" s="25">
        <v>7200</v>
      </c>
      <c r="K549" s="244">
        <v>3000</v>
      </c>
      <c r="L549" s="57">
        <v>3800</v>
      </c>
      <c r="M549" s="25">
        <v>3800</v>
      </c>
      <c r="N549" s="391">
        <v>3320.12</v>
      </c>
      <c r="O549" s="1305">
        <f t="shared" si="76"/>
        <v>87.37157894736842</v>
      </c>
    </row>
    <row r="550" spans="2:15" ht="15">
      <c r="B550" s="196">
        <v>625003</v>
      </c>
      <c r="C550" s="7"/>
      <c r="D550" s="1002">
        <v>41</v>
      </c>
      <c r="E550" s="817" t="s">
        <v>338</v>
      </c>
      <c r="F550" s="829" t="s">
        <v>84</v>
      </c>
      <c r="G550" s="57">
        <v>112</v>
      </c>
      <c r="H550" s="244">
        <v>156</v>
      </c>
      <c r="I550" s="57">
        <v>420</v>
      </c>
      <c r="J550" s="25">
        <v>420</v>
      </c>
      <c r="K550" s="244">
        <v>150</v>
      </c>
      <c r="L550" s="57">
        <v>250</v>
      </c>
      <c r="M550" s="25">
        <v>250</v>
      </c>
      <c r="N550" s="391">
        <v>189.69</v>
      </c>
      <c r="O550" s="1305">
        <f t="shared" si="76"/>
        <v>75.876</v>
      </c>
    </row>
    <row r="551" spans="2:15" ht="15">
      <c r="B551" s="198">
        <v>625004</v>
      </c>
      <c r="C551" s="9"/>
      <c r="D551" s="14">
        <v>41</v>
      </c>
      <c r="E551" s="806" t="s">
        <v>338</v>
      </c>
      <c r="F551" s="457" t="s">
        <v>85</v>
      </c>
      <c r="G551" s="51">
        <v>419</v>
      </c>
      <c r="H551" s="199">
        <v>560</v>
      </c>
      <c r="I551" s="51">
        <v>1500</v>
      </c>
      <c r="J551" s="8">
        <v>1500</v>
      </c>
      <c r="K551" s="199">
        <v>1000</v>
      </c>
      <c r="L551" s="51">
        <v>900</v>
      </c>
      <c r="M551" s="8">
        <v>900</v>
      </c>
      <c r="N551" s="386">
        <v>669.33</v>
      </c>
      <c r="O551" s="1305">
        <f t="shared" si="76"/>
        <v>74.37</v>
      </c>
    </row>
    <row r="552" spans="2:15" ht="15">
      <c r="B552" s="198">
        <v>625005</v>
      </c>
      <c r="C552" s="9"/>
      <c r="D552" s="14">
        <v>41</v>
      </c>
      <c r="E552" s="806" t="s">
        <v>338</v>
      </c>
      <c r="F552" s="457" t="s">
        <v>86</v>
      </c>
      <c r="G552" s="51">
        <v>140</v>
      </c>
      <c r="H552" s="199">
        <v>187</v>
      </c>
      <c r="I552" s="97">
        <v>500</v>
      </c>
      <c r="J552" s="6">
        <v>500</v>
      </c>
      <c r="K552" s="197">
        <v>500</v>
      </c>
      <c r="L552" s="97">
        <v>300</v>
      </c>
      <c r="M552" s="6">
        <v>300</v>
      </c>
      <c r="N552" s="1185">
        <v>223.2</v>
      </c>
      <c r="O552" s="1272">
        <f t="shared" si="76"/>
        <v>74.39999999999999</v>
      </c>
    </row>
    <row r="553" spans="2:15" ht="15">
      <c r="B553" s="206">
        <v>625007</v>
      </c>
      <c r="C553" s="33"/>
      <c r="D553" s="236">
        <v>41</v>
      </c>
      <c r="E553" s="803" t="s">
        <v>338</v>
      </c>
      <c r="F553" s="931" t="s">
        <v>87</v>
      </c>
      <c r="G553" s="37">
        <v>663</v>
      </c>
      <c r="H553" s="210">
        <v>938</v>
      </c>
      <c r="I553" s="811">
        <v>2400</v>
      </c>
      <c r="J553" s="24">
        <v>2400</v>
      </c>
      <c r="K553" s="243">
        <v>1500</v>
      </c>
      <c r="L553" s="811">
        <v>1300</v>
      </c>
      <c r="M553" s="24">
        <v>1300</v>
      </c>
      <c r="N553" s="1187">
        <v>1126.65</v>
      </c>
      <c r="O553" s="1316">
        <f t="shared" si="76"/>
        <v>86.66538461538462</v>
      </c>
    </row>
    <row r="554" spans="2:15" ht="15">
      <c r="B554" s="191">
        <v>633</v>
      </c>
      <c r="C554" s="156"/>
      <c r="D554" s="156"/>
      <c r="E554" s="808"/>
      <c r="F554" s="827" t="s">
        <v>96</v>
      </c>
      <c r="G554" s="5"/>
      <c r="H554" s="192">
        <v>71</v>
      </c>
      <c r="I554" s="5">
        <v>200</v>
      </c>
      <c r="J554" s="4">
        <v>200</v>
      </c>
      <c r="K554" s="192">
        <v>100</v>
      </c>
      <c r="L554" s="5">
        <f>L555</f>
        <v>200</v>
      </c>
      <c r="M554" s="4">
        <f>M555</f>
        <v>200</v>
      </c>
      <c r="N554" s="442">
        <f>N555</f>
        <v>0</v>
      </c>
      <c r="O554" s="1286">
        <f t="shared" si="76"/>
        <v>0</v>
      </c>
    </row>
    <row r="555" spans="2:15" ht="15">
      <c r="B555" s="193">
        <v>633006</v>
      </c>
      <c r="C555" s="123">
        <v>3</v>
      </c>
      <c r="D555" s="123">
        <v>41</v>
      </c>
      <c r="E555" s="808" t="s">
        <v>338</v>
      </c>
      <c r="F555" s="838" t="s">
        <v>339</v>
      </c>
      <c r="G555" s="82"/>
      <c r="H555" s="194">
        <v>71</v>
      </c>
      <c r="I555" s="82">
        <v>200</v>
      </c>
      <c r="J555" s="83">
        <v>200</v>
      </c>
      <c r="K555" s="194">
        <v>100</v>
      </c>
      <c r="L555" s="82">
        <v>200</v>
      </c>
      <c r="M555" s="83">
        <v>200</v>
      </c>
      <c r="N555" s="1184">
        <v>0</v>
      </c>
      <c r="O555" s="1270">
        <f t="shared" si="76"/>
        <v>0</v>
      </c>
    </row>
    <row r="556" spans="2:15" ht="15">
      <c r="B556" s="191">
        <v>637</v>
      </c>
      <c r="C556" s="3"/>
      <c r="D556" s="156"/>
      <c r="E556" s="808"/>
      <c r="F556" s="827" t="s">
        <v>140</v>
      </c>
      <c r="G556" s="926">
        <f>SUM(G557:G558)</f>
        <v>2863</v>
      </c>
      <c r="H556" s="278">
        <f>SUM(H557:H558)</f>
        <v>3562</v>
      </c>
      <c r="I556" s="5">
        <f>SUM(I557:I558)</f>
        <v>5800</v>
      </c>
      <c r="J556" s="4">
        <f>SUM(J557:J558)</f>
        <v>5800</v>
      </c>
      <c r="K556" s="192">
        <f>SUM(K557:K559)</f>
        <v>5300</v>
      </c>
      <c r="L556" s="5">
        <f>SUM(L557:L558)</f>
        <v>5500</v>
      </c>
      <c r="M556" s="4">
        <f>SUM(M557:M558)</f>
        <v>5500</v>
      </c>
      <c r="N556" s="442">
        <f>SUM(N557:N558)</f>
        <v>4323.56</v>
      </c>
      <c r="O556" s="1286">
        <f t="shared" si="76"/>
        <v>78.61018181818181</v>
      </c>
    </row>
    <row r="557" spans="2:15" ht="15">
      <c r="B557" s="198">
        <v>637014</v>
      </c>
      <c r="C557" s="9"/>
      <c r="D557" s="1002">
        <v>41</v>
      </c>
      <c r="E557" s="816" t="s">
        <v>338</v>
      </c>
      <c r="F557" s="457" t="s">
        <v>156</v>
      </c>
      <c r="G557" s="51">
        <v>2714</v>
      </c>
      <c r="H557" s="199">
        <v>3324</v>
      </c>
      <c r="I557" s="51">
        <v>5000</v>
      </c>
      <c r="J557" s="6">
        <v>5000</v>
      </c>
      <c r="K557" s="199">
        <v>5000</v>
      </c>
      <c r="L557" s="51">
        <v>5000</v>
      </c>
      <c r="M557" s="6">
        <v>5000</v>
      </c>
      <c r="N557" s="386">
        <v>4064</v>
      </c>
      <c r="O557" s="1268">
        <f t="shared" si="76"/>
        <v>81.28</v>
      </c>
    </row>
    <row r="558" spans="2:15" ht="15">
      <c r="B558" s="200">
        <v>637016</v>
      </c>
      <c r="C558" s="11"/>
      <c r="D558" s="236">
        <v>41</v>
      </c>
      <c r="E558" s="807" t="s">
        <v>338</v>
      </c>
      <c r="F558" s="856" t="s">
        <v>160</v>
      </c>
      <c r="G558" s="944">
        <v>149</v>
      </c>
      <c r="H558" s="945">
        <v>238</v>
      </c>
      <c r="I558" s="85">
        <v>800</v>
      </c>
      <c r="J558" s="85">
        <v>800</v>
      </c>
      <c r="K558" s="285">
        <v>300</v>
      </c>
      <c r="L558" s="85">
        <v>500</v>
      </c>
      <c r="M558" s="85">
        <v>500</v>
      </c>
      <c r="N558" s="1232">
        <v>259.56</v>
      </c>
      <c r="O558" s="1305">
        <f t="shared" si="76"/>
        <v>51.912000000000006</v>
      </c>
    </row>
    <row r="559" spans="2:15" ht="15">
      <c r="B559" s="191">
        <v>641</v>
      </c>
      <c r="C559" s="3"/>
      <c r="D559" s="156"/>
      <c r="E559" s="808"/>
      <c r="F559" s="827" t="s">
        <v>167</v>
      </c>
      <c r="G559" s="5">
        <v>1860</v>
      </c>
      <c r="H559" s="192">
        <v>3439</v>
      </c>
      <c r="I559" s="5">
        <v>1800</v>
      </c>
      <c r="J559" s="4">
        <v>1800</v>
      </c>
      <c r="K559" s="192"/>
      <c r="L559" s="5">
        <f>L560</f>
        <v>1800</v>
      </c>
      <c r="M559" s="4">
        <f>M560</f>
        <v>1800</v>
      </c>
      <c r="N559" s="442">
        <f>N560</f>
        <v>803</v>
      </c>
      <c r="O559" s="1286">
        <f t="shared" si="76"/>
        <v>44.61111111111111</v>
      </c>
    </row>
    <row r="560" spans="2:15" ht="15">
      <c r="B560" s="193">
        <v>641012</v>
      </c>
      <c r="C560" s="16"/>
      <c r="D560" s="123">
        <v>41</v>
      </c>
      <c r="E560" s="808" t="s">
        <v>338</v>
      </c>
      <c r="F560" s="838" t="s">
        <v>340</v>
      </c>
      <c r="G560" s="82">
        <v>1860</v>
      </c>
      <c r="H560" s="194">
        <v>3439</v>
      </c>
      <c r="I560" s="37">
        <v>1800</v>
      </c>
      <c r="J560" s="83">
        <v>1800</v>
      </c>
      <c r="K560" s="194">
        <v>2000</v>
      </c>
      <c r="L560" s="82">
        <v>1800</v>
      </c>
      <c r="M560" s="13">
        <v>1800</v>
      </c>
      <c r="N560" s="1184">
        <v>803</v>
      </c>
      <c r="O560" s="1267">
        <f t="shared" si="76"/>
        <v>44.61111111111111</v>
      </c>
    </row>
    <row r="561" spans="2:15" ht="15.75" thickBot="1">
      <c r="B561" s="228"/>
      <c r="C561" s="101"/>
      <c r="D561" s="1004"/>
      <c r="E561" s="834"/>
      <c r="F561" s="888"/>
      <c r="G561" s="874"/>
      <c r="H561" s="946"/>
      <c r="I561" s="111"/>
      <c r="J561" s="13"/>
      <c r="K561" s="328"/>
      <c r="L561" s="37"/>
      <c r="M561" s="102"/>
      <c r="N561" s="1233"/>
      <c r="O561" s="447"/>
    </row>
    <row r="562" spans="2:15" ht="15.75" thickBot="1">
      <c r="B562" s="213" t="s">
        <v>383</v>
      </c>
      <c r="C562" s="18"/>
      <c r="D562" s="999"/>
      <c r="E562" s="802"/>
      <c r="F562" s="61" t="s">
        <v>341</v>
      </c>
      <c r="G562" s="74">
        <v>165</v>
      </c>
      <c r="H562" s="19">
        <v>471</v>
      </c>
      <c r="I562" s="74">
        <f aca="true" t="shared" si="78" ref="I562:N562">I563</f>
        <v>500</v>
      </c>
      <c r="J562" s="72">
        <f t="shared" si="78"/>
        <v>500</v>
      </c>
      <c r="K562" s="19">
        <f t="shared" si="78"/>
        <v>500</v>
      </c>
      <c r="L562" s="74">
        <v>300</v>
      </c>
      <c r="M562" s="72">
        <v>300</v>
      </c>
      <c r="N562" s="394">
        <f t="shared" si="78"/>
        <v>212.96</v>
      </c>
      <c r="O562" s="1469">
        <f>(100/M562)*N562</f>
        <v>70.98666666666666</v>
      </c>
    </row>
    <row r="563" spans="2:15" ht="15">
      <c r="B563" s="204">
        <v>642</v>
      </c>
      <c r="C563" s="20"/>
      <c r="D563" s="1015"/>
      <c r="E563" s="822"/>
      <c r="F563" s="827" t="s">
        <v>291</v>
      </c>
      <c r="G563" s="137">
        <v>165</v>
      </c>
      <c r="H563" s="205">
        <v>471</v>
      </c>
      <c r="I563" s="137">
        <v>500</v>
      </c>
      <c r="J563" s="21">
        <v>500</v>
      </c>
      <c r="K563" s="205">
        <v>500</v>
      </c>
      <c r="L563" s="137">
        <v>300</v>
      </c>
      <c r="M563" s="21">
        <v>300</v>
      </c>
      <c r="N563" s="1203">
        <f>N564</f>
        <v>212.96</v>
      </c>
      <c r="O563" s="1357">
        <f>(100/M563)*N563</f>
        <v>70.98666666666666</v>
      </c>
    </row>
    <row r="564" spans="2:15" ht="15">
      <c r="B564" s="193">
        <v>642014</v>
      </c>
      <c r="C564" s="23"/>
      <c r="D564" s="1005">
        <v>111</v>
      </c>
      <c r="E564" s="943" t="s">
        <v>342</v>
      </c>
      <c r="F564" s="856" t="s">
        <v>343</v>
      </c>
      <c r="G564" s="56">
        <v>165</v>
      </c>
      <c r="H564" s="208">
        <v>471</v>
      </c>
      <c r="I564" s="56">
        <v>500</v>
      </c>
      <c r="J564" s="99">
        <v>500</v>
      </c>
      <c r="K564" s="208">
        <v>500</v>
      </c>
      <c r="L564" s="56">
        <v>300</v>
      </c>
      <c r="M564" s="22">
        <v>300</v>
      </c>
      <c r="N564" s="1199">
        <v>212.96</v>
      </c>
      <c r="O564" s="1267">
        <f>(100/M564)*N564</f>
        <v>70.98666666666666</v>
      </c>
    </row>
    <row r="565" spans="2:15" ht="15.75" thickBot="1">
      <c r="B565" s="228"/>
      <c r="C565" s="101"/>
      <c r="D565" s="1007"/>
      <c r="E565" s="839"/>
      <c r="F565" s="843"/>
      <c r="G565" s="869"/>
      <c r="H565" s="421"/>
      <c r="I565" s="111"/>
      <c r="J565" s="102"/>
      <c r="K565" s="280"/>
      <c r="L565" s="111"/>
      <c r="M565" s="102"/>
      <c r="N565" s="1234"/>
      <c r="O565" s="1359"/>
    </row>
    <row r="566" spans="2:15" ht="15.75" thickBot="1">
      <c r="B566" s="213" t="s">
        <v>384</v>
      </c>
      <c r="C566" s="103"/>
      <c r="D566" s="59"/>
      <c r="E566" s="802"/>
      <c r="F566" s="61" t="s">
        <v>344</v>
      </c>
      <c r="G566" s="74">
        <f aca="true" t="shared" si="79" ref="G566:M566">G567</f>
        <v>551</v>
      </c>
      <c r="H566" s="19">
        <f t="shared" si="79"/>
        <v>1299</v>
      </c>
      <c r="I566" s="74">
        <f t="shared" si="79"/>
        <v>1200</v>
      </c>
      <c r="J566" s="72">
        <f t="shared" si="79"/>
        <v>1200</v>
      </c>
      <c r="K566" s="19">
        <f t="shared" si="79"/>
        <v>600</v>
      </c>
      <c r="L566" s="74">
        <f t="shared" si="79"/>
        <v>400</v>
      </c>
      <c r="M566" s="72">
        <f t="shared" si="79"/>
        <v>400</v>
      </c>
      <c r="N566" s="394">
        <v>285.85</v>
      </c>
      <c r="O566" s="1358">
        <f>(100/M566)*N566</f>
        <v>71.4625</v>
      </c>
    </row>
    <row r="567" spans="2:15" ht="15">
      <c r="B567" s="300">
        <v>642</v>
      </c>
      <c r="C567" s="104"/>
      <c r="D567" s="162"/>
      <c r="E567" s="835"/>
      <c r="F567" s="836" t="s">
        <v>291</v>
      </c>
      <c r="G567" s="116">
        <f>SUM(G568:G571)</f>
        <v>551</v>
      </c>
      <c r="H567" s="248">
        <f>SUM(H568:H571)</f>
        <v>1299</v>
      </c>
      <c r="I567" s="116">
        <f>I568+I570+I571+I569</f>
        <v>1200</v>
      </c>
      <c r="J567" s="107">
        <f>J568+J570+J571+J569</f>
        <v>1200</v>
      </c>
      <c r="K567" s="248">
        <f>K568+K570+K572</f>
        <v>600</v>
      </c>
      <c r="L567" s="116">
        <v>400</v>
      </c>
      <c r="M567" s="107">
        <v>400</v>
      </c>
      <c r="N567" s="1193">
        <v>285.85</v>
      </c>
      <c r="O567" s="1273">
        <f>(100/M567)*N567</f>
        <v>71.4625</v>
      </c>
    </row>
    <row r="568" spans="2:15" ht="15">
      <c r="B568" s="198">
        <v>642026</v>
      </c>
      <c r="C568" s="9">
        <v>2</v>
      </c>
      <c r="D568" s="14">
        <v>111</v>
      </c>
      <c r="E568" s="806" t="s">
        <v>342</v>
      </c>
      <c r="F568" s="457" t="s">
        <v>66</v>
      </c>
      <c r="G568" s="51">
        <v>99</v>
      </c>
      <c r="H568" s="199"/>
      <c r="I568" s="819">
        <v>1000</v>
      </c>
      <c r="J568" s="58">
        <v>1000</v>
      </c>
      <c r="K568" s="203">
        <v>500</v>
      </c>
      <c r="L568" s="819">
        <v>400</v>
      </c>
      <c r="M568" s="58">
        <v>265</v>
      </c>
      <c r="N568" s="1188">
        <v>153.05</v>
      </c>
      <c r="O568" s="1268">
        <f>(100/M568)*N568</f>
        <v>57.754716981132084</v>
      </c>
    </row>
    <row r="569" spans="2:15" ht="15">
      <c r="B569" s="198">
        <v>642026</v>
      </c>
      <c r="C569" s="9"/>
      <c r="D569" s="14">
        <v>111</v>
      </c>
      <c r="E569" s="806" t="s">
        <v>342</v>
      </c>
      <c r="F569" s="931" t="s">
        <v>404</v>
      </c>
      <c r="G569" s="57">
        <v>352</v>
      </c>
      <c r="H569" s="244">
        <v>1183</v>
      </c>
      <c r="I569" s="922"/>
      <c r="J569" s="58"/>
      <c r="K569" s="203">
        <v>1000</v>
      </c>
      <c r="L569" s="819"/>
      <c r="M569" s="144"/>
      <c r="N569" s="1188"/>
      <c r="O569" s="380"/>
    </row>
    <row r="570" spans="2:15" ht="15">
      <c r="B570" s="198">
        <v>642026</v>
      </c>
      <c r="C570" s="9">
        <v>3</v>
      </c>
      <c r="D570" s="14">
        <v>111</v>
      </c>
      <c r="E570" s="806" t="s">
        <v>342</v>
      </c>
      <c r="F570" s="931" t="s">
        <v>312</v>
      </c>
      <c r="G570" s="57">
        <v>100</v>
      </c>
      <c r="H570" s="244">
        <v>116</v>
      </c>
      <c r="I570" s="922">
        <v>200</v>
      </c>
      <c r="J570" s="144">
        <v>200</v>
      </c>
      <c r="K570" s="269">
        <v>100</v>
      </c>
      <c r="L570" s="922"/>
      <c r="M570" s="144">
        <v>135</v>
      </c>
      <c r="N570" s="1217">
        <v>132.8</v>
      </c>
      <c r="O570" s="1272">
        <f>(100/M570)*N570</f>
        <v>98.37037037037037</v>
      </c>
    </row>
    <row r="571" spans="2:15" ht="15">
      <c r="B571" s="200">
        <v>642026</v>
      </c>
      <c r="C571" s="33">
        <v>4</v>
      </c>
      <c r="D571" s="239">
        <v>111</v>
      </c>
      <c r="E571" s="804" t="s">
        <v>342</v>
      </c>
      <c r="F571" s="842" t="s">
        <v>345</v>
      </c>
      <c r="G571" s="811"/>
      <c r="H571" s="243"/>
      <c r="I571" s="852"/>
      <c r="J571" s="118"/>
      <c r="K571" s="286"/>
      <c r="L571" s="852"/>
      <c r="M571" s="118"/>
      <c r="N571" s="1235"/>
      <c r="O571" s="1336"/>
    </row>
    <row r="572" spans="2:15" ht="15.75" thickBot="1">
      <c r="B572" s="228"/>
      <c r="C572" s="101"/>
      <c r="D572" s="1007"/>
      <c r="E572" s="839"/>
      <c r="F572" s="843"/>
      <c r="G572" s="874"/>
      <c r="H572" s="260"/>
      <c r="I572" s="37"/>
      <c r="J572" s="102"/>
      <c r="K572" s="287"/>
      <c r="L572" s="111"/>
      <c r="M572" s="13"/>
      <c r="N572" s="1236"/>
      <c r="O572" s="1295"/>
    </row>
    <row r="573" spans="2:15" ht="15.75" thickBot="1">
      <c r="B573" s="213" t="s">
        <v>384</v>
      </c>
      <c r="C573" s="18"/>
      <c r="D573" s="999"/>
      <c r="E573" s="802"/>
      <c r="F573" s="61" t="s">
        <v>346</v>
      </c>
      <c r="G573" s="74">
        <v>83</v>
      </c>
      <c r="H573" s="19">
        <v>355</v>
      </c>
      <c r="I573" s="74">
        <f aca="true" t="shared" si="80" ref="I573:N573">I574</f>
        <v>2000</v>
      </c>
      <c r="J573" s="72">
        <f t="shared" si="80"/>
        <v>2000</v>
      </c>
      <c r="K573" s="19">
        <f t="shared" si="80"/>
        <v>500</v>
      </c>
      <c r="L573" s="74">
        <f t="shared" si="80"/>
        <v>2000</v>
      </c>
      <c r="M573" s="72">
        <f t="shared" si="80"/>
        <v>2000</v>
      </c>
      <c r="N573" s="394">
        <f t="shared" si="80"/>
        <v>313.1</v>
      </c>
      <c r="O573" s="1358">
        <f>(100/M573)*N573</f>
        <v>15.655000000000001</v>
      </c>
    </row>
    <row r="574" spans="2:15" ht="15">
      <c r="B574" s="295">
        <v>642</v>
      </c>
      <c r="C574" s="104"/>
      <c r="D574" s="162"/>
      <c r="E574" s="835"/>
      <c r="F574" s="948" t="s">
        <v>291</v>
      </c>
      <c r="G574" s="840">
        <v>83</v>
      </c>
      <c r="H574" s="845">
        <v>355</v>
      </c>
      <c r="I574" s="116">
        <v>2000</v>
      </c>
      <c r="J574" s="107">
        <v>2000</v>
      </c>
      <c r="K574" s="248">
        <v>500</v>
      </c>
      <c r="L574" s="116">
        <f>L575</f>
        <v>2000</v>
      </c>
      <c r="M574" s="107">
        <f>M575</f>
        <v>2000</v>
      </c>
      <c r="N574" s="1193">
        <f>N575</f>
        <v>313.1</v>
      </c>
      <c r="O574" s="1288">
        <f>(100/M574)*N574</f>
        <v>15.655000000000001</v>
      </c>
    </row>
    <row r="575" spans="2:15" ht="15">
      <c r="B575" s="193">
        <v>642026</v>
      </c>
      <c r="C575" s="80"/>
      <c r="D575" s="123">
        <v>41</v>
      </c>
      <c r="E575" s="808" t="s">
        <v>342</v>
      </c>
      <c r="F575" s="838" t="s">
        <v>291</v>
      </c>
      <c r="G575" s="82">
        <v>83</v>
      </c>
      <c r="H575" s="194">
        <v>355</v>
      </c>
      <c r="I575" s="37">
        <v>2000</v>
      </c>
      <c r="J575" s="13">
        <v>2000</v>
      </c>
      <c r="K575" s="210">
        <v>500</v>
      </c>
      <c r="L575" s="37">
        <v>2000</v>
      </c>
      <c r="M575" s="83">
        <v>2000</v>
      </c>
      <c r="N575" s="1186">
        <v>313.1</v>
      </c>
      <c r="O575" s="1267">
        <f>(100/M575)*N575</f>
        <v>15.655000000000001</v>
      </c>
    </row>
    <row r="576" spans="2:15" ht="17.25" thickBot="1">
      <c r="B576" s="309"/>
      <c r="C576" s="158"/>
      <c r="D576" s="1024"/>
      <c r="E576" s="834"/>
      <c r="F576" s="949"/>
      <c r="G576" s="947"/>
      <c r="H576" s="952"/>
      <c r="I576" s="951"/>
      <c r="J576" s="159"/>
      <c r="K576" s="280"/>
      <c r="L576" s="951"/>
      <c r="M576" s="160"/>
      <c r="N576" s="411"/>
      <c r="O576" s="1328"/>
    </row>
    <row r="577" spans="2:15" ht="15.75" thickBot="1">
      <c r="B577" s="213" t="s">
        <v>454</v>
      </c>
      <c r="C577" s="18"/>
      <c r="D577" s="999"/>
      <c r="E577" s="802"/>
      <c r="F577" s="950" t="s">
        <v>368</v>
      </c>
      <c r="G577" s="74">
        <f>SUM(G578:G580)</f>
        <v>425</v>
      </c>
      <c r="H577" s="19">
        <f>SUM(H578:H580)</f>
        <v>9809</v>
      </c>
      <c r="I577" s="74">
        <f aca="true" t="shared" si="81" ref="I577:N577">I578+I579+I580</f>
        <v>1500</v>
      </c>
      <c r="J577" s="72">
        <f t="shared" si="81"/>
        <v>1500</v>
      </c>
      <c r="K577" s="953">
        <f t="shared" si="81"/>
        <v>1100</v>
      </c>
      <c r="L577" s="74">
        <f t="shared" si="81"/>
        <v>1500</v>
      </c>
      <c r="M577" s="72">
        <f t="shared" si="81"/>
        <v>1500</v>
      </c>
      <c r="N577" s="394">
        <f t="shared" si="81"/>
        <v>719.25</v>
      </c>
      <c r="O577" s="392">
        <f>(100/M577)*N577</f>
        <v>47.95</v>
      </c>
    </row>
    <row r="578" spans="2:15" ht="15">
      <c r="B578" s="231">
        <v>633006</v>
      </c>
      <c r="C578" s="1039">
        <v>7</v>
      </c>
      <c r="D578" s="1039">
        <v>41</v>
      </c>
      <c r="E578" s="1040" t="s">
        <v>347</v>
      </c>
      <c r="F578" s="836" t="s">
        <v>221</v>
      </c>
      <c r="G578" s="926"/>
      <c r="H578" s="278">
        <v>9203</v>
      </c>
      <c r="I578" s="926"/>
      <c r="J578" s="145"/>
      <c r="K578" s="271"/>
      <c r="L578" s="926"/>
      <c r="M578" s="145"/>
      <c r="N578" s="452"/>
      <c r="O578" s="494"/>
    </row>
    <row r="579" spans="2:15" ht="15">
      <c r="B579" s="222">
        <v>637015</v>
      </c>
      <c r="C579" s="156"/>
      <c r="D579" s="156">
        <v>41</v>
      </c>
      <c r="E579" s="1041" t="s">
        <v>347</v>
      </c>
      <c r="F579" s="827" t="s">
        <v>140</v>
      </c>
      <c r="G579" s="5"/>
      <c r="H579" s="192"/>
      <c r="I579" s="5">
        <v>500</v>
      </c>
      <c r="J579" s="4">
        <v>500</v>
      </c>
      <c r="K579" s="192">
        <v>100</v>
      </c>
      <c r="L579" s="5">
        <v>500</v>
      </c>
      <c r="M579" s="4">
        <v>500</v>
      </c>
      <c r="N579" s="442">
        <v>0</v>
      </c>
      <c r="O579" s="1286">
        <f>(100/M579)*N579</f>
        <v>0</v>
      </c>
    </row>
    <row r="580" spans="2:15" ht="15">
      <c r="B580" s="310">
        <v>641006</v>
      </c>
      <c r="C580" s="163"/>
      <c r="D580" s="163">
        <v>111</v>
      </c>
      <c r="E580" s="1041" t="s">
        <v>347</v>
      </c>
      <c r="F580" s="827" t="s">
        <v>348</v>
      </c>
      <c r="G580" s="5">
        <v>425</v>
      </c>
      <c r="H580" s="192">
        <v>606</v>
      </c>
      <c r="I580" s="5">
        <v>1000</v>
      </c>
      <c r="J580" s="4">
        <v>1000</v>
      </c>
      <c r="K580" s="195">
        <v>1000</v>
      </c>
      <c r="L580" s="5">
        <v>1000</v>
      </c>
      <c r="M580" s="4">
        <v>1000</v>
      </c>
      <c r="N580" s="442">
        <v>719.25</v>
      </c>
      <c r="O580" s="1357">
        <f>(100/M580)*N580</f>
        <v>71.925</v>
      </c>
    </row>
    <row r="581" spans="2:15" ht="15.75" thickBot="1">
      <c r="B581" s="365"/>
      <c r="C581" s="359"/>
      <c r="D581" s="1025"/>
      <c r="E581" s="839"/>
      <c r="F581" s="955" t="s">
        <v>349</v>
      </c>
      <c r="G581" s="954">
        <v>410113</v>
      </c>
      <c r="H581" s="958">
        <v>450283</v>
      </c>
      <c r="I581" s="956">
        <v>415500</v>
      </c>
      <c r="J581" s="360">
        <v>500463</v>
      </c>
      <c r="K581" s="977">
        <v>400561</v>
      </c>
      <c r="L581" s="956">
        <v>434000</v>
      </c>
      <c r="M581" s="360">
        <v>517728</v>
      </c>
      <c r="N581" s="1237">
        <v>512520.56</v>
      </c>
      <c r="O581" s="1360">
        <f>(100/M581)*N581</f>
        <v>98.99417454725261</v>
      </c>
    </row>
    <row r="582" spans="2:15" ht="15.75" thickBot="1">
      <c r="B582" s="38"/>
      <c r="C582" s="40"/>
      <c r="D582" s="40"/>
      <c r="E582" s="366"/>
      <c r="F582" s="48" t="s">
        <v>350</v>
      </c>
      <c r="G582" s="168">
        <v>771626</v>
      </c>
      <c r="H582" s="49">
        <v>964821</v>
      </c>
      <c r="I582" s="957">
        <v>1092360</v>
      </c>
      <c r="J582" s="49">
        <v>1116387</v>
      </c>
      <c r="K582" s="957">
        <f>K4+K118+K135+K154+K157+K164+K176+K200+K204+K215+K237+K257+K260+K271+K290+K320+K334+K374+K393+K425+K437+K503+K536+K543+K562+K566+K573+K577</f>
        <v>787019.98</v>
      </c>
      <c r="L582" s="957">
        <f>L4+L118+L135+L154+L157+L176+L200+L204+L215+L237+L260+L271+L290+L320+L334+L374+L393+L425+L437+L503+L536+L543+L562+L566+L573+L577</f>
        <v>1125808</v>
      </c>
      <c r="M582" s="49">
        <v>1342239</v>
      </c>
      <c r="N582" s="1238">
        <f>N4+N118+N135+N154+N157+N164+N176+N200+N204+N215+N237+N257+N260+N271+N290+N320+N334+N374+N393+N425+N437+N503+N536+N543+N562+N566+N573+N577</f>
        <v>1022450.32</v>
      </c>
      <c r="O582" s="1288">
        <f>(100/M582)*N582</f>
        <v>76.17498224980797</v>
      </c>
    </row>
    <row r="583" spans="2:15" ht="15.75" thickBot="1">
      <c r="B583" s="67"/>
      <c r="C583" s="67"/>
      <c r="D583" s="67"/>
      <c r="E583" s="180"/>
      <c r="F583" s="164" t="s">
        <v>351</v>
      </c>
      <c r="G583" s="165">
        <v>410113</v>
      </c>
      <c r="H583" s="165">
        <v>450283</v>
      </c>
      <c r="I583" s="362">
        <f>I581</f>
        <v>415500</v>
      </c>
      <c r="J583" s="362">
        <v>500463</v>
      </c>
      <c r="K583" s="978">
        <f>K581</f>
        <v>400561</v>
      </c>
      <c r="L583" s="64">
        <v>434000</v>
      </c>
      <c r="M583" s="362">
        <v>517728</v>
      </c>
      <c r="N583" s="1239">
        <f>N581</f>
        <v>512520.56</v>
      </c>
      <c r="O583" s="1361">
        <f>(100/M583)*N583</f>
        <v>98.99417454725261</v>
      </c>
    </row>
    <row r="584" spans="2:15" ht="15.75" thickBot="1">
      <c r="B584" s="166"/>
      <c r="C584" s="166"/>
      <c r="D584" s="166"/>
      <c r="E584" s="180"/>
      <c r="F584" s="167" t="s">
        <v>352</v>
      </c>
      <c r="G584" s="44">
        <v>1181739</v>
      </c>
      <c r="H584" s="44">
        <v>1415104</v>
      </c>
      <c r="I584" s="44">
        <f aca="true" t="shared" si="82" ref="I584:O584">I582+I583</f>
        <v>1507860</v>
      </c>
      <c r="J584" s="44">
        <f t="shared" si="82"/>
        <v>1616850</v>
      </c>
      <c r="K584" s="44">
        <f t="shared" si="82"/>
        <v>1187580.98</v>
      </c>
      <c r="L584" s="364">
        <f t="shared" si="82"/>
        <v>1559808</v>
      </c>
      <c r="M584" s="44">
        <f t="shared" si="82"/>
        <v>1859967</v>
      </c>
      <c r="N584" s="1240">
        <f t="shared" si="82"/>
        <v>1534970.88</v>
      </c>
      <c r="O584" s="1468">
        <f t="shared" si="82"/>
        <v>175.16915679706057</v>
      </c>
    </row>
    <row r="585" spans="2:15" ht="15.75" thickBot="1">
      <c r="B585" s="166"/>
      <c r="C585" s="166"/>
      <c r="D585" s="166"/>
      <c r="E585" s="129"/>
      <c r="F585" s="41"/>
      <c r="I585" s="168"/>
      <c r="J585" s="168"/>
      <c r="K585" s="154"/>
      <c r="L585" s="168"/>
      <c r="M585" s="168"/>
      <c r="N585" s="1241"/>
      <c r="O585" s="1333"/>
    </row>
    <row r="586" spans="2:15" ht="15.75" thickBot="1">
      <c r="B586" s="313"/>
      <c r="C586" s="169"/>
      <c r="D586" s="45"/>
      <c r="E586" s="367"/>
      <c r="F586" s="65" t="s">
        <v>353</v>
      </c>
      <c r="I586" s="170"/>
      <c r="J586" s="170"/>
      <c r="K586" s="168"/>
      <c r="L586" s="170"/>
      <c r="M586" s="170"/>
      <c r="N586" s="1242"/>
      <c r="O586" s="1334"/>
    </row>
    <row r="587" spans="2:15" ht="15.75" thickBot="1">
      <c r="B587" s="171" t="s">
        <v>354</v>
      </c>
      <c r="C587" s="172"/>
      <c r="D587" s="1026"/>
      <c r="E587" s="802"/>
      <c r="F587" s="378" t="s">
        <v>355</v>
      </c>
      <c r="G587" s="39">
        <v>2400</v>
      </c>
      <c r="H587" s="174">
        <v>15730</v>
      </c>
      <c r="I587" s="173">
        <v>46474</v>
      </c>
      <c r="J587" s="176">
        <v>96974</v>
      </c>
      <c r="K587" s="174"/>
      <c r="L587" s="39">
        <v>55431</v>
      </c>
      <c r="M587" s="173">
        <f>SUM(M588:M593)</f>
        <v>304001</v>
      </c>
      <c r="N587" s="1243">
        <f>SUM(N588:N594)</f>
        <v>104378.08</v>
      </c>
      <c r="O587" s="1363">
        <f>(100/M587)*N587</f>
        <v>34.33478179348094</v>
      </c>
    </row>
    <row r="588" spans="2:15" ht="15">
      <c r="B588" s="211">
        <v>711001</v>
      </c>
      <c r="C588" s="32"/>
      <c r="D588" s="1027">
        <v>43</v>
      </c>
      <c r="E588" s="959" t="s">
        <v>356</v>
      </c>
      <c r="F588" s="964" t="s">
        <v>452</v>
      </c>
      <c r="G588" s="960"/>
      <c r="H588" s="966"/>
      <c r="I588" s="187"/>
      <c r="J588" s="177">
        <v>12000</v>
      </c>
      <c r="K588" s="968"/>
      <c r="L588" s="961"/>
      <c r="M588" s="177"/>
      <c r="N588" s="1244"/>
      <c r="O588" s="1364"/>
    </row>
    <row r="589" spans="2:15" ht="15">
      <c r="B589" s="196">
        <v>711001</v>
      </c>
      <c r="C589" s="7"/>
      <c r="D589" s="1002">
        <v>43</v>
      </c>
      <c r="E589" s="823" t="s">
        <v>356</v>
      </c>
      <c r="F589" s="43" t="s">
        <v>535</v>
      </c>
      <c r="G589" s="97"/>
      <c r="H589" s="197"/>
      <c r="I589" s="187"/>
      <c r="J589" s="8"/>
      <c r="K589" s="987"/>
      <c r="L589" s="187"/>
      <c r="M589" s="189">
        <v>1900</v>
      </c>
      <c r="N589" s="1383">
        <v>1865</v>
      </c>
      <c r="O589" s="1364">
        <f>(100/M589)*N589</f>
        <v>98.1578947368421</v>
      </c>
    </row>
    <row r="590" spans="2:15" ht="15">
      <c r="B590" s="198">
        <v>713005</v>
      </c>
      <c r="C590" s="9"/>
      <c r="D590" s="14">
        <v>111</v>
      </c>
      <c r="E590" s="818" t="s">
        <v>356</v>
      </c>
      <c r="F590" s="43" t="s">
        <v>489</v>
      </c>
      <c r="G590" s="198"/>
      <c r="H590" s="199"/>
      <c r="I590" s="51"/>
      <c r="J590" s="8">
        <v>18850</v>
      </c>
      <c r="K590" s="983"/>
      <c r="L590" s="198"/>
      <c r="M590" s="96"/>
      <c r="N590" s="1245"/>
      <c r="O590" s="1365"/>
    </row>
    <row r="591" spans="2:15" ht="15">
      <c r="B591" s="198">
        <v>716000</v>
      </c>
      <c r="C591" s="7"/>
      <c r="D591" s="1002">
        <v>41</v>
      </c>
      <c r="E591" s="823" t="s">
        <v>356</v>
      </c>
      <c r="F591" s="457" t="s">
        <v>357</v>
      </c>
      <c r="G591" s="97">
        <v>2400</v>
      </c>
      <c r="H591" s="197"/>
      <c r="I591" s="187">
        <v>15000</v>
      </c>
      <c r="J591" s="6">
        <v>15000</v>
      </c>
      <c r="K591" s="987"/>
      <c r="L591" s="187">
        <v>15000</v>
      </c>
      <c r="M591" s="189">
        <v>15000</v>
      </c>
      <c r="N591" s="1224">
        <v>3500</v>
      </c>
      <c r="O591" s="1272">
        <f>(100/M591)*N591</f>
        <v>23.333333333333336</v>
      </c>
    </row>
    <row r="592" spans="2:20" ht="15">
      <c r="B592" s="1405">
        <v>717001</v>
      </c>
      <c r="C592" s="316">
        <v>30</v>
      </c>
      <c r="D592" s="1021">
        <v>51</v>
      </c>
      <c r="E592" s="898" t="s">
        <v>356</v>
      </c>
      <c r="F592" s="1408" t="s">
        <v>544</v>
      </c>
      <c r="G592" s="1409"/>
      <c r="H592" s="1410"/>
      <c r="I592" s="1411"/>
      <c r="J592" s="1412"/>
      <c r="K592" s="1413"/>
      <c r="L592" s="1411"/>
      <c r="M592" s="1414">
        <v>255570</v>
      </c>
      <c r="N592" s="1415">
        <v>86013.08</v>
      </c>
      <c r="O592" s="1416">
        <f>(100/M592)*N592</f>
        <v>33.65538991274406</v>
      </c>
      <c r="T592" s="53"/>
    </row>
    <row r="593" spans="2:15" ht="15">
      <c r="B593" s="198">
        <v>717001</v>
      </c>
      <c r="C593" s="9"/>
      <c r="D593" s="14">
        <v>41</v>
      </c>
      <c r="E593" s="806" t="s">
        <v>356</v>
      </c>
      <c r="F593" s="741" t="s">
        <v>358</v>
      </c>
      <c r="G593" s="984"/>
      <c r="H593" s="985">
        <v>15730</v>
      </c>
      <c r="I593" s="51">
        <v>31474</v>
      </c>
      <c r="J593" s="8">
        <v>27074</v>
      </c>
      <c r="K593" s="199"/>
      <c r="L593" s="51">
        <v>40431</v>
      </c>
      <c r="M593" s="8">
        <v>31531</v>
      </c>
      <c r="N593" s="386">
        <v>13000</v>
      </c>
      <c r="O593" s="1272">
        <f>(100/M593)*N593</f>
        <v>41.229266436205634</v>
      </c>
    </row>
    <row r="594" spans="2:15" ht="15">
      <c r="B594" s="206">
        <v>717002</v>
      </c>
      <c r="C594" s="33"/>
      <c r="D594" s="150">
        <v>41</v>
      </c>
      <c r="E594" s="807" t="s">
        <v>356</v>
      </c>
      <c r="F594" s="809" t="s">
        <v>443</v>
      </c>
      <c r="G594" s="1444"/>
      <c r="H594" s="1445"/>
      <c r="I594" s="811"/>
      <c r="J594" s="811">
        <v>24050</v>
      </c>
      <c r="K594" s="243"/>
      <c r="L594" s="811"/>
      <c r="M594" s="24"/>
      <c r="N594" s="1187"/>
      <c r="O594" s="1271"/>
    </row>
    <row r="595" spans="2:15" ht="15.75" thickBot="1">
      <c r="B595" s="228"/>
      <c r="C595" s="28"/>
      <c r="D595" s="1004"/>
      <c r="E595" s="834"/>
      <c r="F595" s="862"/>
      <c r="G595" s="178"/>
      <c r="H595" s="932"/>
      <c r="I595" s="29"/>
      <c r="J595" s="29"/>
      <c r="K595" s="830"/>
      <c r="L595" s="29"/>
      <c r="M595" s="102"/>
      <c r="N595" s="1201"/>
      <c r="O595" s="1387"/>
    </row>
    <row r="596" spans="2:15" ht="15.75" thickBot="1">
      <c r="B596" s="171" t="s">
        <v>556</v>
      </c>
      <c r="C596" s="172"/>
      <c r="D596" s="1026"/>
      <c r="E596" s="802"/>
      <c r="F596" s="378" t="s">
        <v>212</v>
      </c>
      <c r="G596" s="39"/>
      <c r="H596" s="174"/>
      <c r="I596" s="173"/>
      <c r="J596" s="176"/>
      <c r="K596" s="174"/>
      <c r="L596" s="39"/>
      <c r="M596" s="1499">
        <v>63000</v>
      </c>
      <c r="N596" s="1441">
        <v>63000</v>
      </c>
      <c r="O596" s="1369">
        <f>(100/M596)*N596</f>
        <v>100</v>
      </c>
    </row>
    <row r="597" spans="2:15" ht="15">
      <c r="B597" s="196">
        <v>717002</v>
      </c>
      <c r="C597" s="7"/>
      <c r="D597" s="1002">
        <v>111</v>
      </c>
      <c r="E597" s="817" t="s">
        <v>274</v>
      </c>
      <c r="F597" s="798" t="s">
        <v>557</v>
      </c>
      <c r="G597" s="1436"/>
      <c r="H597" s="1099"/>
      <c r="I597" s="97"/>
      <c r="J597" s="97"/>
      <c r="K597" s="197"/>
      <c r="L597" s="97"/>
      <c r="M597" s="6">
        <v>20000</v>
      </c>
      <c r="N597" s="1185">
        <v>20000</v>
      </c>
      <c r="O597" s="1446">
        <f>(100/M597)*N597</f>
        <v>100</v>
      </c>
    </row>
    <row r="598" spans="2:15" ht="15.75" thickBot="1">
      <c r="B598" s="228">
        <v>717002</v>
      </c>
      <c r="C598" s="28"/>
      <c r="D598" s="1004">
        <v>41</v>
      </c>
      <c r="E598" s="834" t="s">
        <v>274</v>
      </c>
      <c r="F598" s="382" t="s">
        <v>557</v>
      </c>
      <c r="G598" s="178"/>
      <c r="H598" s="932"/>
      <c r="I598" s="29"/>
      <c r="J598" s="29"/>
      <c r="K598" s="830"/>
      <c r="L598" s="29"/>
      <c r="M598" s="27">
        <v>43000</v>
      </c>
      <c r="N598" s="1246">
        <v>43000</v>
      </c>
      <c r="O598" s="1359">
        <f>(100/M598)*N598</f>
        <v>100</v>
      </c>
    </row>
    <row r="599" spans="2:15" ht="15.75" thickBot="1">
      <c r="B599" s="228"/>
      <c r="C599" s="28"/>
      <c r="D599" s="1004"/>
      <c r="E599" s="834"/>
      <c r="F599" s="862"/>
      <c r="G599" s="178"/>
      <c r="H599" s="932"/>
      <c r="I599" s="29"/>
      <c r="J599" s="29"/>
      <c r="K599" s="830"/>
      <c r="L599" s="29"/>
      <c r="M599" s="27"/>
      <c r="N599" s="1246"/>
      <c r="O599" s="1387"/>
    </row>
    <row r="600" spans="2:15" ht="15.75" thickBot="1">
      <c r="B600" s="171" t="s">
        <v>377</v>
      </c>
      <c r="C600" s="172"/>
      <c r="D600" s="1026"/>
      <c r="E600" s="802"/>
      <c r="F600" s="378" t="s">
        <v>359</v>
      </c>
      <c r="G600" s="962">
        <v>3470</v>
      </c>
      <c r="H600" s="967"/>
      <c r="I600" s="178"/>
      <c r="J600" s="178"/>
      <c r="K600" s="174"/>
      <c r="L600" s="178"/>
      <c r="M600" s="440"/>
      <c r="N600" s="1243"/>
      <c r="O600" s="1387"/>
    </row>
    <row r="601" spans="2:15" ht="15">
      <c r="B601" s="211">
        <v>714001</v>
      </c>
      <c r="C601" s="32"/>
      <c r="D601" s="1027">
        <v>41</v>
      </c>
      <c r="E601" s="959" t="s">
        <v>118</v>
      </c>
      <c r="F601" s="964" t="s">
        <v>360</v>
      </c>
      <c r="G601" s="960">
        <v>3470</v>
      </c>
      <c r="H601" s="966"/>
      <c r="I601" s="960"/>
      <c r="J601" s="31"/>
      <c r="K601" s="966"/>
      <c r="L601" s="960"/>
      <c r="M601" s="179"/>
      <c r="N601" s="390"/>
      <c r="O601" s="1335"/>
    </row>
    <row r="602" spans="2:15" ht="15.75" thickBot="1">
      <c r="B602" s="209"/>
      <c r="C602" s="36"/>
      <c r="D602" s="40"/>
      <c r="E602" s="804"/>
      <c r="F602" s="43"/>
      <c r="G602" s="37"/>
      <c r="H602" s="210"/>
      <c r="I602" s="37"/>
      <c r="J602" s="13"/>
      <c r="K602" s="328"/>
      <c r="L602" s="37"/>
      <c r="M602" s="1043"/>
      <c r="N602" s="1247"/>
      <c r="O602" s="1367"/>
    </row>
    <row r="603" spans="2:15" ht="15.75" thickBot="1">
      <c r="B603" s="171" t="s">
        <v>430</v>
      </c>
      <c r="C603" s="172"/>
      <c r="D603" s="1026"/>
      <c r="E603" s="802"/>
      <c r="F603" s="378" t="s">
        <v>218</v>
      </c>
      <c r="G603" s="39"/>
      <c r="H603" s="174">
        <v>26509</v>
      </c>
      <c r="I603" s="39"/>
      <c r="J603" s="39"/>
      <c r="K603" s="957"/>
      <c r="L603" s="173"/>
      <c r="M603" s="176"/>
      <c r="N603" s="1243"/>
      <c r="O603" s="381"/>
    </row>
    <row r="604" spans="2:15" ht="15">
      <c r="B604" s="752">
        <v>713004</v>
      </c>
      <c r="C604" s="753"/>
      <c r="D604" s="1028">
        <v>111</v>
      </c>
      <c r="E604" s="835"/>
      <c r="F604" s="43" t="s">
        <v>431</v>
      </c>
      <c r="G604" s="752"/>
      <c r="H604" s="979">
        <v>26509</v>
      </c>
      <c r="I604" s="963"/>
      <c r="J604" s="330"/>
      <c r="K604" s="980"/>
      <c r="L604" s="963"/>
      <c r="M604" s="330"/>
      <c r="N604" s="1248"/>
      <c r="O604" s="1368"/>
    </row>
    <row r="605" spans="2:15" ht="15.75" thickBot="1">
      <c r="B605" s="209"/>
      <c r="C605" s="36"/>
      <c r="D605" s="40"/>
      <c r="E605" s="804"/>
      <c r="F605" s="843"/>
      <c r="G605" s="37"/>
      <c r="H605" s="210"/>
      <c r="I605" s="37"/>
      <c r="J605" s="13"/>
      <c r="K605" s="328"/>
      <c r="L605" s="37"/>
      <c r="M605" s="13"/>
      <c r="N605" s="1249"/>
      <c r="O605" s="1329"/>
    </row>
    <row r="606" spans="2:15" ht="15.75" thickBot="1">
      <c r="B606" s="171" t="s">
        <v>453</v>
      </c>
      <c r="C606" s="172"/>
      <c r="D606" s="1026"/>
      <c r="E606" s="802"/>
      <c r="F606" s="378" t="s">
        <v>256</v>
      </c>
      <c r="G606" s="39">
        <v>75861</v>
      </c>
      <c r="H606" s="174"/>
      <c r="I606" s="39"/>
      <c r="J606" s="39">
        <v>12000</v>
      </c>
      <c r="K606" s="957"/>
      <c r="L606" s="173"/>
      <c r="M606" s="176"/>
      <c r="N606" s="1243"/>
      <c r="O606" s="381"/>
    </row>
    <row r="607" spans="2:15" ht="15">
      <c r="B607" s="211">
        <v>717001</v>
      </c>
      <c r="C607" s="443"/>
      <c r="D607" s="1029">
        <v>111</v>
      </c>
      <c r="E607" s="989" t="s">
        <v>257</v>
      </c>
      <c r="F607" s="964" t="s">
        <v>486</v>
      </c>
      <c r="G607" s="960">
        <v>75861</v>
      </c>
      <c r="H607" s="990"/>
      <c r="I607" s="960"/>
      <c r="J607" s="31"/>
      <c r="K607" s="966"/>
      <c r="L607" s="960"/>
      <c r="M607" s="31"/>
      <c r="N607" s="389"/>
      <c r="O607" s="1335"/>
    </row>
    <row r="608" spans="2:15" ht="15">
      <c r="B608" s="206">
        <v>713004</v>
      </c>
      <c r="C608" s="84"/>
      <c r="D608" s="1017">
        <v>41</v>
      </c>
      <c r="E608" s="807" t="s">
        <v>257</v>
      </c>
      <c r="F608" s="809" t="s">
        <v>490</v>
      </c>
      <c r="G608" s="811"/>
      <c r="H608" s="337"/>
      <c r="I608" s="811"/>
      <c r="J608" s="24">
        <v>12000</v>
      </c>
      <c r="K608" s="991"/>
      <c r="L608" s="992"/>
      <c r="M608" s="24"/>
      <c r="N608" s="1187"/>
      <c r="O608" s="1336"/>
    </row>
    <row r="609" spans="2:15" ht="15.75" thickBot="1">
      <c r="B609" s="209"/>
      <c r="C609" s="36"/>
      <c r="D609" s="40"/>
      <c r="E609" s="804"/>
      <c r="F609" s="43"/>
      <c r="G609" s="37"/>
      <c r="H609" s="205"/>
      <c r="I609" s="37"/>
      <c r="J609" s="13"/>
      <c r="K609" s="212"/>
      <c r="L609" s="46"/>
      <c r="M609" s="13"/>
      <c r="N609" s="390"/>
      <c r="O609" s="1329"/>
    </row>
    <row r="610" spans="2:15" ht="15.75" thickBot="1">
      <c r="B610" s="171" t="s">
        <v>380</v>
      </c>
      <c r="C610" s="172"/>
      <c r="D610" s="1026"/>
      <c r="E610" s="802"/>
      <c r="F610" s="378" t="s">
        <v>491</v>
      </c>
      <c r="G610" s="39"/>
      <c r="H610" s="174"/>
      <c r="I610" s="39"/>
      <c r="J610" s="39">
        <v>347800</v>
      </c>
      <c r="K610" s="957"/>
      <c r="L610" s="173">
        <v>1125720</v>
      </c>
      <c r="M610" s="176">
        <f>SUM(M611:M617)</f>
        <v>1197150</v>
      </c>
      <c r="N610" s="1243">
        <f>SUM(N611:N617)</f>
        <v>1167334.71</v>
      </c>
      <c r="O610" s="1369">
        <f aca="true" t="shared" si="83" ref="O610:O616">(100/M610)*N610</f>
        <v>97.50947750908406</v>
      </c>
    </row>
    <row r="611" spans="2:15" ht="15">
      <c r="B611" s="1100" t="s">
        <v>504</v>
      </c>
      <c r="C611" s="443">
        <v>20</v>
      </c>
      <c r="D611" s="1452" t="s">
        <v>502</v>
      </c>
      <c r="E611" s="989" t="s">
        <v>356</v>
      </c>
      <c r="F611" s="964" t="s">
        <v>444</v>
      </c>
      <c r="G611" s="960"/>
      <c r="H611" s="966"/>
      <c r="I611" s="960"/>
      <c r="J611" s="960"/>
      <c r="K611" s="1069"/>
      <c r="L611" s="961">
        <v>959835</v>
      </c>
      <c r="M611" s="177">
        <v>466900</v>
      </c>
      <c r="N611" s="389">
        <v>466893.09</v>
      </c>
      <c r="O611" s="1370">
        <f t="shared" si="83"/>
        <v>99.99852002570144</v>
      </c>
    </row>
    <row r="612" spans="2:15" ht="15">
      <c r="B612" s="196">
        <v>717002</v>
      </c>
      <c r="C612" s="55">
        <v>20</v>
      </c>
      <c r="D612" s="1453" t="s">
        <v>503</v>
      </c>
      <c r="E612" s="817" t="s">
        <v>356</v>
      </c>
      <c r="F612" s="798" t="s">
        <v>444</v>
      </c>
      <c r="G612" s="97"/>
      <c r="H612" s="1099"/>
      <c r="I612" s="97"/>
      <c r="J612" s="6">
        <v>347800</v>
      </c>
      <c r="K612" s="262"/>
      <c r="L612" s="187">
        <v>106650</v>
      </c>
      <c r="M612" s="6">
        <v>72835</v>
      </c>
      <c r="N612" s="1185">
        <v>54928.6</v>
      </c>
      <c r="O612" s="1272">
        <f t="shared" si="83"/>
        <v>75.41511635889339</v>
      </c>
    </row>
    <row r="613" spans="2:15" ht="15">
      <c r="B613" s="198">
        <v>717002</v>
      </c>
      <c r="C613" s="34"/>
      <c r="D613" s="92">
        <v>41</v>
      </c>
      <c r="E613" s="806" t="s">
        <v>356</v>
      </c>
      <c r="F613" s="741" t="s">
        <v>515</v>
      </c>
      <c r="G613" s="51"/>
      <c r="H613" s="1337"/>
      <c r="I613" s="51"/>
      <c r="J613" s="8"/>
      <c r="K613" s="242"/>
      <c r="L613" s="338">
        <v>59235</v>
      </c>
      <c r="M613" s="8">
        <v>53235</v>
      </c>
      <c r="N613" s="386">
        <v>41576.2</v>
      </c>
      <c r="O613" s="1272">
        <f t="shared" si="83"/>
        <v>78.09937071475532</v>
      </c>
    </row>
    <row r="614" spans="2:15" ht="15">
      <c r="B614" s="198">
        <v>717002</v>
      </c>
      <c r="C614" s="34">
        <v>20</v>
      </c>
      <c r="D614" s="92">
        <v>41</v>
      </c>
      <c r="E614" s="806" t="s">
        <v>356</v>
      </c>
      <c r="F614" s="741" t="s">
        <v>516</v>
      </c>
      <c r="G614" s="51"/>
      <c r="H614" s="1337"/>
      <c r="I614" s="51"/>
      <c r="J614" s="8"/>
      <c r="K614" s="242"/>
      <c r="L614" s="338"/>
      <c r="M614" s="8">
        <v>77430</v>
      </c>
      <c r="N614" s="386">
        <v>77422.74</v>
      </c>
      <c r="O614" s="1272">
        <f t="shared" si="83"/>
        <v>99.99062378922898</v>
      </c>
    </row>
    <row r="615" spans="2:15" ht="15">
      <c r="B615" s="198">
        <v>717002</v>
      </c>
      <c r="C615" s="34">
        <v>20</v>
      </c>
      <c r="D615" s="92">
        <v>51</v>
      </c>
      <c r="E615" s="806" t="s">
        <v>356</v>
      </c>
      <c r="F615" s="741" t="s">
        <v>517</v>
      </c>
      <c r="G615" s="51"/>
      <c r="H615" s="1337"/>
      <c r="I615" s="51"/>
      <c r="J615" s="8"/>
      <c r="K615" s="242"/>
      <c r="L615" s="338"/>
      <c r="M615" s="8">
        <v>498750</v>
      </c>
      <c r="N615" s="386">
        <v>498750</v>
      </c>
      <c r="O615" s="1272">
        <f t="shared" si="83"/>
        <v>100</v>
      </c>
    </row>
    <row r="616" spans="2:15" ht="15">
      <c r="B616" s="200">
        <v>717002</v>
      </c>
      <c r="C616" s="52">
        <v>30</v>
      </c>
      <c r="D616" s="125">
        <v>41</v>
      </c>
      <c r="E616" s="803" t="s">
        <v>356</v>
      </c>
      <c r="F616" s="799" t="s">
        <v>518</v>
      </c>
      <c r="G616" s="206"/>
      <c r="H616" s="337"/>
      <c r="I616" s="811"/>
      <c r="J616" s="24"/>
      <c r="K616" s="991"/>
      <c r="L616" s="992"/>
      <c r="M616" s="24">
        <v>28000</v>
      </c>
      <c r="N616" s="1187">
        <v>27764.08</v>
      </c>
      <c r="O616" s="1316">
        <f t="shared" si="83"/>
        <v>99.15742857142857</v>
      </c>
    </row>
    <row r="617" spans="2:15" ht="15.75" thickBot="1">
      <c r="B617" s="750"/>
      <c r="C617" s="751"/>
      <c r="D617" s="166"/>
      <c r="E617" s="834"/>
      <c r="F617" s="965"/>
      <c r="G617" s="178"/>
      <c r="H617" s="932"/>
      <c r="I617" s="137"/>
      <c r="J617" s="440"/>
      <c r="K617" s="264"/>
      <c r="L617" s="290"/>
      <c r="M617" s="440"/>
      <c r="N617" s="1203"/>
      <c r="O617" s="1329"/>
    </row>
    <row r="618" spans="2:15" ht="15.75" thickBot="1">
      <c r="B618" s="171" t="s">
        <v>437</v>
      </c>
      <c r="C618" s="172"/>
      <c r="D618" s="1026"/>
      <c r="E618" s="802"/>
      <c r="F618" s="48" t="s">
        <v>366</v>
      </c>
      <c r="G618" s="39">
        <v>207369</v>
      </c>
      <c r="H618" s="174"/>
      <c r="I618" s="39"/>
      <c r="J618" s="39">
        <v>15000</v>
      </c>
      <c r="K618" s="957"/>
      <c r="L618" s="173"/>
      <c r="M618" s="176"/>
      <c r="N618" s="1243"/>
      <c r="O618" s="381"/>
    </row>
    <row r="619" spans="2:15" ht="15">
      <c r="B619" s="993">
        <v>717002</v>
      </c>
      <c r="C619" s="994"/>
      <c r="D619" s="38">
        <v>111</v>
      </c>
      <c r="E619" s="882" t="s">
        <v>300</v>
      </c>
      <c r="F619" s="841" t="s">
        <v>487</v>
      </c>
      <c r="G619" s="85">
        <v>207369</v>
      </c>
      <c r="H619" s="251"/>
      <c r="I619" s="200"/>
      <c r="J619" s="10">
        <v>15000</v>
      </c>
      <c r="K619" s="201"/>
      <c r="L619" s="85"/>
      <c r="M619" s="10"/>
      <c r="N619" s="1340"/>
      <c r="O619" s="1371"/>
    </row>
    <row r="620" spans="2:15" ht="15.75" thickBot="1">
      <c r="B620" s="227"/>
      <c r="C620" s="108"/>
      <c r="D620" s="108"/>
      <c r="E620" s="913"/>
      <c r="F620" s="843"/>
      <c r="G620" s="29"/>
      <c r="H620" s="363"/>
      <c r="I620" s="228"/>
      <c r="J620" s="102"/>
      <c r="K620" s="257"/>
      <c r="L620" s="228"/>
      <c r="M620" s="27"/>
      <c r="N620" s="1246"/>
      <c r="O620" s="1330"/>
    </row>
    <row r="621" spans="2:15" ht="15.75" thickBot="1">
      <c r="B621" s="1074" t="s">
        <v>454</v>
      </c>
      <c r="C621" s="172"/>
      <c r="D621" s="172"/>
      <c r="E621" s="376"/>
      <c r="F621" s="378" t="s">
        <v>368</v>
      </c>
      <c r="G621" s="175"/>
      <c r="H621" s="957"/>
      <c r="I621" s="175"/>
      <c r="J621" s="39">
        <v>3000</v>
      </c>
      <c r="K621" s="957"/>
      <c r="L621" s="175"/>
      <c r="M621" s="39"/>
      <c r="N621" s="1250"/>
      <c r="O621" s="381"/>
    </row>
    <row r="622" spans="2:15" ht="15.75" thickBot="1">
      <c r="B622" s="331">
        <v>717002</v>
      </c>
      <c r="C622" s="1076"/>
      <c r="D622" s="1076">
        <v>41</v>
      </c>
      <c r="E622" s="367" t="s">
        <v>347</v>
      </c>
      <c r="F622" s="862" t="s">
        <v>455</v>
      </c>
      <c r="G622" s="228"/>
      <c r="H622" s="363"/>
      <c r="I622" s="988"/>
      <c r="J622" s="1058">
        <v>3000</v>
      </c>
      <c r="K622" s="212"/>
      <c r="L622" s="988"/>
      <c r="M622" s="27"/>
      <c r="N622" s="1186"/>
      <c r="O622" s="381"/>
    </row>
    <row r="623" spans="2:15" ht="15.75" thickBot="1">
      <c r="B623" s="1071"/>
      <c r="C623" s="16"/>
      <c r="D623" s="16"/>
      <c r="E623" s="180"/>
      <c r="F623" s="65" t="s">
        <v>361</v>
      </c>
      <c r="G623" s="1339">
        <v>289100</v>
      </c>
      <c r="H623" s="181">
        <v>42239</v>
      </c>
      <c r="I623" s="1078">
        <v>46474</v>
      </c>
      <c r="J623" s="1080">
        <v>474774</v>
      </c>
      <c r="K623" s="181"/>
      <c r="L623" s="181">
        <v>1181151</v>
      </c>
      <c r="M623" s="181">
        <f>M587+M610+M596</f>
        <v>1564151</v>
      </c>
      <c r="N623" s="388">
        <f>N587+N610+N596</f>
        <v>1334712.79</v>
      </c>
      <c r="O623" s="450">
        <f>(100/M623)*N623</f>
        <v>85.33145393251675</v>
      </c>
    </row>
    <row r="624" spans="2:15" ht="15.75" thickBot="1">
      <c r="B624" s="1072"/>
      <c r="C624" s="28"/>
      <c r="D624" s="28"/>
      <c r="E624" s="444"/>
      <c r="F624" s="148"/>
      <c r="I624" s="37"/>
      <c r="J624" s="13"/>
      <c r="K624" s="1331"/>
      <c r="L624" s="1115"/>
      <c r="M624" s="179"/>
      <c r="N624" s="47"/>
      <c r="O624" s="215"/>
    </row>
    <row r="625" spans="2:15" ht="15.75" thickBot="1">
      <c r="B625" s="355" t="s">
        <v>186</v>
      </c>
      <c r="C625" s="1077"/>
      <c r="D625" s="1077"/>
      <c r="E625" s="376"/>
      <c r="F625" s="969" t="s">
        <v>362</v>
      </c>
      <c r="G625" s="215"/>
      <c r="H625" s="314"/>
      <c r="I625" s="1079"/>
      <c r="J625" s="1081"/>
      <c r="K625" s="986"/>
      <c r="L625" s="1386"/>
      <c r="M625" s="1081"/>
      <c r="N625" s="1332"/>
      <c r="O625" s="314"/>
    </row>
    <row r="626" spans="2:15" ht="15">
      <c r="B626" s="1075">
        <v>819002</v>
      </c>
      <c r="C626" s="80"/>
      <c r="D626" s="80">
        <v>71</v>
      </c>
      <c r="E626" s="912" t="s">
        <v>77</v>
      </c>
      <c r="F626" s="838" t="s">
        <v>456</v>
      </c>
      <c r="G626" s="975"/>
      <c r="H626" s="976"/>
      <c r="I626" s="963"/>
      <c r="J626" s="963">
        <v>3000</v>
      </c>
      <c r="K626" s="995"/>
      <c r="L626" s="1384">
        <v>3000</v>
      </c>
      <c r="M626" s="1385">
        <v>31000</v>
      </c>
      <c r="N626" s="1442">
        <v>31006</v>
      </c>
      <c r="O626" s="1443">
        <f aca="true" t="shared" si="84" ref="O626:O631">(100/M626)*N626</f>
        <v>100.01935483870967</v>
      </c>
    </row>
    <row r="627" spans="2:15" ht="15">
      <c r="B627" s="193">
        <v>819002</v>
      </c>
      <c r="C627" s="80"/>
      <c r="D627" s="123">
        <v>41</v>
      </c>
      <c r="E627" s="808" t="s">
        <v>245</v>
      </c>
      <c r="F627" s="841" t="s">
        <v>473</v>
      </c>
      <c r="G627" s="971"/>
      <c r="H627" s="973">
        <v>410</v>
      </c>
      <c r="I627" s="970"/>
      <c r="J627" s="648"/>
      <c r="K627" s="288"/>
      <c r="L627" s="1056"/>
      <c r="M627" s="971">
        <v>500</v>
      </c>
      <c r="N627" s="1252">
        <v>448.41</v>
      </c>
      <c r="O627" s="1267">
        <f t="shared" si="84"/>
        <v>89.68200000000002</v>
      </c>
    </row>
    <row r="628" spans="2:15" ht="15">
      <c r="B628" s="1430">
        <v>821005</v>
      </c>
      <c r="C628" s="1431">
        <v>40</v>
      </c>
      <c r="D628" s="1432">
        <v>41</v>
      </c>
      <c r="E628" s="1433" t="s">
        <v>77</v>
      </c>
      <c r="F628" s="1389" t="s">
        <v>547</v>
      </c>
      <c r="G628" s="1390">
        <v>2544</v>
      </c>
      <c r="H628" s="1391"/>
      <c r="I628" s="1392"/>
      <c r="J628" s="1393"/>
      <c r="K628" s="1394"/>
      <c r="L628" s="1392"/>
      <c r="M628" s="1393">
        <v>10500</v>
      </c>
      <c r="N628" s="1395">
        <v>10500</v>
      </c>
      <c r="O628" s="1300">
        <f t="shared" si="84"/>
        <v>100.00000000000001</v>
      </c>
    </row>
    <row r="629" spans="2:15" ht="15">
      <c r="B629" s="193">
        <v>821007</v>
      </c>
      <c r="C629" s="80"/>
      <c r="D629" s="123">
        <v>41</v>
      </c>
      <c r="E629" s="808" t="s">
        <v>77</v>
      </c>
      <c r="F629" s="841" t="s">
        <v>492</v>
      </c>
      <c r="G629" s="972">
        <v>2544</v>
      </c>
      <c r="H629" s="974"/>
      <c r="I629" s="938">
        <v>47424</v>
      </c>
      <c r="J629" s="183">
        <v>47424</v>
      </c>
      <c r="K629" s="289">
        <v>47424</v>
      </c>
      <c r="L629" s="938">
        <v>47424</v>
      </c>
      <c r="M629" s="183">
        <v>47424</v>
      </c>
      <c r="N629" s="1253">
        <v>47424</v>
      </c>
      <c r="O629" s="1267">
        <f t="shared" si="84"/>
        <v>100</v>
      </c>
    </row>
    <row r="630" spans="2:15" ht="15">
      <c r="B630" s="193">
        <v>821007</v>
      </c>
      <c r="C630" s="80">
        <v>50</v>
      </c>
      <c r="D630" s="123">
        <v>41</v>
      </c>
      <c r="E630" s="808" t="s">
        <v>77</v>
      </c>
      <c r="F630" s="838" t="s">
        <v>363</v>
      </c>
      <c r="G630" s="970">
        <v>14557</v>
      </c>
      <c r="H630" s="288">
        <v>14694</v>
      </c>
      <c r="I630" s="1056">
        <v>14944</v>
      </c>
      <c r="J630" s="970">
        <v>14944</v>
      </c>
      <c r="K630" s="288">
        <v>14944</v>
      </c>
      <c r="L630" s="970">
        <v>14944</v>
      </c>
      <c r="M630" s="182">
        <v>14944</v>
      </c>
      <c r="N630" s="1252">
        <v>14986.67</v>
      </c>
      <c r="O630" s="1267">
        <f t="shared" si="84"/>
        <v>100.28553265524626</v>
      </c>
    </row>
    <row r="631" spans="2:15" ht="15" customHeight="1" thickBot="1">
      <c r="B631" s="193">
        <v>821006</v>
      </c>
      <c r="C631" s="108">
        <v>20</v>
      </c>
      <c r="D631" s="123">
        <v>51</v>
      </c>
      <c r="E631" s="808" t="s">
        <v>77</v>
      </c>
      <c r="F631" s="838" t="s">
        <v>498</v>
      </c>
      <c r="G631" s="970"/>
      <c r="H631" s="1084"/>
      <c r="I631" s="1056"/>
      <c r="J631" s="1085"/>
      <c r="K631" s="288"/>
      <c r="L631" s="1085">
        <v>500000</v>
      </c>
      <c r="M631" s="1086">
        <v>499500</v>
      </c>
      <c r="N631" s="1252">
        <v>498750</v>
      </c>
      <c r="O631" s="1267">
        <f t="shared" si="84"/>
        <v>99.84984984984986</v>
      </c>
    </row>
    <row r="632" spans="2:15" ht="15.75" hidden="1" thickBot="1">
      <c r="B632" s="234"/>
      <c r="C632" s="108"/>
      <c r="D632" s="239"/>
      <c r="E632" s="804"/>
      <c r="F632" s="856"/>
      <c r="G632" s="1057"/>
      <c r="H632" s="279"/>
      <c r="I632" s="1057"/>
      <c r="J632" s="155"/>
      <c r="K632" s="285"/>
      <c r="L632" s="155"/>
      <c r="M632" s="996"/>
      <c r="N632" s="1232"/>
      <c r="O632" s="1330"/>
    </row>
    <row r="633" spans="2:15" ht="15.75" thickBot="1">
      <c r="B633" s="296"/>
      <c r="C633" s="101"/>
      <c r="D633" s="1007"/>
      <c r="E633" s="839"/>
      <c r="F633" s="356" t="s">
        <v>362</v>
      </c>
      <c r="G633" s="358">
        <f>SUM(G626:G629)</f>
        <v>5088</v>
      </c>
      <c r="H633" s="357">
        <f>SUM(H626:H629)</f>
        <v>410</v>
      </c>
      <c r="I633" s="358">
        <v>62368</v>
      </c>
      <c r="J633" s="357">
        <v>65368</v>
      </c>
      <c r="K633" s="184">
        <f>K626+K629+K630</f>
        <v>62368</v>
      </c>
      <c r="L633" s="358">
        <f>L627+L629+L630+L631+L626</f>
        <v>565368</v>
      </c>
      <c r="M633" s="184">
        <f>M626+M627+M629+M630+M631+M628</f>
        <v>603868</v>
      </c>
      <c r="N633" s="1254">
        <f>N627+N629+N630+N631+N626+N628</f>
        <v>603115.08</v>
      </c>
      <c r="O633" s="1373">
        <f>(100/M633)*N633</f>
        <v>99.875317122285</v>
      </c>
    </row>
    <row r="634" spans="2:15" ht="15.75" thickBot="1">
      <c r="B634" s="40"/>
      <c r="C634" s="40"/>
      <c r="D634" s="40"/>
      <c r="E634" s="180"/>
      <c r="F634" s="60" t="s">
        <v>68</v>
      </c>
      <c r="G634" s="314"/>
      <c r="I634" s="290"/>
      <c r="J634" s="290"/>
      <c r="K634" s="290"/>
      <c r="L634" s="290"/>
      <c r="M634" s="290"/>
      <c r="N634" s="1255"/>
      <c r="O634" s="215"/>
    </row>
    <row r="635" spans="2:15" ht="15.75" thickBot="1">
      <c r="B635" s="40"/>
      <c r="C635" s="40"/>
      <c r="D635" s="40"/>
      <c r="E635" s="180"/>
      <c r="F635" s="61" t="s">
        <v>350</v>
      </c>
      <c r="G635" s="352">
        <f aca="true" t="shared" si="85" ref="G635:N635">G582</f>
        <v>771626</v>
      </c>
      <c r="H635" s="341">
        <f t="shared" si="85"/>
        <v>964821</v>
      </c>
      <c r="I635" s="30">
        <f t="shared" si="85"/>
        <v>1092360</v>
      </c>
      <c r="J635" s="348">
        <f t="shared" si="85"/>
        <v>1116387</v>
      </c>
      <c r="K635" s="348">
        <f t="shared" si="85"/>
        <v>787019.98</v>
      </c>
      <c r="L635" s="30">
        <f t="shared" si="85"/>
        <v>1125808</v>
      </c>
      <c r="M635" s="30">
        <f t="shared" si="85"/>
        <v>1342239</v>
      </c>
      <c r="N635" s="1256">
        <f t="shared" si="85"/>
        <v>1022450.32</v>
      </c>
      <c r="O635" s="1374">
        <f>(100/M635)*N635</f>
        <v>76.17498224980797</v>
      </c>
    </row>
    <row r="636" spans="2:15" ht="15.75" thickBot="1">
      <c r="B636" s="40"/>
      <c r="C636" s="40"/>
      <c r="D636" s="40"/>
      <c r="E636" s="129"/>
      <c r="F636" s="63" t="s">
        <v>351</v>
      </c>
      <c r="G636" s="342">
        <f>G583</f>
        <v>410113</v>
      </c>
      <c r="H636" s="66">
        <f>H583</f>
        <v>450283</v>
      </c>
      <c r="I636" s="346">
        <v>415500</v>
      </c>
      <c r="J636" s="349">
        <v>500463</v>
      </c>
      <c r="K636" s="341">
        <f>K581</f>
        <v>400561</v>
      </c>
      <c r="L636" s="346">
        <v>434000</v>
      </c>
      <c r="M636" s="341">
        <f>M581</f>
        <v>517728</v>
      </c>
      <c r="N636" s="1257">
        <v>512520.56</v>
      </c>
      <c r="O636" s="1375">
        <f>(100/M636)*N636</f>
        <v>98.99417454725261</v>
      </c>
    </row>
    <row r="637" spans="2:15" ht="15.75" thickBot="1">
      <c r="B637" s="40"/>
      <c r="C637" s="40"/>
      <c r="D637" s="40"/>
      <c r="E637" s="129"/>
      <c r="F637" s="339" t="s">
        <v>361</v>
      </c>
      <c r="G637" s="343">
        <v>289100</v>
      </c>
      <c r="H637" s="342">
        <v>42239</v>
      </c>
      <c r="I637" s="343">
        <v>46474</v>
      </c>
      <c r="J637" s="66">
        <f>J623</f>
        <v>474774</v>
      </c>
      <c r="K637" s="342">
        <v>3470</v>
      </c>
      <c r="L637" s="66">
        <v>1181151</v>
      </c>
      <c r="M637" s="342">
        <f>M623</f>
        <v>1564151</v>
      </c>
      <c r="N637" s="1258">
        <f>N623</f>
        <v>1334712.79</v>
      </c>
      <c r="O637" s="1376">
        <f>(100/M637)*N637</f>
        <v>85.33145393251675</v>
      </c>
    </row>
    <row r="638" spans="2:15" ht="15.75" thickBot="1">
      <c r="B638" s="166"/>
      <c r="C638" s="166"/>
      <c r="D638" s="166"/>
      <c r="E638" s="129"/>
      <c r="F638" s="340" t="s">
        <v>362</v>
      </c>
      <c r="G638" s="344">
        <f aca="true" t="shared" si="86" ref="G638:N638">G633</f>
        <v>5088</v>
      </c>
      <c r="H638" s="344">
        <f t="shared" si="86"/>
        <v>410</v>
      </c>
      <c r="I638" s="344">
        <f t="shared" si="86"/>
        <v>62368</v>
      </c>
      <c r="J638" s="350">
        <f t="shared" si="86"/>
        <v>65368</v>
      </c>
      <c r="K638" s="344">
        <f t="shared" si="86"/>
        <v>62368</v>
      </c>
      <c r="L638" s="350">
        <f t="shared" si="86"/>
        <v>565368</v>
      </c>
      <c r="M638" s="344">
        <f t="shared" si="86"/>
        <v>603868</v>
      </c>
      <c r="N638" s="1259">
        <f t="shared" si="86"/>
        <v>603115.08</v>
      </c>
      <c r="O638" s="1377">
        <f>(100/M638)*N638</f>
        <v>99.875317122285</v>
      </c>
    </row>
    <row r="639" spans="2:15" ht="15.75" thickBot="1">
      <c r="B639" s="166"/>
      <c r="C639" s="166"/>
      <c r="D639" s="166"/>
      <c r="E639" s="129"/>
      <c r="F639" s="60" t="s">
        <v>365</v>
      </c>
      <c r="G639" s="345">
        <f>SUM(G635:G638)</f>
        <v>1475927</v>
      </c>
      <c r="H639" s="345">
        <f>SUM(H635:H638)</f>
        <v>1457753</v>
      </c>
      <c r="I639" s="347">
        <f aca="true" t="shared" si="87" ref="I639:N639">I635+I636+I637+I638</f>
        <v>1616702</v>
      </c>
      <c r="J639" s="347">
        <f t="shared" si="87"/>
        <v>2156992</v>
      </c>
      <c r="K639" s="347">
        <f t="shared" si="87"/>
        <v>1253418.98</v>
      </c>
      <c r="L639" s="347">
        <f t="shared" si="87"/>
        <v>3306327</v>
      </c>
      <c r="M639" s="347">
        <f t="shared" si="87"/>
        <v>4027986</v>
      </c>
      <c r="N639" s="393">
        <f t="shared" si="87"/>
        <v>3472798.75</v>
      </c>
      <c r="O639" s="393">
        <f>(100/M639)*N639</f>
        <v>86.21675323598444</v>
      </c>
    </row>
    <row r="640" spans="2:15" ht="15">
      <c r="B640" s="215"/>
      <c r="F640" s="495" t="s">
        <v>573</v>
      </c>
      <c r="G640" s="496">
        <v>78680.54</v>
      </c>
      <c r="H640" s="495"/>
      <c r="I640" s="495" t="s">
        <v>528</v>
      </c>
      <c r="J640" s="495" t="s">
        <v>577</v>
      </c>
      <c r="K640" s="495"/>
      <c r="L640" s="495"/>
      <c r="M640" s="495"/>
      <c r="N640" s="1447">
        <v>62717.82</v>
      </c>
      <c r="O640" s="495"/>
    </row>
    <row r="641" spans="2:15" ht="15">
      <c r="B641" s="215"/>
      <c r="F641" s="495" t="s">
        <v>574</v>
      </c>
      <c r="G641" s="496">
        <v>1989.96</v>
      </c>
      <c r="H641" s="495" t="s">
        <v>445</v>
      </c>
      <c r="I641" s="495"/>
      <c r="J641" s="495" t="s">
        <v>578</v>
      </c>
      <c r="K641" s="495"/>
      <c r="L641" s="495"/>
      <c r="M641" s="495"/>
      <c r="N641" s="1448">
        <v>189653</v>
      </c>
      <c r="O641" s="495"/>
    </row>
    <row r="642" spans="2:15" ht="15">
      <c r="B642" s="215"/>
      <c r="F642" s="495" t="s">
        <v>575</v>
      </c>
      <c r="G642" s="496">
        <v>6696.97</v>
      </c>
      <c r="H642" s="495"/>
      <c r="I642" s="495"/>
      <c r="J642" s="495" t="s">
        <v>581</v>
      </c>
      <c r="K642" s="495"/>
      <c r="L642" s="495"/>
      <c r="M642" s="495"/>
      <c r="N642" s="1343"/>
      <c r="O642" s="495"/>
    </row>
    <row r="643" spans="2:15" ht="15">
      <c r="B643" s="215"/>
      <c r="F643" s="495" t="s">
        <v>576</v>
      </c>
      <c r="G643" s="496">
        <v>1249.1</v>
      </c>
      <c r="H643" s="495"/>
      <c r="I643" s="495"/>
      <c r="J643" s="495" t="s">
        <v>579</v>
      </c>
      <c r="K643" s="495"/>
      <c r="L643" s="495"/>
      <c r="M643" s="495"/>
      <c r="N643" s="1448">
        <v>349858.65</v>
      </c>
      <c r="O643" s="495"/>
    </row>
    <row r="644" spans="2:15" ht="15">
      <c r="B644" s="215"/>
      <c r="F644" s="495" t="s">
        <v>446</v>
      </c>
      <c r="G644" s="496">
        <v>1015.14</v>
      </c>
      <c r="H644" s="495"/>
      <c r="I644" s="495"/>
      <c r="J644" s="495"/>
      <c r="K644" s="495"/>
      <c r="L644" s="495"/>
      <c r="M644" s="495"/>
      <c r="N644" s="1343"/>
      <c r="O644" s="495"/>
    </row>
    <row r="645" spans="6:15" ht="15">
      <c r="F645" s="495" t="s">
        <v>447</v>
      </c>
      <c r="G645" s="495"/>
      <c r="H645" s="495" t="s">
        <v>580</v>
      </c>
      <c r="I645" s="495"/>
      <c r="J645" s="495"/>
      <c r="K645" s="495"/>
      <c r="L645" s="495"/>
      <c r="M645" s="495"/>
      <c r="N645" s="1343"/>
      <c r="O645" s="495"/>
    </row>
    <row r="646" spans="6:15" ht="15">
      <c r="F646" s="495" t="s">
        <v>448</v>
      </c>
      <c r="G646" s="495" t="s">
        <v>451</v>
      </c>
      <c r="H646" s="495"/>
      <c r="I646" s="495"/>
      <c r="J646" s="495"/>
      <c r="K646" s="495"/>
      <c r="L646" s="495"/>
      <c r="M646" s="495"/>
      <c r="N646" s="495"/>
      <c r="O646" s="495"/>
    </row>
  </sheetData>
  <sheetProtection/>
  <mergeCells count="14">
    <mergeCell ref="O1:O3"/>
    <mergeCell ref="B2:B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G1:H1"/>
    <mergeCell ref="I1:K1"/>
    <mergeCell ref="L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1"/>
  <sheetViews>
    <sheetView view="pageLayout" zoomScaleNormal="130" workbookViewId="0" topLeftCell="A1">
      <selection activeCell="K1" sqref="K1:M1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375"/>
      <c r="B1" s="59"/>
      <c r="C1" s="59"/>
      <c r="D1" s="376"/>
      <c r="E1" s="377" t="s">
        <v>73</v>
      </c>
      <c r="F1" s="1536" t="s">
        <v>1</v>
      </c>
      <c r="G1" s="1537"/>
      <c r="H1" s="1538" t="s">
        <v>440</v>
      </c>
      <c r="I1" s="1538"/>
      <c r="J1" s="1537"/>
      <c r="K1" s="1539" t="s">
        <v>566</v>
      </c>
      <c r="L1" s="1539"/>
      <c r="M1" s="1540"/>
    </row>
    <row r="2" spans="1:13" ht="15">
      <c r="A2" s="1522" t="s">
        <v>6</v>
      </c>
      <c r="B2" s="69" t="s">
        <v>2</v>
      </c>
      <c r="C2" s="997" t="s">
        <v>495</v>
      </c>
      <c r="D2" s="70" t="s">
        <v>74</v>
      </c>
      <c r="E2" s="1524" t="s">
        <v>3</v>
      </c>
      <c r="F2" s="1526" t="s">
        <v>416</v>
      </c>
      <c r="G2" s="1528" t="s">
        <v>471</v>
      </c>
      <c r="H2" s="1530" t="s">
        <v>4</v>
      </c>
      <c r="I2" s="1532" t="s">
        <v>5</v>
      </c>
      <c r="J2" s="1534" t="s">
        <v>375</v>
      </c>
      <c r="K2" s="1530" t="s">
        <v>386</v>
      </c>
      <c r="L2" s="1532" t="s">
        <v>408</v>
      </c>
      <c r="M2" s="1534" t="s">
        <v>467</v>
      </c>
    </row>
    <row r="3" spans="1:13" ht="15.75" thickBot="1">
      <c r="A3" s="1523"/>
      <c r="B3" s="71" t="s">
        <v>7</v>
      </c>
      <c r="C3" s="998"/>
      <c r="D3" s="801" t="s">
        <v>75</v>
      </c>
      <c r="E3" s="1525"/>
      <c r="F3" s="1527"/>
      <c r="G3" s="1529"/>
      <c r="H3" s="1531"/>
      <c r="I3" s="1533"/>
      <c r="J3" s="1535"/>
      <c r="K3" s="1531"/>
      <c r="L3" s="1533"/>
      <c r="M3" s="1535"/>
    </row>
    <row r="4" spans="1:13" ht="15.75" thickBot="1">
      <c r="A4" s="213" t="s">
        <v>377</v>
      </c>
      <c r="B4" s="18"/>
      <c r="C4" s="999"/>
      <c r="D4" s="802"/>
      <c r="E4" s="795" t="s">
        <v>76</v>
      </c>
      <c r="F4" s="74">
        <f>F5+F6+F16+F18+F24+F51+F61+F70+F72+F114</f>
        <v>293660</v>
      </c>
      <c r="G4" s="30">
        <f>G5+G6+G16+G18+G24+G51+G61+G70+G72+G114</f>
        <v>338424</v>
      </c>
      <c r="H4" s="74">
        <f>H5+H6+H16+H18+H24+H51+H61+H72+H114</f>
        <v>340442</v>
      </c>
      <c r="I4" s="74">
        <f>I5+I6+I16+I18+I24+I51+I61+I72+I114+I71</f>
        <v>374173</v>
      </c>
      <c r="J4" s="62">
        <f>J5+J6+J16+J18+J24+J51+J61+J70+J72+J114</f>
        <v>296016</v>
      </c>
      <c r="K4" s="74">
        <f>K5+K6+K16+K18+K24+K51+K61+K72+K114</f>
        <v>337022</v>
      </c>
      <c r="L4" s="74">
        <f>L5+L6+L16+L18+L24+L51+L61+L70+L72+L114</f>
        <v>321212</v>
      </c>
      <c r="M4" s="62">
        <f>M5+M6+M16+M18+M24+M51+M61+M70+M72+M114</f>
        <v>321582</v>
      </c>
    </row>
    <row r="5" spans="1:13" ht="15">
      <c r="A5" s="231">
        <v>611000</v>
      </c>
      <c r="B5" s="76"/>
      <c r="C5" s="1000">
        <v>41</v>
      </c>
      <c r="D5" s="1338" t="s">
        <v>77</v>
      </c>
      <c r="E5" s="796" t="s">
        <v>78</v>
      </c>
      <c r="F5" s="77">
        <v>156173</v>
      </c>
      <c r="G5" s="241">
        <v>164922</v>
      </c>
      <c r="H5" s="77">
        <v>174000</v>
      </c>
      <c r="I5" s="77">
        <v>174000</v>
      </c>
      <c r="J5" s="241">
        <v>147000</v>
      </c>
      <c r="K5" s="77">
        <v>170000</v>
      </c>
      <c r="L5" s="77">
        <v>174000</v>
      </c>
      <c r="M5" s="241">
        <v>174000</v>
      </c>
    </row>
    <row r="6" spans="1:13" ht="15">
      <c r="A6" s="191">
        <v>62</v>
      </c>
      <c r="B6" s="3"/>
      <c r="C6" s="1000"/>
      <c r="D6" s="803"/>
      <c r="E6" s="797" t="s">
        <v>79</v>
      </c>
      <c r="F6" s="5">
        <f>SUM(F7:F15)</f>
        <v>55866</v>
      </c>
      <c r="G6" s="195">
        <f aca="true" t="shared" si="0" ref="G6:M6">SUM(G7:G15)</f>
        <v>59444</v>
      </c>
      <c r="H6" s="5">
        <f>SUM(H7:H15)</f>
        <v>67300</v>
      </c>
      <c r="I6" s="5">
        <f>SUM(I7:I15)</f>
        <v>67800</v>
      </c>
      <c r="J6" s="195">
        <f t="shared" si="0"/>
        <v>58865</v>
      </c>
      <c r="K6" s="5">
        <f t="shared" si="0"/>
        <v>65200</v>
      </c>
      <c r="L6" s="5">
        <f t="shared" si="0"/>
        <v>64620</v>
      </c>
      <c r="M6" s="195">
        <f t="shared" si="0"/>
        <v>64620</v>
      </c>
    </row>
    <row r="7" spans="1:13" ht="15">
      <c r="A7" s="196">
        <v>621000</v>
      </c>
      <c r="B7" s="7"/>
      <c r="C7" s="239">
        <v>41</v>
      </c>
      <c r="D7" s="804" t="s">
        <v>77</v>
      </c>
      <c r="E7" s="798" t="s">
        <v>80</v>
      </c>
      <c r="F7" s="97">
        <v>7002</v>
      </c>
      <c r="G7" s="197">
        <v>6656</v>
      </c>
      <c r="H7" s="56">
        <v>8500</v>
      </c>
      <c r="I7" s="22">
        <v>8500</v>
      </c>
      <c r="J7" s="208">
        <v>7900</v>
      </c>
      <c r="K7" s="56">
        <v>7650</v>
      </c>
      <c r="L7" s="22">
        <v>7900</v>
      </c>
      <c r="M7" s="208">
        <v>7900</v>
      </c>
    </row>
    <row r="8" spans="1:15" ht="15">
      <c r="A8" s="198">
        <v>623000</v>
      </c>
      <c r="B8" s="9"/>
      <c r="C8" s="438">
        <v>41</v>
      </c>
      <c r="D8" s="805" t="s">
        <v>77</v>
      </c>
      <c r="E8" s="741" t="s">
        <v>81</v>
      </c>
      <c r="F8" s="51">
        <v>8232</v>
      </c>
      <c r="G8" s="199">
        <v>9845</v>
      </c>
      <c r="H8" s="51">
        <v>10000</v>
      </c>
      <c r="I8" s="8">
        <v>10000</v>
      </c>
      <c r="J8" s="199">
        <v>8500</v>
      </c>
      <c r="K8" s="51">
        <v>10650</v>
      </c>
      <c r="L8" s="8">
        <v>8500</v>
      </c>
      <c r="M8" s="199">
        <v>8500</v>
      </c>
      <c r="O8" s="215"/>
    </row>
    <row r="9" spans="1:17" ht="15">
      <c r="A9" s="198">
        <v>625001</v>
      </c>
      <c r="B9" s="9"/>
      <c r="C9" s="14">
        <v>41</v>
      </c>
      <c r="D9" s="806" t="s">
        <v>77</v>
      </c>
      <c r="E9" s="741" t="s">
        <v>82</v>
      </c>
      <c r="F9" s="51">
        <v>2181</v>
      </c>
      <c r="G9" s="199">
        <v>2323</v>
      </c>
      <c r="H9" s="51">
        <v>2600</v>
      </c>
      <c r="I9" s="8">
        <v>2600</v>
      </c>
      <c r="J9" s="199">
        <v>2360</v>
      </c>
      <c r="K9" s="51">
        <v>2700</v>
      </c>
      <c r="L9" s="8">
        <v>2600</v>
      </c>
      <c r="M9" s="199">
        <v>2600</v>
      </c>
      <c r="O9" s="215"/>
      <c r="Q9" s="215"/>
    </row>
    <row r="10" spans="1:13" ht="15">
      <c r="A10" s="198">
        <v>625002</v>
      </c>
      <c r="B10" s="9"/>
      <c r="C10" s="239">
        <v>41</v>
      </c>
      <c r="D10" s="806" t="s">
        <v>77</v>
      </c>
      <c r="E10" s="741" t="s">
        <v>83</v>
      </c>
      <c r="F10" s="51">
        <v>22520</v>
      </c>
      <c r="G10" s="199">
        <v>24062</v>
      </c>
      <c r="H10" s="51">
        <v>27000</v>
      </c>
      <c r="I10" s="8">
        <v>27000</v>
      </c>
      <c r="J10" s="199">
        <v>23050</v>
      </c>
      <c r="K10" s="51">
        <v>25900</v>
      </c>
      <c r="L10" s="8">
        <v>26000</v>
      </c>
      <c r="M10" s="199">
        <v>26000</v>
      </c>
    </row>
    <row r="11" spans="1:13" ht="15">
      <c r="A11" s="196">
        <v>625003</v>
      </c>
      <c r="B11" s="55"/>
      <c r="C11" s="438">
        <v>41</v>
      </c>
      <c r="D11" s="806" t="s">
        <v>77</v>
      </c>
      <c r="E11" s="798" t="s">
        <v>84</v>
      </c>
      <c r="F11" s="97">
        <v>1342</v>
      </c>
      <c r="G11" s="197">
        <v>1375</v>
      </c>
      <c r="H11" s="51">
        <v>2000</v>
      </c>
      <c r="I11" s="8">
        <v>2000</v>
      </c>
      <c r="J11" s="199">
        <v>1435</v>
      </c>
      <c r="K11" s="51">
        <v>1500</v>
      </c>
      <c r="L11" s="8">
        <v>2000</v>
      </c>
      <c r="M11" s="199">
        <v>2000</v>
      </c>
    </row>
    <row r="12" spans="1:13" ht="15">
      <c r="A12" s="198">
        <v>625004</v>
      </c>
      <c r="B12" s="34"/>
      <c r="C12" s="14">
        <v>41</v>
      </c>
      <c r="D12" s="806" t="s">
        <v>77</v>
      </c>
      <c r="E12" s="741" t="s">
        <v>85</v>
      </c>
      <c r="F12" s="51">
        <v>4900</v>
      </c>
      <c r="G12" s="199">
        <v>4969</v>
      </c>
      <c r="H12" s="51">
        <v>6000</v>
      </c>
      <c r="I12" s="8">
        <v>6000</v>
      </c>
      <c r="J12" s="199">
        <v>5150</v>
      </c>
      <c r="K12" s="51">
        <v>5500</v>
      </c>
      <c r="L12" s="8">
        <v>6000</v>
      </c>
      <c r="M12" s="199">
        <v>6000</v>
      </c>
    </row>
    <row r="13" spans="1:13" ht="15">
      <c r="A13" s="209">
        <v>625005</v>
      </c>
      <c r="B13" s="36"/>
      <c r="C13" s="239">
        <v>41</v>
      </c>
      <c r="D13" s="806" t="s">
        <v>77</v>
      </c>
      <c r="E13" s="43" t="s">
        <v>86</v>
      </c>
      <c r="F13" s="37">
        <v>1558</v>
      </c>
      <c r="G13" s="210">
        <v>1627</v>
      </c>
      <c r="H13" s="51">
        <v>2000</v>
      </c>
      <c r="I13" s="8">
        <v>2000</v>
      </c>
      <c r="J13" s="199">
        <v>2050</v>
      </c>
      <c r="K13" s="51">
        <v>1800</v>
      </c>
      <c r="L13" s="8">
        <v>2000</v>
      </c>
      <c r="M13" s="199">
        <v>2000</v>
      </c>
    </row>
    <row r="14" spans="1:13" ht="15">
      <c r="A14" s="198">
        <v>625007</v>
      </c>
      <c r="B14" s="34"/>
      <c r="C14" s="438">
        <v>41</v>
      </c>
      <c r="D14" s="804" t="s">
        <v>77</v>
      </c>
      <c r="E14" s="741" t="s">
        <v>87</v>
      </c>
      <c r="F14" s="51">
        <v>7899</v>
      </c>
      <c r="G14" s="199">
        <v>8168</v>
      </c>
      <c r="H14" s="51">
        <v>9200</v>
      </c>
      <c r="I14" s="8">
        <v>9200</v>
      </c>
      <c r="J14" s="199">
        <v>8000</v>
      </c>
      <c r="K14" s="51">
        <v>8900</v>
      </c>
      <c r="L14" s="8">
        <v>9200</v>
      </c>
      <c r="M14" s="199">
        <v>9200</v>
      </c>
    </row>
    <row r="15" spans="1:13" ht="15">
      <c r="A15" s="200">
        <v>627000</v>
      </c>
      <c r="B15" s="52"/>
      <c r="C15" s="150">
        <v>41</v>
      </c>
      <c r="D15" s="807" t="s">
        <v>77</v>
      </c>
      <c r="E15" s="809" t="s">
        <v>88</v>
      </c>
      <c r="F15" s="85">
        <v>232</v>
      </c>
      <c r="G15" s="201">
        <v>419</v>
      </c>
      <c r="H15" s="85"/>
      <c r="I15" s="10">
        <v>500</v>
      </c>
      <c r="J15" s="201">
        <v>420</v>
      </c>
      <c r="K15" s="85">
        <v>600</v>
      </c>
      <c r="L15" s="10">
        <v>420</v>
      </c>
      <c r="M15" s="201">
        <v>420</v>
      </c>
    </row>
    <row r="16" spans="1:13" ht="15">
      <c r="A16" s="222">
        <v>631</v>
      </c>
      <c r="B16" s="79"/>
      <c r="C16" s="1001"/>
      <c r="D16" s="803"/>
      <c r="E16" s="796" t="s">
        <v>374</v>
      </c>
      <c r="F16" s="5">
        <v>730</v>
      </c>
      <c r="G16" s="192">
        <v>660</v>
      </c>
      <c r="H16" s="5">
        <f>H17</f>
        <v>800</v>
      </c>
      <c r="I16" s="4">
        <f>I17</f>
        <v>800</v>
      </c>
      <c r="J16" s="192">
        <v>500</v>
      </c>
      <c r="K16" s="5">
        <f>K17</f>
        <v>500</v>
      </c>
      <c r="L16" s="4">
        <f>L17</f>
        <v>500</v>
      </c>
      <c r="M16" s="192">
        <f>M17</f>
        <v>500</v>
      </c>
    </row>
    <row r="17" spans="1:13" ht="15">
      <c r="A17" s="224">
        <v>631001</v>
      </c>
      <c r="B17" s="81"/>
      <c r="C17" s="125">
        <v>41</v>
      </c>
      <c r="D17" s="803" t="s">
        <v>77</v>
      </c>
      <c r="E17" s="800" t="s">
        <v>376</v>
      </c>
      <c r="F17" s="82">
        <v>730</v>
      </c>
      <c r="G17" s="258">
        <v>660</v>
      </c>
      <c r="H17" s="82">
        <v>800</v>
      </c>
      <c r="I17" s="83">
        <v>800</v>
      </c>
      <c r="J17" s="194">
        <v>500</v>
      </c>
      <c r="K17" s="82">
        <v>500</v>
      </c>
      <c r="L17" s="83">
        <v>500</v>
      </c>
      <c r="M17" s="194">
        <v>500</v>
      </c>
    </row>
    <row r="18" spans="1:13" ht="15">
      <c r="A18" s="191">
        <v>632</v>
      </c>
      <c r="B18" s="79"/>
      <c r="C18" s="89"/>
      <c r="D18" s="808"/>
      <c r="E18" s="797" t="s">
        <v>89</v>
      </c>
      <c r="F18" s="5">
        <f>SUM(F19:F23)</f>
        <v>4874</v>
      </c>
      <c r="G18" s="192">
        <f aca="true" t="shared" si="1" ref="G18:M18">SUM(G19:G23)</f>
        <v>6307</v>
      </c>
      <c r="H18" s="5">
        <f>SUM(H19:H23)</f>
        <v>5450</v>
      </c>
      <c r="I18" s="4">
        <f>SUM(I19:I23)</f>
        <v>5450</v>
      </c>
      <c r="J18" s="192">
        <f t="shared" si="1"/>
        <v>4900</v>
      </c>
      <c r="K18" s="5">
        <f t="shared" si="1"/>
        <v>5150</v>
      </c>
      <c r="L18" s="4">
        <f t="shared" si="1"/>
        <v>5150</v>
      </c>
      <c r="M18" s="192">
        <f t="shared" si="1"/>
        <v>5150</v>
      </c>
    </row>
    <row r="19" spans="1:13" ht="17.25" customHeight="1">
      <c r="A19" s="196">
        <v>632002</v>
      </c>
      <c r="B19" s="55"/>
      <c r="C19" s="91">
        <v>41</v>
      </c>
      <c r="D19" s="813" t="s">
        <v>77</v>
      </c>
      <c r="E19" s="798" t="s">
        <v>302</v>
      </c>
      <c r="F19" s="97"/>
      <c r="G19" s="197">
        <v>408</v>
      </c>
      <c r="H19" s="97"/>
      <c r="I19" s="6"/>
      <c r="J19" s="197"/>
      <c r="K19" s="97"/>
      <c r="L19" s="6"/>
      <c r="M19" s="197"/>
    </row>
    <row r="20" spans="1:13" ht="0.75" customHeight="1">
      <c r="A20" s="198">
        <v>632001</v>
      </c>
      <c r="B20" s="34">
        <v>2</v>
      </c>
      <c r="C20" s="91"/>
      <c r="D20" s="814" t="s">
        <v>90</v>
      </c>
      <c r="E20" s="741" t="s">
        <v>92</v>
      </c>
      <c r="F20" s="51"/>
      <c r="G20" s="199"/>
      <c r="H20" s="51"/>
      <c r="I20" s="51"/>
      <c r="J20" s="199"/>
      <c r="K20" s="51"/>
      <c r="L20" s="51"/>
      <c r="M20" s="242"/>
    </row>
    <row r="21" spans="1:13" ht="15">
      <c r="A21" s="198">
        <v>632003</v>
      </c>
      <c r="B21" s="34">
        <v>1</v>
      </c>
      <c r="C21" s="91">
        <v>41</v>
      </c>
      <c r="D21" s="814" t="s">
        <v>90</v>
      </c>
      <c r="E21" s="741" t="s">
        <v>93</v>
      </c>
      <c r="F21" s="51">
        <v>2503</v>
      </c>
      <c r="G21" s="199">
        <v>3299</v>
      </c>
      <c r="H21" s="51">
        <v>2800</v>
      </c>
      <c r="I21" s="51">
        <v>2800</v>
      </c>
      <c r="J21" s="199">
        <v>2600</v>
      </c>
      <c r="K21" s="51">
        <v>2800</v>
      </c>
      <c r="L21" s="51">
        <v>2800</v>
      </c>
      <c r="M21" s="242">
        <v>2800</v>
      </c>
    </row>
    <row r="22" spans="1:13" ht="15">
      <c r="A22" s="198">
        <v>632003</v>
      </c>
      <c r="B22" s="9">
        <v>2</v>
      </c>
      <c r="C22" s="1002">
        <v>41</v>
      </c>
      <c r="D22" s="814" t="s">
        <v>90</v>
      </c>
      <c r="E22" s="741" t="s">
        <v>94</v>
      </c>
      <c r="F22" s="51">
        <v>2371</v>
      </c>
      <c r="G22" s="199">
        <v>2600</v>
      </c>
      <c r="H22" s="37">
        <v>2600</v>
      </c>
      <c r="I22" s="37">
        <v>2600</v>
      </c>
      <c r="J22" s="210">
        <v>2300</v>
      </c>
      <c r="K22" s="37">
        <v>2300</v>
      </c>
      <c r="L22" s="37">
        <v>2300</v>
      </c>
      <c r="M22" s="212">
        <v>2300</v>
      </c>
    </row>
    <row r="23" spans="1:13" ht="15">
      <c r="A23" s="206">
        <v>632003</v>
      </c>
      <c r="B23" s="33">
        <v>3</v>
      </c>
      <c r="C23" s="236">
        <v>41</v>
      </c>
      <c r="D23" s="815" t="s">
        <v>90</v>
      </c>
      <c r="E23" s="809" t="s">
        <v>95</v>
      </c>
      <c r="F23" s="85"/>
      <c r="G23" s="201"/>
      <c r="H23" s="811">
        <v>50</v>
      </c>
      <c r="I23" s="24">
        <v>50</v>
      </c>
      <c r="J23" s="243"/>
      <c r="K23" s="811">
        <v>50</v>
      </c>
      <c r="L23" s="24">
        <v>50</v>
      </c>
      <c r="M23" s="243">
        <v>50</v>
      </c>
    </row>
    <row r="24" spans="1:13" ht="15">
      <c r="A24" s="191">
        <v>633</v>
      </c>
      <c r="B24" s="79"/>
      <c r="C24" s="89"/>
      <c r="D24" s="808"/>
      <c r="E24" s="797" t="s">
        <v>96</v>
      </c>
      <c r="F24" s="5">
        <f aca="true" t="shared" si="2" ref="F24:M24">SUM(F25:F50)</f>
        <v>9855</v>
      </c>
      <c r="G24" s="192">
        <f t="shared" si="2"/>
        <v>13118</v>
      </c>
      <c r="H24" s="5">
        <f t="shared" si="2"/>
        <v>12370</v>
      </c>
      <c r="I24" s="5">
        <f t="shared" si="2"/>
        <v>15170</v>
      </c>
      <c r="J24" s="192">
        <f t="shared" si="2"/>
        <v>9729</v>
      </c>
      <c r="K24" s="5">
        <f t="shared" si="2"/>
        <v>12200</v>
      </c>
      <c r="L24" s="5">
        <f t="shared" si="2"/>
        <v>8350</v>
      </c>
      <c r="M24" s="195">
        <f t="shared" si="2"/>
        <v>8350</v>
      </c>
    </row>
    <row r="25" spans="1:13" ht="15">
      <c r="A25" s="207">
        <v>633001</v>
      </c>
      <c r="B25" s="23"/>
      <c r="C25" s="239">
        <v>41</v>
      </c>
      <c r="D25" s="816" t="s">
        <v>77</v>
      </c>
      <c r="E25" s="812" t="s">
        <v>97</v>
      </c>
      <c r="F25" s="56">
        <v>28</v>
      </c>
      <c r="G25" s="208">
        <v>170</v>
      </c>
      <c r="H25" s="56"/>
      <c r="I25" s="22"/>
      <c r="J25" s="208">
        <v>180</v>
      </c>
      <c r="K25" s="56"/>
      <c r="L25" s="22"/>
      <c r="M25" s="208"/>
    </row>
    <row r="26" spans="1:13" ht="15">
      <c r="A26" s="198">
        <v>633002</v>
      </c>
      <c r="B26" s="9"/>
      <c r="C26" s="438">
        <v>41</v>
      </c>
      <c r="D26" s="806" t="s">
        <v>77</v>
      </c>
      <c r="E26" s="741" t="s">
        <v>98</v>
      </c>
      <c r="F26" s="51">
        <v>1277</v>
      </c>
      <c r="G26" s="199">
        <v>2790</v>
      </c>
      <c r="H26" s="51">
        <v>3000</v>
      </c>
      <c r="I26" s="8">
        <v>3000</v>
      </c>
      <c r="J26" s="199">
        <v>1500</v>
      </c>
      <c r="K26" s="51">
        <v>3000</v>
      </c>
      <c r="L26" s="8"/>
      <c r="M26" s="199"/>
    </row>
    <row r="27" spans="1:13" ht="15">
      <c r="A27" s="198">
        <v>633004</v>
      </c>
      <c r="B27" s="36">
        <v>1</v>
      </c>
      <c r="C27" s="14">
        <v>41</v>
      </c>
      <c r="D27" s="804" t="s">
        <v>77</v>
      </c>
      <c r="E27" s="43" t="s">
        <v>417</v>
      </c>
      <c r="F27" s="37"/>
      <c r="G27" s="210">
        <v>550</v>
      </c>
      <c r="H27" s="37"/>
      <c r="I27" s="37"/>
      <c r="J27" s="210">
        <v>550</v>
      </c>
      <c r="K27" s="37"/>
      <c r="L27" s="8"/>
      <c r="M27" s="212"/>
    </row>
    <row r="28" spans="1:13" ht="15">
      <c r="A28" s="198">
        <v>633004</v>
      </c>
      <c r="B28" s="9">
        <v>2</v>
      </c>
      <c r="C28" s="239">
        <v>41</v>
      </c>
      <c r="D28" s="806" t="s">
        <v>77</v>
      </c>
      <c r="E28" s="741" t="s">
        <v>99</v>
      </c>
      <c r="F28" s="51">
        <v>1140</v>
      </c>
      <c r="G28" s="199">
        <v>383</v>
      </c>
      <c r="H28" s="51">
        <v>1000</v>
      </c>
      <c r="I28" s="8">
        <v>1000</v>
      </c>
      <c r="J28" s="199">
        <v>800</v>
      </c>
      <c r="K28" s="51">
        <v>1000</v>
      </c>
      <c r="L28" s="8">
        <v>1000</v>
      </c>
      <c r="M28" s="199">
        <v>1000</v>
      </c>
    </row>
    <row r="29" spans="1:13" ht="15">
      <c r="A29" s="198">
        <v>633004</v>
      </c>
      <c r="B29" s="9">
        <v>3</v>
      </c>
      <c r="C29" s="438">
        <v>41</v>
      </c>
      <c r="D29" s="806" t="s">
        <v>77</v>
      </c>
      <c r="E29" s="457" t="s">
        <v>100</v>
      </c>
      <c r="F29" s="51"/>
      <c r="G29" s="199"/>
      <c r="H29" s="51">
        <v>200</v>
      </c>
      <c r="I29" s="8">
        <v>200</v>
      </c>
      <c r="J29" s="199"/>
      <c r="K29" s="51">
        <v>200</v>
      </c>
      <c r="L29" s="8"/>
      <c r="M29" s="199"/>
    </row>
    <row r="30" spans="1:16" ht="15">
      <c r="A30" s="198">
        <v>633006</v>
      </c>
      <c r="B30" s="9">
        <v>1</v>
      </c>
      <c r="C30" s="14">
        <v>41</v>
      </c>
      <c r="D30" s="804" t="s">
        <v>77</v>
      </c>
      <c r="E30" s="457" t="s">
        <v>101</v>
      </c>
      <c r="F30" s="51">
        <v>1422</v>
      </c>
      <c r="G30" s="199">
        <v>824</v>
      </c>
      <c r="H30" s="51">
        <v>1200</v>
      </c>
      <c r="I30" s="8">
        <v>1200</v>
      </c>
      <c r="J30" s="199">
        <v>1000</v>
      </c>
      <c r="K30" s="51">
        <v>1200</v>
      </c>
      <c r="L30" s="8">
        <v>1200</v>
      </c>
      <c r="M30" s="199">
        <v>1200</v>
      </c>
      <c r="P30" s="215"/>
    </row>
    <row r="31" spans="1:13" ht="15">
      <c r="A31" s="198">
        <v>633006</v>
      </c>
      <c r="B31" s="9">
        <v>2</v>
      </c>
      <c r="C31" s="239">
        <v>41</v>
      </c>
      <c r="D31" s="806" t="s">
        <v>77</v>
      </c>
      <c r="E31" s="457" t="s">
        <v>102</v>
      </c>
      <c r="F31" s="51">
        <v>1223</v>
      </c>
      <c r="G31" s="199">
        <v>1992</v>
      </c>
      <c r="H31" s="51">
        <v>1500</v>
      </c>
      <c r="I31" s="8">
        <v>1700</v>
      </c>
      <c r="J31" s="199">
        <v>1000</v>
      </c>
      <c r="K31" s="51">
        <v>1700</v>
      </c>
      <c r="L31" s="8">
        <v>1500</v>
      </c>
      <c r="M31" s="199">
        <v>1500</v>
      </c>
    </row>
    <row r="32" spans="1:13" ht="15">
      <c r="A32" s="198">
        <v>633006</v>
      </c>
      <c r="B32" s="9">
        <v>3</v>
      </c>
      <c r="C32" s="438">
        <v>41</v>
      </c>
      <c r="D32" s="806" t="s">
        <v>77</v>
      </c>
      <c r="E32" s="457" t="s">
        <v>393</v>
      </c>
      <c r="F32" s="51">
        <v>613</v>
      </c>
      <c r="G32" s="199">
        <v>400</v>
      </c>
      <c r="H32" s="51">
        <v>700</v>
      </c>
      <c r="I32" s="8">
        <v>700</v>
      </c>
      <c r="J32" s="199">
        <v>50</v>
      </c>
      <c r="K32" s="51">
        <v>500</v>
      </c>
      <c r="L32" s="8">
        <v>500</v>
      </c>
      <c r="M32" s="199">
        <v>500</v>
      </c>
    </row>
    <row r="33" spans="1:13" ht="15">
      <c r="A33" s="198">
        <v>633006</v>
      </c>
      <c r="B33" s="9">
        <v>4</v>
      </c>
      <c r="C33" s="14">
        <v>41</v>
      </c>
      <c r="D33" s="804" t="s">
        <v>77</v>
      </c>
      <c r="E33" s="457" t="s">
        <v>104</v>
      </c>
      <c r="F33" s="51">
        <v>91</v>
      </c>
      <c r="G33" s="199">
        <v>10</v>
      </c>
      <c r="H33" s="51">
        <v>50</v>
      </c>
      <c r="I33" s="8">
        <v>50</v>
      </c>
      <c r="J33" s="199">
        <v>20</v>
      </c>
      <c r="K33" s="51">
        <v>50</v>
      </c>
      <c r="L33" s="8">
        <v>50</v>
      </c>
      <c r="M33" s="199">
        <v>50</v>
      </c>
    </row>
    <row r="34" spans="1:13" ht="15">
      <c r="A34" s="198">
        <v>633006</v>
      </c>
      <c r="B34" s="9">
        <v>5</v>
      </c>
      <c r="C34" s="14">
        <v>41</v>
      </c>
      <c r="D34" s="806" t="s">
        <v>77</v>
      </c>
      <c r="E34" s="457" t="s">
        <v>105</v>
      </c>
      <c r="F34" s="51">
        <v>240</v>
      </c>
      <c r="G34" s="199">
        <v>10</v>
      </c>
      <c r="H34" s="51">
        <v>30</v>
      </c>
      <c r="I34" s="8">
        <v>30</v>
      </c>
      <c r="J34" s="199"/>
      <c r="K34" s="51">
        <v>30</v>
      </c>
      <c r="L34" s="8">
        <v>30</v>
      </c>
      <c r="M34" s="199">
        <v>30</v>
      </c>
    </row>
    <row r="35" spans="1:13" ht="15">
      <c r="A35" s="198">
        <v>633006</v>
      </c>
      <c r="B35" s="9">
        <v>6</v>
      </c>
      <c r="C35" s="239">
        <v>41</v>
      </c>
      <c r="D35" s="805" t="s">
        <v>90</v>
      </c>
      <c r="E35" s="743" t="s">
        <v>106</v>
      </c>
      <c r="F35" s="51">
        <v>50</v>
      </c>
      <c r="G35" s="199">
        <v>62</v>
      </c>
      <c r="H35" s="51">
        <v>100</v>
      </c>
      <c r="I35" s="8">
        <v>150</v>
      </c>
      <c r="J35" s="199">
        <v>50</v>
      </c>
      <c r="K35" s="51">
        <v>150</v>
      </c>
      <c r="L35" s="8">
        <v>150</v>
      </c>
      <c r="M35" s="199">
        <v>150</v>
      </c>
    </row>
    <row r="36" spans="1:13" ht="15">
      <c r="A36" s="198">
        <v>633006</v>
      </c>
      <c r="B36" s="34">
        <v>7</v>
      </c>
      <c r="C36" s="438">
        <v>41</v>
      </c>
      <c r="D36" s="806" t="s">
        <v>77</v>
      </c>
      <c r="E36" s="741" t="s">
        <v>107</v>
      </c>
      <c r="F36" s="51">
        <v>667</v>
      </c>
      <c r="G36" s="199">
        <v>1451</v>
      </c>
      <c r="H36" s="51">
        <v>1120</v>
      </c>
      <c r="I36" s="51">
        <v>1120</v>
      </c>
      <c r="J36" s="199">
        <v>1000</v>
      </c>
      <c r="K36" s="51">
        <v>600</v>
      </c>
      <c r="L36" s="51">
        <v>600</v>
      </c>
      <c r="M36" s="242">
        <v>600</v>
      </c>
    </row>
    <row r="37" spans="1:13" ht="13.5" customHeight="1">
      <c r="A37" s="198">
        <v>633006</v>
      </c>
      <c r="B37" s="34">
        <v>8</v>
      </c>
      <c r="C37" s="14">
        <v>41</v>
      </c>
      <c r="D37" s="806" t="s">
        <v>108</v>
      </c>
      <c r="E37" s="741" t="s">
        <v>392</v>
      </c>
      <c r="F37" s="51">
        <v>484</v>
      </c>
      <c r="G37" s="199">
        <v>396</v>
      </c>
      <c r="H37" s="51">
        <v>500</v>
      </c>
      <c r="I37" s="51">
        <v>500</v>
      </c>
      <c r="J37" s="199">
        <v>500</v>
      </c>
      <c r="K37" s="51">
        <v>500</v>
      </c>
      <c r="L37" s="51">
        <v>500</v>
      </c>
      <c r="M37" s="242">
        <v>500</v>
      </c>
    </row>
    <row r="38" spans="1:13" ht="13.5" customHeight="1">
      <c r="A38" s="198">
        <v>633006</v>
      </c>
      <c r="B38" s="34">
        <v>9</v>
      </c>
      <c r="C38" s="239">
        <v>41</v>
      </c>
      <c r="D38" s="806" t="s">
        <v>77</v>
      </c>
      <c r="E38" s="741" t="s">
        <v>394</v>
      </c>
      <c r="F38" s="51">
        <v>419</v>
      </c>
      <c r="G38" s="199">
        <v>220</v>
      </c>
      <c r="H38" s="51">
        <v>50</v>
      </c>
      <c r="I38" s="51">
        <v>50</v>
      </c>
      <c r="J38" s="199">
        <v>220</v>
      </c>
      <c r="K38" s="51">
        <v>50</v>
      </c>
      <c r="L38" s="51"/>
      <c r="M38" s="242"/>
    </row>
    <row r="39" spans="1:13" ht="13.5" customHeight="1">
      <c r="A39" s="198">
        <v>633006</v>
      </c>
      <c r="B39" s="34">
        <v>10</v>
      </c>
      <c r="C39" s="438">
        <v>41</v>
      </c>
      <c r="D39" s="806" t="s">
        <v>418</v>
      </c>
      <c r="E39" s="741" t="s">
        <v>419</v>
      </c>
      <c r="F39" s="51"/>
      <c r="G39" s="199">
        <v>136</v>
      </c>
      <c r="H39" s="51"/>
      <c r="I39" s="51"/>
      <c r="J39" s="199">
        <v>140</v>
      </c>
      <c r="K39" s="51"/>
      <c r="L39" s="51"/>
      <c r="M39" s="242"/>
    </row>
    <row r="40" spans="1:13" ht="15">
      <c r="A40" s="198">
        <v>633006</v>
      </c>
      <c r="B40" s="9">
        <v>12</v>
      </c>
      <c r="C40" s="14">
        <v>41</v>
      </c>
      <c r="D40" s="806" t="s">
        <v>108</v>
      </c>
      <c r="E40" s="741" t="s">
        <v>109</v>
      </c>
      <c r="F40" s="51">
        <v>20</v>
      </c>
      <c r="G40" s="199">
        <v>120</v>
      </c>
      <c r="H40" s="51">
        <v>50</v>
      </c>
      <c r="I40" s="8">
        <v>50</v>
      </c>
      <c r="J40" s="199">
        <v>130</v>
      </c>
      <c r="K40" s="51">
        <v>50</v>
      </c>
      <c r="L40" s="8">
        <v>50</v>
      </c>
      <c r="M40" s="199">
        <v>50</v>
      </c>
    </row>
    <row r="41" spans="1:13" ht="15">
      <c r="A41" s="196">
        <v>633006</v>
      </c>
      <c r="B41" s="55">
        <v>13</v>
      </c>
      <c r="C41" s="239">
        <v>41</v>
      </c>
      <c r="D41" s="817" t="s">
        <v>110</v>
      </c>
      <c r="E41" s="798" t="s">
        <v>111</v>
      </c>
      <c r="F41" s="97">
        <v>180</v>
      </c>
      <c r="G41" s="197">
        <v>45</v>
      </c>
      <c r="H41" s="97">
        <v>100</v>
      </c>
      <c r="I41" s="6">
        <v>650</v>
      </c>
      <c r="J41" s="197">
        <v>50</v>
      </c>
      <c r="K41" s="97">
        <v>100</v>
      </c>
      <c r="L41" s="6">
        <v>100</v>
      </c>
      <c r="M41" s="197">
        <v>100</v>
      </c>
    </row>
    <row r="42" spans="1:13" ht="15">
      <c r="A42" s="196">
        <v>633006</v>
      </c>
      <c r="B42" s="55">
        <v>14</v>
      </c>
      <c r="C42" s="438">
        <v>41</v>
      </c>
      <c r="D42" s="817" t="s">
        <v>136</v>
      </c>
      <c r="E42" s="798" t="s">
        <v>395</v>
      </c>
      <c r="F42" s="97">
        <v>394</v>
      </c>
      <c r="G42" s="197"/>
      <c r="H42" s="97"/>
      <c r="I42" s="6"/>
      <c r="J42" s="197"/>
      <c r="K42" s="97"/>
      <c r="L42" s="6"/>
      <c r="M42" s="197"/>
    </row>
    <row r="43" spans="1:13" ht="15">
      <c r="A43" s="196">
        <v>633006</v>
      </c>
      <c r="B43" s="55">
        <v>15</v>
      </c>
      <c r="C43" s="14">
        <v>41</v>
      </c>
      <c r="D43" s="817" t="s">
        <v>77</v>
      </c>
      <c r="E43" s="798" t="s">
        <v>420</v>
      </c>
      <c r="F43" s="97"/>
      <c r="G43" s="197">
        <v>424</v>
      </c>
      <c r="H43" s="97">
        <v>400</v>
      </c>
      <c r="I43" s="6">
        <v>400</v>
      </c>
      <c r="J43" s="197">
        <v>430</v>
      </c>
      <c r="K43" s="97"/>
      <c r="L43" s="6"/>
      <c r="M43" s="197"/>
    </row>
    <row r="44" spans="1:13" ht="15">
      <c r="A44" s="198">
        <v>633009</v>
      </c>
      <c r="B44" s="9">
        <v>1</v>
      </c>
      <c r="C44" s="14">
        <v>41</v>
      </c>
      <c r="D44" s="806" t="s">
        <v>77</v>
      </c>
      <c r="E44" s="741" t="s">
        <v>112</v>
      </c>
      <c r="F44" s="97">
        <v>626</v>
      </c>
      <c r="G44" s="197">
        <v>538</v>
      </c>
      <c r="H44" s="51">
        <v>500</v>
      </c>
      <c r="I44" s="8">
        <v>500</v>
      </c>
      <c r="J44" s="199">
        <v>400</v>
      </c>
      <c r="K44" s="51">
        <v>500</v>
      </c>
      <c r="L44" s="8">
        <v>500</v>
      </c>
      <c r="M44" s="199">
        <v>500</v>
      </c>
    </row>
    <row r="45" spans="1:13" ht="15">
      <c r="A45" s="196">
        <v>633010</v>
      </c>
      <c r="B45" s="55"/>
      <c r="C45" s="91">
        <v>41</v>
      </c>
      <c r="D45" s="817" t="s">
        <v>77</v>
      </c>
      <c r="E45" s="798" t="s">
        <v>113</v>
      </c>
      <c r="F45" s="97">
        <v>511</v>
      </c>
      <c r="G45" s="197">
        <v>784</v>
      </c>
      <c r="H45" s="97">
        <v>800</v>
      </c>
      <c r="I45" s="6">
        <v>1200</v>
      </c>
      <c r="J45" s="197">
        <v>500</v>
      </c>
      <c r="K45" s="97">
        <v>800</v>
      </c>
      <c r="L45" s="6">
        <v>500</v>
      </c>
      <c r="M45" s="197">
        <v>500</v>
      </c>
    </row>
    <row r="46" spans="1:13" ht="15">
      <c r="A46" s="202">
        <v>633011</v>
      </c>
      <c r="B46" s="87"/>
      <c r="C46" s="1003">
        <v>41</v>
      </c>
      <c r="D46" s="818" t="s">
        <v>77</v>
      </c>
      <c r="E46" s="820" t="s">
        <v>114</v>
      </c>
      <c r="F46" s="819">
        <v>62</v>
      </c>
      <c r="G46" s="203">
        <v>46</v>
      </c>
      <c r="H46" s="819">
        <v>70</v>
      </c>
      <c r="I46" s="58">
        <v>70</v>
      </c>
      <c r="J46" s="203">
        <v>60</v>
      </c>
      <c r="K46" s="819">
        <v>70</v>
      </c>
      <c r="L46" s="58">
        <v>70</v>
      </c>
      <c r="M46" s="203">
        <v>70</v>
      </c>
    </row>
    <row r="47" spans="1:13" ht="15">
      <c r="A47" s="456">
        <v>633013</v>
      </c>
      <c r="B47" s="334"/>
      <c r="C47" s="14">
        <v>41</v>
      </c>
      <c r="D47" s="818" t="s">
        <v>77</v>
      </c>
      <c r="E47" s="919" t="s">
        <v>421</v>
      </c>
      <c r="F47" s="819"/>
      <c r="G47" s="203">
        <v>369</v>
      </c>
      <c r="H47" s="202"/>
      <c r="I47" s="58">
        <v>1500</v>
      </c>
      <c r="J47" s="203">
        <v>149</v>
      </c>
      <c r="K47" s="819">
        <v>600</v>
      </c>
      <c r="L47" s="58">
        <v>500</v>
      </c>
      <c r="M47" s="203">
        <v>500</v>
      </c>
    </row>
    <row r="48" spans="1:13" ht="15">
      <c r="A48" s="202">
        <v>633015</v>
      </c>
      <c r="B48" s="455"/>
      <c r="C48" s="239">
        <v>41</v>
      </c>
      <c r="D48" s="818" t="s">
        <v>77</v>
      </c>
      <c r="E48" s="919" t="s">
        <v>449</v>
      </c>
      <c r="F48" s="864"/>
      <c r="G48" s="285"/>
      <c r="H48" s="214"/>
      <c r="I48" s="15">
        <v>100</v>
      </c>
      <c r="J48" s="285"/>
      <c r="K48" s="864">
        <v>100</v>
      </c>
      <c r="L48" s="12">
        <v>100</v>
      </c>
      <c r="M48" s="749">
        <v>100</v>
      </c>
    </row>
    <row r="49" spans="1:13" ht="15">
      <c r="A49" s="333">
        <v>633015</v>
      </c>
      <c r="B49" s="744"/>
      <c r="C49" s="438">
        <v>41</v>
      </c>
      <c r="D49" s="822" t="s">
        <v>77</v>
      </c>
      <c r="E49" s="821" t="s">
        <v>479</v>
      </c>
      <c r="F49" s="864">
        <v>56</v>
      </c>
      <c r="G49" s="203"/>
      <c r="H49" s="202"/>
      <c r="I49" s="58"/>
      <c r="J49" s="203"/>
      <c r="K49" s="214"/>
      <c r="L49" s="12"/>
      <c r="M49" s="749"/>
    </row>
    <row r="50" spans="1:13" ht="15">
      <c r="A50" s="206">
        <v>633016</v>
      </c>
      <c r="B50" s="33"/>
      <c r="C50" s="438">
        <v>41</v>
      </c>
      <c r="D50" s="807" t="s">
        <v>115</v>
      </c>
      <c r="E50" s="809" t="s">
        <v>116</v>
      </c>
      <c r="F50" s="85">
        <v>352</v>
      </c>
      <c r="G50" s="201">
        <v>1398</v>
      </c>
      <c r="H50" s="811">
        <v>1000</v>
      </c>
      <c r="I50" s="24">
        <v>1000</v>
      </c>
      <c r="J50" s="243">
        <v>1000</v>
      </c>
      <c r="K50" s="811">
        <v>1000</v>
      </c>
      <c r="L50" s="10">
        <v>1000</v>
      </c>
      <c r="M50" s="201">
        <v>1000</v>
      </c>
    </row>
    <row r="51" spans="1:13" ht="15">
      <c r="A51" s="191">
        <v>634</v>
      </c>
      <c r="B51" s="79"/>
      <c r="C51" s="1005"/>
      <c r="D51" s="837"/>
      <c r="E51" s="1030" t="s">
        <v>117</v>
      </c>
      <c r="F51" s="5">
        <f>SUM(F52:F60)</f>
        <v>6266</v>
      </c>
      <c r="G51" s="192">
        <f aca="true" t="shared" si="3" ref="G51:M51">SUM(G52:G60)</f>
        <v>10849</v>
      </c>
      <c r="H51" s="5">
        <f>SUM(H52:H60)</f>
        <v>9732</v>
      </c>
      <c r="I51" s="4">
        <f>SUM(I52:I60)</f>
        <v>10132</v>
      </c>
      <c r="J51" s="192">
        <f t="shared" si="3"/>
        <v>9402</v>
      </c>
      <c r="K51" s="5">
        <f t="shared" si="3"/>
        <v>9632</v>
      </c>
      <c r="L51" s="4">
        <f t="shared" si="3"/>
        <v>7732</v>
      </c>
      <c r="M51" s="192">
        <f t="shared" si="3"/>
        <v>7732</v>
      </c>
    </row>
    <row r="52" spans="1:13" ht="15">
      <c r="A52" s="196">
        <v>634001</v>
      </c>
      <c r="B52" s="55">
        <v>1</v>
      </c>
      <c r="C52" s="981">
        <v>41</v>
      </c>
      <c r="D52" s="816" t="s">
        <v>118</v>
      </c>
      <c r="E52" s="812" t="s">
        <v>119</v>
      </c>
      <c r="F52" s="97">
        <v>1872</v>
      </c>
      <c r="G52" s="197">
        <v>1949</v>
      </c>
      <c r="H52" s="97">
        <v>2000</v>
      </c>
      <c r="I52" s="6">
        <v>2000</v>
      </c>
      <c r="J52" s="197">
        <v>1800</v>
      </c>
      <c r="K52" s="97">
        <v>2000</v>
      </c>
      <c r="L52" s="6">
        <v>2000</v>
      </c>
      <c r="M52" s="197">
        <v>2000</v>
      </c>
    </row>
    <row r="53" spans="1:13" ht="15">
      <c r="A53" s="198">
        <v>634001</v>
      </c>
      <c r="B53" s="34">
        <v>2</v>
      </c>
      <c r="C53" s="14">
        <v>41</v>
      </c>
      <c r="D53" s="817" t="s">
        <v>118</v>
      </c>
      <c r="E53" s="741" t="s">
        <v>120</v>
      </c>
      <c r="F53" s="51">
        <v>2522</v>
      </c>
      <c r="G53" s="199">
        <v>2481</v>
      </c>
      <c r="H53" s="51">
        <v>2600</v>
      </c>
      <c r="I53" s="8">
        <v>3000</v>
      </c>
      <c r="J53" s="199">
        <v>2500</v>
      </c>
      <c r="K53" s="51">
        <v>3000</v>
      </c>
      <c r="L53" s="8">
        <v>2600</v>
      </c>
      <c r="M53" s="199">
        <v>2600</v>
      </c>
    </row>
    <row r="54" spans="1:13" ht="15">
      <c r="A54" s="198">
        <v>634001</v>
      </c>
      <c r="B54" s="34">
        <v>3</v>
      </c>
      <c r="C54" s="14">
        <v>41</v>
      </c>
      <c r="D54" s="817" t="s">
        <v>118</v>
      </c>
      <c r="E54" s="741" t="s">
        <v>121</v>
      </c>
      <c r="F54" s="51">
        <v>175</v>
      </c>
      <c r="G54" s="199">
        <v>58</v>
      </c>
      <c r="H54" s="51">
        <v>120</v>
      </c>
      <c r="I54" s="8">
        <v>120</v>
      </c>
      <c r="J54" s="199">
        <v>100</v>
      </c>
      <c r="K54" s="51">
        <v>120</v>
      </c>
      <c r="L54" s="8">
        <v>120</v>
      </c>
      <c r="M54" s="199">
        <v>120</v>
      </c>
    </row>
    <row r="55" spans="1:13" ht="15">
      <c r="A55" s="198">
        <v>634002</v>
      </c>
      <c r="B55" s="34">
        <v>1</v>
      </c>
      <c r="C55" s="91">
        <v>41</v>
      </c>
      <c r="D55" s="817" t="s">
        <v>118</v>
      </c>
      <c r="E55" s="741" t="s">
        <v>122</v>
      </c>
      <c r="F55" s="51">
        <v>296</v>
      </c>
      <c r="G55" s="199">
        <v>236</v>
      </c>
      <c r="H55" s="51">
        <v>200</v>
      </c>
      <c r="I55" s="8">
        <v>200</v>
      </c>
      <c r="J55" s="199">
        <v>250</v>
      </c>
      <c r="K55" s="51">
        <v>200</v>
      </c>
      <c r="L55" s="8">
        <v>200</v>
      </c>
      <c r="M55" s="199">
        <v>200</v>
      </c>
    </row>
    <row r="56" spans="1:13" ht="15">
      <c r="A56" s="198">
        <v>634002</v>
      </c>
      <c r="B56" s="34">
        <v>2</v>
      </c>
      <c r="C56" s="1003">
        <v>41</v>
      </c>
      <c r="D56" s="817" t="s">
        <v>118</v>
      </c>
      <c r="E56" s="741" t="s">
        <v>123</v>
      </c>
      <c r="F56" s="51">
        <v>472</v>
      </c>
      <c r="G56" s="199">
        <v>5185</v>
      </c>
      <c r="H56" s="51">
        <v>4000</v>
      </c>
      <c r="I56" s="8">
        <v>4000</v>
      </c>
      <c r="J56" s="199">
        <v>4000</v>
      </c>
      <c r="K56" s="51">
        <v>3500</v>
      </c>
      <c r="L56" s="8">
        <v>2000</v>
      </c>
      <c r="M56" s="199">
        <v>2000</v>
      </c>
    </row>
    <row r="57" spans="1:13" ht="15">
      <c r="A57" s="198">
        <v>634003</v>
      </c>
      <c r="B57" s="9">
        <v>1</v>
      </c>
      <c r="C57" s="1002">
        <v>41</v>
      </c>
      <c r="D57" s="817" t="s">
        <v>118</v>
      </c>
      <c r="E57" s="741" t="s">
        <v>124</v>
      </c>
      <c r="F57" s="51">
        <v>583</v>
      </c>
      <c r="G57" s="199">
        <v>629</v>
      </c>
      <c r="H57" s="51">
        <v>432</v>
      </c>
      <c r="I57" s="8">
        <v>432</v>
      </c>
      <c r="J57" s="199">
        <v>432</v>
      </c>
      <c r="K57" s="51">
        <v>432</v>
      </c>
      <c r="L57" s="8">
        <v>432</v>
      </c>
      <c r="M57" s="199">
        <v>432</v>
      </c>
    </row>
    <row r="58" spans="1:13" ht="14.25" customHeight="1">
      <c r="A58" s="198">
        <v>634003</v>
      </c>
      <c r="B58" s="9">
        <v>2</v>
      </c>
      <c r="C58" s="1002">
        <v>41</v>
      </c>
      <c r="D58" s="817" t="s">
        <v>118</v>
      </c>
      <c r="E58" s="741" t="s">
        <v>125</v>
      </c>
      <c r="F58" s="51">
        <v>274</v>
      </c>
      <c r="G58" s="199">
        <v>254</v>
      </c>
      <c r="H58" s="51">
        <v>280</v>
      </c>
      <c r="I58" s="8">
        <v>280</v>
      </c>
      <c r="J58" s="199">
        <v>260</v>
      </c>
      <c r="K58" s="51">
        <v>280</v>
      </c>
      <c r="L58" s="8">
        <v>280</v>
      </c>
      <c r="M58" s="199">
        <v>280</v>
      </c>
    </row>
    <row r="59" spans="1:13" ht="3" customHeight="1" hidden="1">
      <c r="A59" s="232">
        <v>634002</v>
      </c>
      <c r="B59" s="86"/>
      <c r="C59" s="40"/>
      <c r="D59" s="817" t="s">
        <v>118</v>
      </c>
      <c r="E59" s="743" t="s">
        <v>126</v>
      </c>
      <c r="F59" s="57"/>
      <c r="G59" s="244"/>
      <c r="H59" s="57">
        <v>0</v>
      </c>
      <c r="I59" s="25">
        <v>0</v>
      </c>
      <c r="J59" s="244"/>
      <c r="K59" s="57">
        <v>0</v>
      </c>
      <c r="L59" s="25">
        <v>0</v>
      </c>
      <c r="M59" s="244"/>
    </row>
    <row r="60" spans="1:13" ht="15">
      <c r="A60" s="206">
        <v>634005</v>
      </c>
      <c r="B60" s="84"/>
      <c r="C60" s="40">
        <v>41</v>
      </c>
      <c r="D60" s="804" t="s">
        <v>118</v>
      </c>
      <c r="E60" s="809" t="s">
        <v>127</v>
      </c>
      <c r="F60" s="811">
        <v>72</v>
      </c>
      <c r="G60" s="243">
        <v>57</v>
      </c>
      <c r="H60" s="811">
        <v>100</v>
      </c>
      <c r="I60" s="24">
        <v>100</v>
      </c>
      <c r="J60" s="243">
        <v>60</v>
      </c>
      <c r="K60" s="811">
        <v>100</v>
      </c>
      <c r="L60" s="24">
        <v>100</v>
      </c>
      <c r="M60" s="243">
        <v>100</v>
      </c>
    </row>
    <row r="61" spans="1:13" ht="15">
      <c r="A61" s="191">
        <v>635</v>
      </c>
      <c r="B61" s="3"/>
      <c r="C61" s="89"/>
      <c r="D61" s="808"/>
      <c r="E61" s="797" t="s">
        <v>128</v>
      </c>
      <c r="F61" s="5">
        <f aca="true" t="shared" si="4" ref="F61:M61">SUM(F62:F69)</f>
        <v>3507</v>
      </c>
      <c r="G61" s="192">
        <f t="shared" si="4"/>
        <v>2853</v>
      </c>
      <c r="H61" s="5">
        <f t="shared" si="4"/>
        <v>3220</v>
      </c>
      <c r="I61" s="4">
        <f t="shared" si="4"/>
        <v>5470</v>
      </c>
      <c r="J61" s="192">
        <f t="shared" si="4"/>
        <v>2640</v>
      </c>
      <c r="K61" s="5">
        <f t="shared" si="4"/>
        <v>4370</v>
      </c>
      <c r="L61" s="4">
        <f t="shared" si="4"/>
        <v>4370</v>
      </c>
      <c r="M61" s="192">
        <f t="shared" si="4"/>
        <v>4370</v>
      </c>
    </row>
    <row r="62" spans="1:13" ht="15">
      <c r="A62" s="196">
        <v>635002</v>
      </c>
      <c r="B62" s="55"/>
      <c r="C62" s="91">
        <v>41</v>
      </c>
      <c r="D62" s="817" t="s">
        <v>129</v>
      </c>
      <c r="E62" s="798" t="s">
        <v>130</v>
      </c>
      <c r="F62" s="97">
        <v>2115</v>
      </c>
      <c r="G62" s="197">
        <v>2488</v>
      </c>
      <c r="H62" s="97">
        <v>2000</v>
      </c>
      <c r="I62" s="6">
        <v>3500</v>
      </c>
      <c r="J62" s="197">
        <v>2200</v>
      </c>
      <c r="K62" s="97">
        <v>3500</v>
      </c>
      <c r="L62" s="6">
        <v>3500</v>
      </c>
      <c r="M62" s="197">
        <v>3500</v>
      </c>
    </row>
    <row r="63" spans="1:13" ht="15">
      <c r="A63" s="196">
        <v>635003</v>
      </c>
      <c r="B63" s="55"/>
      <c r="C63" s="91">
        <v>41</v>
      </c>
      <c r="D63" s="823" t="s">
        <v>129</v>
      </c>
      <c r="E63" s="798" t="s">
        <v>131</v>
      </c>
      <c r="F63" s="97"/>
      <c r="G63" s="197"/>
      <c r="H63" s="51">
        <v>50</v>
      </c>
      <c r="I63" s="8">
        <v>50</v>
      </c>
      <c r="J63" s="199"/>
      <c r="K63" s="51">
        <v>50</v>
      </c>
      <c r="L63" s="8">
        <v>50</v>
      </c>
      <c r="M63" s="199">
        <v>50</v>
      </c>
    </row>
    <row r="64" spans="1:13" ht="15">
      <c r="A64" s="198">
        <v>635004</v>
      </c>
      <c r="B64" s="9">
        <v>2</v>
      </c>
      <c r="C64" s="14">
        <v>41</v>
      </c>
      <c r="D64" s="806" t="s">
        <v>90</v>
      </c>
      <c r="E64" s="741" t="s">
        <v>132</v>
      </c>
      <c r="F64" s="97">
        <v>897</v>
      </c>
      <c r="G64" s="197">
        <v>61</v>
      </c>
      <c r="H64" s="51">
        <v>500</v>
      </c>
      <c r="I64" s="8">
        <v>500</v>
      </c>
      <c r="J64" s="199">
        <v>100</v>
      </c>
      <c r="K64" s="51">
        <v>100</v>
      </c>
      <c r="L64" s="8">
        <v>100</v>
      </c>
      <c r="M64" s="199">
        <v>100</v>
      </c>
    </row>
    <row r="65" spans="1:13" ht="15">
      <c r="A65" s="198">
        <v>635004</v>
      </c>
      <c r="B65" s="9">
        <v>8</v>
      </c>
      <c r="C65" s="14">
        <v>41</v>
      </c>
      <c r="D65" s="806" t="s">
        <v>90</v>
      </c>
      <c r="E65" s="457" t="s">
        <v>133</v>
      </c>
      <c r="F65" s="97">
        <v>76</v>
      </c>
      <c r="G65" s="199">
        <v>70</v>
      </c>
      <c r="H65" s="51">
        <v>50</v>
      </c>
      <c r="I65" s="8">
        <v>500</v>
      </c>
      <c r="J65" s="199">
        <v>70</v>
      </c>
      <c r="K65" s="51">
        <v>100</v>
      </c>
      <c r="L65" s="8">
        <v>100</v>
      </c>
      <c r="M65" s="199">
        <v>100</v>
      </c>
    </row>
    <row r="66" spans="1:13" ht="15">
      <c r="A66" s="198">
        <v>635004</v>
      </c>
      <c r="B66" s="9">
        <v>4</v>
      </c>
      <c r="C66" s="14">
        <v>41</v>
      </c>
      <c r="D66" s="806" t="s">
        <v>90</v>
      </c>
      <c r="E66" s="457" t="s">
        <v>134</v>
      </c>
      <c r="F66" s="97">
        <v>120</v>
      </c>
      <c r="G66" s="197">
        <v>120</v>
      </c>
      <c r="H66" s="51">
        <v>120</v>
      </c>
      <c r="I66" s="8">
        <v>120</v>
      </c>
      <c r="J66" s="199">
        <v>120</v>
      </c>
      <c r="K66" s="51">
        <v>120</v>
      </c>
      <c r="L66" s="8">
        <v>120</v>
      </c>
      <c r="M66" s="199">
        <v>120</v>
      </c>
    </row>
    <row r="67" spans="1:13" ht="15">
      <c r="A67" s="198">
        <v>635006</v>
      </c>
      <c r="B67" s="9">
        <v>1</v>
      </c>
      <c r="C67" s="14">
        <v>41</v>
      </c>
      <c r="D67" s="806" t="s">
        <v>90</v>
      </c>
      <c r="E67" s="457" t="s">
        <v>135</v>
      </c>
      <c r="F67" s="97">
        <v>265</v>
      </c>
      <c r="G67" s="197">
        <v>114</v>
      </c>
      <c r="H67" s="825">
        <v>300</v>
      </c>
      <c r="I67" s="26">
        <v>300</v>
      </c>
      <c r="J67" s="245">
        <v>150</v>
      </c>
      <c r="K67" s="825">
        <v>300</v>
      </c>
      <c r="L67" s="26">
        <v>300</v>
      </c>
      <c r="M67" s="245">
        <v>300</v>
      </c>
    </row>
    <row r="68" spans="1:13" ht="0.75" customHeight="1">
      <c r="A68" s="198">
        <v>635006</v>
      </c>
      <c r="B68" s="9">
        <v>10</v>
      </c>
      <c r="C68" s="14">
        <v>41</v>
      </c>
      <c r="D68" s="806" t="s">
        <v>136</v>
      </c>
      <c r="E68" s="457" t="s">
        <v>137</v>
      </c>
      <c r="F68" s="97"/>
      <c r="G68" s="197"/>
      <c r="H68" s="51">
        <v>0</v>
      </c>
      <c r="I68" s="8"/>
      <c r="J68" s="199"/>
      <c r="K68" s="51">
        <v>0</v>
      </c>
      <c r="L68" s="8">
        <v>0</v>
      </c>
      <c r="M68" s="199"/>
    </row>
    <row r="69" spans="1:13" ht="15">
      <c r="A69" s="200">
        <v>635006</v>
      </c>
      <c r="B69" s="11">
        <v>8</v>
      </c>
      <c r="C69" s="236">
        <v>41</v>
      </c>
      <c r="D69" s="803" t="s">
        <v>108</v>
      </c>
      <c r="E69" s="824" t="s">
        <v>138</v>
      </c>
      <c r="F69" s="85">
        <v>34</v>
      </c>
      <c r="G69" s="201"/>
      <c r="H69" s="826">
        <v>200</v>
      </c>
      <c r="I69" s="93">
        <v>500</v>
      </c>
      <c r="J69" s="201"/>
      <c r="K69" s="826">
        <v>200</v>
      </c>
      <c r="L69" s="10">
        <v>200</v>
      </c>
      <c r="M69" s="201">
        <v>200</v>
      </c>
    </row>
    <row r="70" spans="1:14" ht="15" customHeight="1" hidden="1">
      <c r="A70" s="291">
        <v>636</v>
      </c>
      <c r="B70" s="3"/>
      <c r="C70" s="3"/>
      <c r="D70" s="90" t="s">
        <v>90</v>
      </c>
      <c r="E70" s="94" t="s">
        <v>139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192">
        <v>0</v>
      </c>
      <c r="N70" s="186"/>
    </row>
    <row r="71" spans="1:14" ht="15" customHeight="1">
      <c r="A71" s="291">
        <v>633</v>
      </c>
      <c r="B71" s="3"/>
      <c r="C71" s="156"/>
      <c r="D71" s="808" t="s">
        <v>90</v>
      </c>
      <c r="E71" s="797" t="s">
        <v>139</v>
      </c>
      <c r="F71" s="188"/>
      <c r="G71" s="192"/>
      <c r="H71" s="188"/>
      <c r="I71" s="95">
        <v>31</v>
      </c>
      <c r="J71" s="192"/>
      <c r="K71" s="188"/>
      <c r="L71" s="95"/>
      <c r="M71" s="192"/>
      <c r="N71" s="215"/>
    </row>
    <row r="72" spans="1:13" ht="15">
      <c r="A72" s="191">
        <v>637</v>
      </c>
      <c r="B72" s="3"/>
      <c r="C72" s="156"/>
      <c r="D72" s="808"/>
      <c r="E72" s="797" t="s">
        <v>140</v>
      </c>
      <c r="F72" s="5">
        <f aca="true" t="shared" si="5" ref="F72:M72">SUM(F73:F113)</f>
        <v>51707</v>
      </c>
      <c r="G72" s="192">
        <f t="shared" si="5"/>
        <v>74134</v>
      </c>
      <c r="H72" s="5">
        <f t="shared" si="5"/>
        <v>59970</v>
      </c>
      <c r="I72" s="4">
        <f t="shared" si="5"/>
        <v>87720</v>
      </c>
      <c r="J72" s="192">
        <f t="shared" si="5"/>
        <v>59480</v>
      </c>
      <c r="K72" s="5">
        <f t="shared" si="5"/>
        <v>60770</v>
      </c>
      <c r="L72" s="4">
        <f t="shared" si="5"/>
        <v>49990</v>
      </c>
      <c r="M72" s="192">
        <f t="shared" si="5"/>
        <v>50360</v>
      </c>
    </row>
    <row r="73" spans="1:13" ht="15">
      <c r="A73" s="292">
        <v>637004</v>
      </c>
      <c r="B73" s="23"/>
      <c r="C73" s="981">
        <v>41</v>
      </c>
      <c r="D73" s="816" t="s">
        <v>90</v>
      </c>
      <c r="E73" s="828" t="s">
        <v>141</v>
      </c>
      <c r="F73" s="56"/>
      <c r="G73" s="208">
        <v>106</v>
      </c>
      <c r="H73" s="37">
        <v>120</v>
      </c>
      <c r="I73" s="13">
        <v>120</v>
      </c>
      <c r="J73" s="208">
        <v>120</v>
      </c>
      <c r="K73" s="37">
        <v>120</v>
      </c>
      <c r="L73" s="22">
        <v>120</v>
      </c>
      <c r="M73" s="208">
        <v>120</v>
      </c>
    </row>
    <row r="74" spans="1:13" ht="12.75" customHeight="1">
      <c r="A74" s="293">
        <v>637004</v>
      </c>
      <c r="B74" s="9">
        <v>1</v>
      </c>
      <c r="C74" s="1002">
        <v>41</v>
      </c>
      <c r="D74" s="823" t="s">
        <v>77</v>
      </c>
      <c r="E74" s="829" t="s">
        <v>396</v>
      </c>
      <c r="F74" s="51">
        <v>4467</v>
      </c>
      <c r="G74" s="199">
        <v>2332</v>
      </c>
      <c r="H74" s="51"/>
      <c r="I74" s="8">
        <v>400</v>
      </c>
      <c r="J74" s="197">
        <v>1500</v>
      </c>
      <c r="K74" s="51"/>
      <c r="L74" s="6"/>
      <c r="M74" s="197"/>
    </row>
    <row r="75" spans="1:13" ht="15">
      <c r="A75" s="198">
        <v>637001</v>
      </c>
      <c r="B75" s="34"/>
      <c r="C75" s="92">
        <v>41</v>
      </c>
      <c r="D75" s="818" t="s">
        <v>77</v>
      </c>
      <c r="E75" s="457" t="s">
        <v>142</v>
      </c>
      <c r="F75" s="51">
        <v>980</v>
      </c>
      <c r="G75" s="199">
        <v>250</v>
      </c>
      <c r="H75" s="51">
        <v>200</v>
      </c>
      <c r="I75" s="8">
        <v>1000</v>
      </c>
      <c r="J75" s="199">
        <v>200</v>
      </c>
      <c r="K75" s="51">
        <v>1000</v>
      </c>
      <c r="L75" s="8">
        <v>1000</v>
      </c>
      <c r="M75" s="199">
        <v>1000</v>
      </c>
    </row>
    <row r="76" spans="1:13" ht="15">
      <c r="A76" s="196">
        <v>637004</v>
      </c>
      <c r="B76" s="7">
        <v>2</v>
      </c>
      <c r="C76" s="1002">
        <v>41</v>
      </c>
      <c r="D76" s="817" t="s">
        <v>108</v>
      </c>
      <c r="E76" s="829" t="s">
        <v>143</v>
      </c>
      <c r="F76" s="97">
        <v>4950</v>
      </c>
      <c r="G76" s="197">
        <v>4135</v>
      </c>
      <c r="H76" s="97">
        <v>3000</v>
      </c>
      <c r="I76" s="6">
        <v>4000</v>
      </c>
      <c r="J76" s="197">
        <v>3000</v>
      </c>
      <c r="K76" s="97">
        <v>4000</v>
      </c>
      <c r="L76" s="6">
        <v>3000</v>
      </c>
      <c r="M76" s="197">
        <v>3000</v>
      </c>
    </row>
    <row r="77" spans="1:13" ht="15">
      <c r="A77" s="196">
        <v>637004</v>
      </c>
      <c r="B77" s="7">
        <v>3</v>
      </c>
      <c r="C77" s="239">
        <v>41</v>
      </c>
      <c r="D77" s="805" t="s">
        <v>77</v>
      </c>
      <c r="E77" s="798" t="s">
        <v>422</v>
      </c>
      <c r="F77" s="51"/>
      <c r="G77" s="197">
        <v>780</v>
      </c>
      <c r="H77" s="97"/>
      <c r="I77" s="6"/>
      <c r="J77" s="197">
        <v>780</v>
      </c>
      <c r="K77" s="97"/>
      <c r="L77" s="6"/>
      <c r="M77" s="197"/>
    </row>
    <row r="78" spans="1:16" ht="15">
      <c r="A78" s="198">
        <v>637004</v>
      </c>
      <c r="B78" s="9">
        <v>5</v>
      </c>
      <c r="C78" s="92">
        <v>41</v>
      </c>
      <c r="D78" s="806" t="s">
        <v>77</v>
      </c>
      <c r="E78" s="741" t="s">
        <v>144</v>
      </c>
      <c r="F78" s="97">
        <v>1745</v>
      </c>
      <c r="G78" s="197">
        <v>1033</v>
      </c>
      <c r="H78" s="51">
        <v>1200</v>
      </c>
      <c r="I78" s="8">
        <v>1200</v>
      </c>
      <c r="J78" s="199">
        <v>900</v>
      </c>
      <c r="K78" s="51">
        <v>1350</v>
      </c>
      <c r="L78" s="8">
        <v>670</v>
      </c>
      <c r="M78" s="199">
        <v>1040</v>
      </c>
      <c r="P78" s="215"/>
    </row>
    <row r="79" spans="1:16" ht="15">
      <c r="A79" s="198">
        <v>637004</v>
      </c>
      <c r="B79" s="9">
        <v>6</v>
      </c>
      <c r="C79" s="91">
        <v>41</v>
      </c>
      <c r="D79" s="806" t="s">
        <v>145</v>
      </c>
      <c r="E79" s="741" t="s">
        <v>146</v>
      </c>
      <c r="F79" s="97">
        <v>13</v>
      </c>
      <c r="G79" s="197">
        <v>150</v>
      </c>
      <c r="H79" s="51">
        <v>50</v>
      </c>
      <c r="I79" s="8">
        <v>70</v>
      </c>
      <c r="J79" s="199">
        <v>150</v>
      </c>
      <c r="K79" s="51">
        <v>50</v>
      </c>
      <c r="L79" s="8">
        <v>50</v>
      </c>
      <c r="M79" s="199">
        <v>50</v>
      </c>
      <c r="P79" s="215"/>
    </row>
    <row r="80" spans="1:16" ht="15">
      <c r="A80" s="198">
        <v>637004</v>
      </c>
      <c r="B80" s="9">
        <v>7</v>
      </c>
      <c r="C80" s="92">
        <v>41</v>
      </c>
      <c r="D80" s="806" t="s">
        <v>77</v>
      </c>
      <c r="E80" s="741" t="s">
        <v>461</v>
      </c>
      <c r="F80" s="97"/>
      <c r="G80" s="197"/>
      <c r="H80" s="51"/>
      <c r="I80" s="51">
        <v>1200</v>
      </c>
      <c r="J80" s="199"/>
      <c r="K80" s="51"/>
      <c r="L80" s="51"/>
      <c r="M80" s="242"/>
      <c r="P80" s="215"/>
    </row>
    <row r="81" spans="1:16" ht="15">
      <c r="A81" s="198">
        <v>637004</v>
      </c>
      <c r="B81" s="9">
        <v>8</v>
      </c>
      <c r="C81" s="1002">
        <v>41</v>
      </c>
      <c r="D81" s="806" t="s">
        <v>77</v>
      </c>
      <c r="E81" s="457" t="s">
        <v>472</v>
      </c>
      <c r="F81" s="97"/>
      <c r="G81" s="197">
        <v>115</v>
      </c>
      <c r="H81" s="51"/>
      <c r="I81" s="51">
        <v>150</v>
      </c>
      <c r="J81" s="199"/>
      <c r="K81" s="51"/>
      <c r="L81" s="51"/>
      <c r="M81" s="242"/>
      <c r="P81" s="215"/>
    </row>
    <row r="82" spans="1:13" ht="15">
      <c r="A82" s="198">
        <v>637005</v>
      </c>
      <c r="B82" s="9">
        <v>1</v>
      </c>
      <c r="C82" s="1002">
        <v>41</v>
      </c>
      <c r="D82" s="806" t="s">
        <v>110</v>
      </c>
      <c r="E82" s="457" t="s">
        <v>148</v>
      </c>
      <c r="F82" s="97"/>
      <c r="G82" s="197">
        <v>3506</v>
      </c>
      <c r="H82" s="51">
        <v>3000</v>
      </c>
      <c r="I82" s="51">
        <v>5000</v>
      </c>
      <c r="J82" s="199">
        <v>4000</v>
      </c>
      <c r="K82" s="51">
        <v>3000</v>
      </c>
      <c r="L82" s="51">
        <v>2000</v>
      </c>
      <c r="M82" s="242">
        <v>2000</v>
      </c>
    </row>
    <row r="83" spans="1:13" ht="15" customHeight="1" hidden="1">
      <c r="A83" s="198">
        <v>637005</v>
      </c>
      <c r="B83" s="9"/>
      <c r="C83" s="1019"/>
      <c r="D83" s="805" t="s">
        <v>77</v>
      </c>
      <c r="E83" s="741" t="s">
        <v>149</v>
      </c>
      <c r="F83" s="97"/>
      <c r="G83" s="197"/>
      <c r="H83" s="51"/>
      <c r="I83" s="8"/>
      <c r="J83" s="199"/>
      <c r="K83" s="51"/>
      <c r="L83" s="8"/>
      <c r="M83" s="199"/>
    </row>
    <row r="84" spans="1:13" ht="15">
      <c r="A84" s="198">
        <v>637005</v>
      </c>
      <c r="B84" s="9">
        <v>2</v>
      </c>
      <c r="C84" s="92">
        <v>41</v>
      </c>
      <c r="D84" s="806" t="s">
        <v>150</v>
      </c>
      <c r="E84" s="741" t="s">
        <v>151</v>
      </c>
      <c r="F84" s="97">
        <v>6696</v>
      </c>
      <c r="G84" s="197">
        <v>1152</v>
      </c>
      <c r="H84" s="51">
        <v>10000</v>
      </c>
      <c r="I84" s="8">
        <v>1500</v>
      </c>
      <c r="J84" s="199">
        <v>1500</v>
      </c>
      <c r="K84" s="51">
        <v>1500</v>
      </c>
      <c r="L84" s="8">
        <v>1500</v>
      </c>
      <c r="M84" s="199">
        <v>1500</v>
      </c>
    </row>
    <row r="85" spans="1:13" ht="15">
      <c r="A85" s="198">
        <v>637005</v>
      </c>
      <c r="B85" s="9">
        <v>3</v>
      </c>
      <c r="C85" s="91">
        <v>41</v>
      </c>
      <c r="D85" s="806" t="s">
        <v>77</v>
      </c>
      <c r="E85" s="457" t="s">
        <v>275</v>
      </c>
      <c r="F85" s="97"/>
      <c r="G85" s="197">
        <v>5070</v>
      </c>
      <c r="H85" s="51"/>
      <c r="I85" s="8">
        <v>10000</v>
      </c>
      <c r="J85" s="199">
        <v>4500</v>
      </c>
      <c r="K85" s="51">
        <v>5000</v>
      </c>
      <c r="L85" s="8"/>
      <c r="M85" s="199"/>
    </row>
    <row r="86" spans="1:13" ht="15">
      <c r="A86" s="198">
        <v>637005</v>
      </c>
      <c r="B86" s="9">
        <v>4</v>
      </c>
      <c r="C86" s="92">
        <v>41</v>
      </c>
      <c r="D86" s="806" t="s">
        <v>152</v>
      </c>
      <c r="E86" s="457" t="s">
        <v>153</v>
      </c>
      <c r="F86" s="97">
        <v>1440</v>
      </c>
      <c r="G86" s="197">
        <v>1920</v>
      </c>
      <c r="H86" s="51">
        <v>2000</v>
      </c>
      <c r="I86" s="8">
        <v>2000</v>
      </c>
      <c r="J86" s="199">
        <v>2000</v>
      </c>
      <c r="K86" s="51">
        <v>2000</v>
      </c>
      <c r="L86" s="8">
        <v>2000</v>
      </c>
      <c r="M86" s="199">
        <v>2000</v>
      </c>
    </row>
    <row r="87" spans="1:13" ht="15">
      <c r="A87" s="198">
        <v>637005</v>
      </c>
      <c r="B87" s="9">
        <v>5</v>
      </c>
      <c r="C87" s="1002">
        <v>41</v>
      </c>
      <c r="D87" s="806" t="s">
        <v>77</v>
      </c>
      <c r="E87" s="457" t="s">
        <v>441</v>
      </c>
      <c r="F87" s="97"/>
      <c r="G87" s="197">
        <v>9000</v>
      </c>
      <c r="H87" s="51"/>
      <c r="I87" s="8">
        <v>2000</v>
      </c>
      <c r="J87" s="199"/>
      <c r="K87" s="51"/>
      <c r="L87" s="8"/>
      <c r="M87" s="199"/>
    </row>
    <row r="88" spans="1:13" ht="15">
      <c r="A88" s="198">
        <v>637006</v>
      </c>
      <c r="B88" s="9"/>
      <c r="C88" s="14">
        <v>41</v>
      </c>
      <c r="D88" s="806" t="s">
        <v>77</v>
      </c>
      <c r="E88" s="457" t="s">
        <v>460</v>
      </c>
      <c r="F88" s="97"/>
      <c r="G88" s="197"/>
      <c r="H88" s="51"/>
      <c r="I88" s="8">
        <v>100</v>
      </c>
      <c r="J88" s="199"/>
      <c r="K88" s="51"/>
      <c r="L88" s="8"/>
      <c r="M88" s="199"/>
    </row>
    <row r="89" spans="1:13" ht="15">
      <c r="A89" s="198">
        <v>637011</v>
      </c>
      <c r="B89" s="9"/>
      <c r="C89" s="1002">
        <v>41</v>
      </c>
      <c r="D89" s="817" t="s">
        <v>110</v>
      </c>
      <c r="E89" s="457" t="s">
        <v>154</v>
      </c>
      <c r="F89" s="97">
        <v>1280</v>
      </c>
      <c r="G89" s="197">
        <v>11797</v>
      </c>
      <c r="H89" s="51">
        <v>5000</v>
      </c>
      <c r="I89" s="8">
        <v>9900</v>
      </c>
      <c r="J89" s="199">
        <v>10400</v>
      </c>
      <c r="K89" s="51">
        <v>4000</v>
      </c>
      <c r="L89" s="8">
        <v>2000</v>
      </c>
      <c r="M89" s="199">
        <v>2000</v>
      </c>
    </row>
    <row r="90" spans="1:13" ht="15">
      <c r="A90" s="198">
        <v>637011</v>
      </c>
      <c r="B90" s="9">
        <v>2</v>
      </c>
      <c r="C90" s="1002">
        <v>41</v>
      </c>
      <c r="D90" s="806" t="s">
        <v>110</v>
      </c>
      <c r="E90" s="457" t="s">
        <v>423</v>
      </c>
      <c r="F90" s="97"/>
      <c r="G90" s="197">
        <v>539</v>
      </c>
      <c r="H90" s="51">
        <v>500</v>
      </c>
      <c r="I90" s="8">
        <v>1100</v>
      </c>
      <c r="J90" s="199">
        <v>500</v>
      </c>
      <c r="K90" s="51">
        <v>500</v>
      </c>
      <c r="L90" s="8"/>
      <c r="M90" s="199"/>
    </row>
    <row r="91" spans="1:13" ht="15">
      <c r="A91" s="198">
        <v>637012</v>
      </c>
      <c r="B91" s="9"/>
      <c r="C91" s="92">
        <v>41</v>
      </c>
      <c r="D91" s="806" t="s">
        <v>77</v>
      </c>
      <c r="E91" s="457" t="s">
        <v>488</v>
      </c>
      <c r="F91" s="97">
        <v>192</v>
      </c>
      <c r="G91" s="197">
        <v>68</v>
      </c>
      <c r="H91" s="51"/>
      <c r="I91" s="8">
        <v>350</v>
      </c>
      <c r="J91" s="199"/>
      <c r="K91" s="51">
        <v>200</v>
      </c>
      <c r="L91" s="8">
        <v>100</v>
      </c>
      <c r="M91" s="199">
        <v>100</v>
      </c>
    </row>
    <row r="92" spans="1:13" ht="15">
      <c r="A92" s="198">
        <v>637012</v>
      </c>
      <c r="B92" s="9">
        <v>2</v>
      </c>
      <c r="C92" s="1002">
        <v>41</v>
      </c>
      <c r="D92" s="806" t="s">
        <v>77</v>
      </c>
      <c r="E92" s="457" t="s">
        <v>26</v>
      </c>
      <c r="F92" s="97"/>
      <c r="G92" s="197"/>
      <c r="H92" s="51"/>
      <c r="I92" s="8">
        <v>300</v>
      </c>
      <c r="J92" s="199"/>
      <c r="K92" s="51">
        <v>100</v>
      </c>
      <c r="L92" s="8">
        <v>100</v>
      </c>
      <c r="M92" s="199">
        <v>100</v>
      </c>
    </row>
    <row r="93" spans="1:13" ht="15">
      <c r="A93" s="198">
        <v>637012</v>
      </c>
      <c r="B93" s="9">
        <v>3</v>
      </c>
      <c r="C93" s="239">
        <v>41</v>
      </c>
      <c r="D93" s="805" t="s">
        <v>77</v>
      </c>
      <c r="E93" s="931" t="s">
        <v>155</v>
      </c>
      <c r="F93" s="97">
        <v>264</v>
      </c>
      <c r="G93" s="199">
        <v>53</v>
      </c>
      <c r="H93" s="51">
        <v>100</v>
      </c>
      <c r="I93" s="8">
        <v>900</v>
      </c>
      <c r="J93" s="199">
        <v>730</v>
      </c>
      <c r="K93" s="51">
        <v>500</v>
      </c>
      <c r="L93" s="8">
        <v>500</v>
      </c>
      <c r="M93" s="199">
        <v>500</v>
      </c>
    </row>
    <row r="94" spans="1:13" ht="15">
      <c r="A94" s="198">
        <v>637014</v>
      </c>
      <c r="B94" s="9"/>
      <c r="C94" s="14">
        <v>41</v>
      </c>
      <c r="D94" s="806" t="s">
        <v>77</v>
      </c>
      <c r="E94" s="741" t="s">
        <v>156</v>
      </c>
      <c r="F94" s="97">
        <v>16576</v>
      </c>
      <c r="G94" s="197">
        <v>19008</v>
      </c>
      <c r="H94" s="51">
        <v>19000</v>
      </c>
      <c r="I94" s="8">
        <v>19000</v>
      </c>
      <c r="J94" s="199">
        <v>16000</v>
      </c>
      <c r="K94" s="51">
        <v>19000</v>
      </c>
      <c r="L94" s="8">
        <v>19000</v>
      </c>
      <c r="M94" s="199">
        <v>19000</v>
      </c>
    </row>
    <row r="95" spans="1:13" ht="15">
      <c r="A95" s="198">
        <v>637015</v>
      </c>
      <c r="B95" s="9"/>
      <c r="C95" s="1002">
        <v>41</v>
      </c>
      <c r="D95" s="806" t="s">
        <v>157</v>
      </c>
      <c r="E95" s="741" t="s">
        <v>158</v>
      </c>
      <c r="F95" s="97">
        <v>2005</v>
      </c>
      <c r="G95" s="197">
        <v>930</v>
      </c>
      <c r="H95" s="51">
        <v>700</v>
      </c>
      <c r="I95" s="8">
        <v>2000</v>
      </c>
      <c r="J95" s="199">
        <v>1200</v>
      </c>
      <c r="K95" s="51">
        <v>2000</v>
      </c>
      <c r="L95" s="8">
        <v>2000</v>
      </c>
      <c r="M95" s="199">
        <v>2000</v>
      </c>
    </row>
    <row r="96" spans="1:13" ht="15">
      <c r="A96" s="198">
        <v>637023</v>
      </c>
      <c r="B96" s="34"/>
      <c r="C96" s="92">
        <v>41</v>
      </c>
      <c r="D96" s="806" t="s">
        <v>90</v>
      </c>
      <c r="E96" s="741" t="s">
        <v>159</v>
      </c>
      <c r="F96" s="97">
        <v>75</v>
      </c>
      <c r="G96" s="197">
        <v>104</v>
      </c>
      <c r="H96" s="97"/>
      <c r="I96" s="6"/>
      <c r="J96" s="197"/>
      <c r="K96" s="97"/>
      <c r="L96" s="6"/>
      <c r="M96" s="197"/>
    </row>
    <row r="97" spans="1:13" ht="15">
      <c r="A97" s="198">
        <v>637016</v>
      </c>
      <c r="B97" s="34"/>
      <c r="C97" s="1002">
        <v>41</v>
      </c>
      <c r="D97" s="806" t="s">
        <v>77</v>
      </c>
      <c r="E97" s="741" t="s">
        <v>160</v>
      </c>
      <c r="F97" s="97">
        <v>1429</v>
      </c>
      <c r="G97" s="197">
        <v>2120</v>
      </c>
      <c r="H97" s="97">
        <v>2700</v>
      </c>
      <c r="I97" s="6">
        <v>2700</v>
      </c>
      <c r="J97" s="197">
        <v>2100</v>
      </c>
      <c r="K97" s="97">
        <v>2700</v>
      </c>
      <c r="L97" s="6">
        <v>2700</v>
      </c>
      <c r="M97" s="197">
        <v>2700</v>
      </c>
    </row>
    <row r="98" spans="1:13" ht="15">
      <c r="A98" s="198">
        <v>637026</v>
      </c>
      <c r="B98" s="34">
        <v>1</v>
      </c>
      <c r="C98" s="239">
        <v>41</v>
      </c>
      <c r="D98" s="805" t="s">
        <v>161</v>
      </c>
      <c r="E98" s="743" t="s">
        <v>162</v>
      </c>
      <c r="F98" s="97">
        <v>3353</v>
      </c>
      <c r="G98" s="197">
        <v>3157</v>
      </c>
      <c r="H98" s="51">
        <v>3500</v>
      </c>
      <c r="I98" s="8">
        <v>3500</v>
      </c>
      <c r="J98" s="199">
        <v>3000</v>
      </c>
      <c r="K98" s="51">
        <v>3500</v>
      </c>
      <c r="L98" s="8">
        <v>3000</v>
      </c>
      <c r="M98" s="199">
        <v>3000</v>
      </c>
    </row>
    <row r="99" spans="1:13" ht="15">
      <c r="A99" s="198">
        <v>637026</v>
      </c>
      <c r="B99" s="34">
        <v>2</v>
      </c>
      <c r="C99" s="14">
        <v>41</v>
      </c>
      <c r="D99" s="806" t="s">
        <v>161</v>
      </c>
      <c r="E99" s="741" t="s">
        <v>163</v>
      </c>
      <c r="F99" s="97">
        <v>2251</v>
      </c>
      <c r="G99" s="197">
        <v>1466</v>
      </c>
      <c r="H99" s="51">
        <v>4000</v>
      </c>
      <c r="I99" s="51">
        <v>4000</v>
      </c>
      <c r="J99" s="199">
        <v>2000</v>
      </c>
      <c r="K99" s="51">
        <v>4000</v>
      </c>
      <c r="L99" s="51">
        <v>4000</v>
      </c>
      <c r="M99" s="242">
        <v>4000</v>
      </c>
    </row>
    <row r="100" spans="1:13" ht="15" customHeight="1" hidden="1">
      <c r="A100" s="198">
        <v>637031</v>
      </c>
      <c r="B100" s="34"/>
      <c r="C100" s="1002">
        <v>41</v>
      </c>
      <c r="D100" s="818" t="s">
        <v>77</v>
      </c>
      <c r="E100" s="741" t="s">
        <v>164</v>
      </c>
      <c r="F100" s="97"/>
      <c r="G100" s="197"/>
      <c r="H100" s="51">
        <v>0</v>
      </c>
      <c r="I100" s="51">
        <v>0</v>
      </c>
      <c r="J100" s="199"/>
      <c r="K100" s="51">
        <v>0</v>
      </c>
      <c r="L100" s="51">
        <v>0</v>
      </c>
      <c r="M100" s="242"/>
    </row>
    <row r="101" spans="1:13" ht="15">
      <c r="A101" s="198">
        <v>637027</v>
      </c>
      <c r="B101" s="34"/>
      <c r="C101" s="9">
        <v>41</v>
      </c>
      <c r="D101" s="806" t="s">
        <v>77</v>
      </c>
      <c r="E101" s="741" t="s">
        <v>165</v>
      </c>
      <c r="F101" s="97">
        <v>3165</v>
      </c>
      <c r="G101" s="197">
        <v>4712</v>
      </c>
      <c r="H101" s="51">
        <v>3900</v>
      </c>
      <c r="I101" s="8">
        <v>5000</v>
      </c>
      <c r="J101" s="199">
        <v>3900</v>
      </c>
      <c r="K101" s="51">
        <v>5000</v>
      </c>
      <c r="L101" s="8">
        <v>5000</v>
      </c>
      <c r="M101" s="199">
        <v>5000</v>
      </c>
    </row>
    <row r="102" spans="1:13" ht="15" customHeight="1" hidden="1">
      <c r="A102" s="196">
        <v>637006</v>
      </c>
      <c r="B102" s="55"/>
      <c r="C102" s="1002">
        <v>41</v>
      </c>
      <c r="D102" s="804"/>
      <c r="E102" s="798" t="s">
        <v>166</v>
      </c>
      <c r="F102" s="97"/>
      <c r="G102" s="197"/>
      <c r="H102" s="97"/>
      <c r="I102" s="6"/>
      <c r="J102" s="197"/>
      <c r="K102" s="97"/>
      <c r="L102" s="6"/>
      <c r="M102" s="197"/>
    </row>
    <row r="103" spans="1:13" ht="15" customHeight="1" hidden="1">
      <c r="A103" s="196">
        <v>621000</v>
      </c>
      <c r="B103" s="7"/>
      <c r="C103" s="1002">
        <v>41</v>
      </c>
      <c r="D103" s="804" t="s">
        <v>77</v>
      </c>
      <c r="E103" s="798" t="s">
        <v>80</v>
      </c>
      <c r="F103" s="97"/>
      <c r="G103" s="197"/>
      <c r="H103" s="97"/>
      <c r="I103" s="6"/>
      <c r="J103" s="197"/>
      <c r="K103" s="97"/>
      <c r="L103" s="6"/>
      <c r="M103" s="197"/>
    </row>
    <row r="104" spans="1:13" ht="15" customHeight="1" hidden="1">
      <c r="A104" s="198">
        <v>623000</v>
      </c>
      <c r="B104" s="9"/>
      <c r="C104" s="438"/>
      <c r="D104" s="805" t="s">
        <v>77</v>
      </c>
      <c r="E104" s="741" t="s">
        <v>81</v>
      </c>
      <c r="F104" s="51"/>
      <c r="G104" s="199"/>
      <c r="H104" s="51"/>
      <c r="I104" s="8"/>
      <c r="J104" s="199"/>
      <c r="K104" s="51"/>
      <c r="L104" s="8"/>
      <c r="M104" s="199"/>
    </row>
    <row r="105" spans="1:13" ht="15" customHeight="1" hidden="1">
      <c r="A105" s="198">
        <v>625001</v>
      </c>
      <c r="B105" s="9"/>
      <c r="C105" s="14"/>
      <c r="D105" s="806" t="s">
        <v>77</v>
      </c>
      <c r="E105" s="741" t="s">
        <v>82</v>
      </c>
      <c r="F105" s="51"/>
      <c r="G105" s="199"/>
      <c r="H105" s="51"/>
      <c r="I105" s="8"/>
      <c r="J105" s="199"/>
      <c r="K105" s="51"/>
      <c r="L105" s="8"/>
      <c r="M105" s="199"/>
    </row>
    <row r="106" spans="1:13" ht="15" customHeight="1" hidden="1">
      <c r="A106" s="198">
        <v>625002</v>
      </c>
      <c r="B106" s="9"/>
      <c r="C106" s="14"/>
      <c r="D106" s="806" t="s">
        <v>77</v>
      </c>
      <c r="E106" s="741" t="s">
        <v>83</v>
      </c>
      <c r="F106" s="51"/>
      <c r="G106" s="199"/>
      <c r="H106" s="51"/>
      <c r="I106" s="8"/>
      <c r="J106" s="199"/>
      <c r="K106" s="51"/>
      <c r="L106" s="8"/>
      <c r="M106" s="199"/>
    </row>
    <row r="107" spans="1:13" ht="15" customHeight="1" hidden="1">
      <c r="A107" s="196">
        <v>625003</v>
      </c>
      <c r="B107" s="55"/>
      <c r="C107" s="91"/>
      <c r="D107" s="806" t="s">
        <v>77</v>
      </c>
      <c r="E107" s="798" t="s">
        <v>84</v>
      </c>
      <c r="F107" s="97"/>
      <c r="G107" s="197"/>
      <c r="H107" s="51"/>
      <c r="I107" s="8"/>
      <c r="J107" s="199"/>
      <c r="K107" s="51"/>
      <c r="L107" s="8"/>
      <c r="M107" s="199"/>
    </row>
    <row r="108" spans="1:13" ht="15" customHeight="1" hidden="1">
      <c r="A108" s="198">
        <v>625004</v>
      </c>
      <c r="B108" s="34"/>
      <c r="C108" s="92"/>
      <c r="D108" s="806" t="s">
        <v>77</v>
      </c>
      <c r="E108" s="741" t="s">
        <v>85</v>
      </c>
      <c r="F108" s="51"/>
      <c r="G108" s="199"/>
      <c r="H108" s="51"/>
      <c r="I108" s="8"/>
      <c r="J108" s="199"/>
      <c r="K108" s="51"/>
      <c r="L108" s="8"/>
      <c r="M108" s="199"/>
    </row>
    <row r="109" spans="1:13" ht="15" customHeight="1" hidden="1">
      <c r="A109" s="209">
        <v>625005</v>
      </c>
      <c r="B109" s="36"/>
      <c r="C109" s="40"/>
      <c r="D109" s="806" t="s">
        <v>77</v>
      </c>
      <c r="E109" s="43" t="s">
        <v>86</v>
      </c>
      <c r="F109" s="37"/>
      <c r="G109" s="210"/>
      <c r="H109" s="51"/>
      <c r="I109" s="8"/>
      <c r="J109" s="199"/>
      <c r="K109" s="51"/>
      <c r="L109" s="8"/>
      <c r="M109" s="199"/>
    </row>
    <row r="110" spans="1:13" ht="15" customHeight="1" hidden="1">
      <c r="A110" s="198">
        <v>625007</v>
      </c>
      <c r="B110" s="34"/>
      <c r="C110" s="40"/>
      <c r="D110" s="804" t="s">
        <v>77</v>
      </c>
      <c r="E110" s="743" t="s">
        <v>87</v>
      </c>
      <c r="F110" s="51"/>
      <c r="G110" s="199"/>
      <c r="H110" s="51"/>
      <c r="I110" s="8"/>
      <c r="J110" s="199"/>
      <c r="K110" s="51"/>
      <c r="L110" s="8"/>
      <c r="M110" s="199"/>
    </row>
    <row r="111" spans="1:13" ht="15" customHeight="1">
      <c r="A111" s="232">
        <v>637031</v>
      </c>
      <c r="B111" s="34"/>
      <c r="C111" s="14">
        <v>41</v>
      </c>
      <c r="D111" s="806" t="s">
        <v>77</v>
      </c>
      <c r="E111" s="741" t="s">
        <v>27</v>
      </c>
      <c r="F111" s="37"/>
      <c r="G111" s="199"/>
      <c r="H111" s="51"/>
      <c r="I111" s="57">
        <v>9000</v>
      </c>
      <c r="J111" s="244"/>
      <c r="K111" s="57"/>
      <c r="L111" s="57"/>
      <c r="M111" s="246"/>
    </row>
    <row r="112" spans="1:13" ht="15" customHeight="1">
      <c r="A112" s="232">
        <v>637035</v>
      </c>
      <c r="B112" s="34"/>
      <c r="C112" s="1002">
        <v>41</v>
      </c>
      <c r="D112" s="804" t="s">
        <v>118</v>
      </c>
      <c r="E112" s="798" t="s">
        <v>450</v>
      </c>
      <c r="F112" s="232"/>
      <c r="G112" s="244"/>
      <c r="H112" s="57"/>
      <c r="I112" s="57">
        <v>230</v>
      </c>
      <c r="J112" s="244"/>
      <c r="K112" s="57">
        <v>250</v>
      </c>
      <c r="L112" s="57">
        <v>250</v>
      </c>
      <c r="M112" s="246">
        <v>250</v>
      </c>
    </row>
    <row r="113" spans="1:13" ht="15">
      <c r="A113" s="232">
        <v>637003</v>
      </c>
      <c r="B113" s="9"/>
      <c r="C113" s="1019">
        <v>41</v>
      </c>
      <c r="D113" s="805" t="s">
        <v>108</v>
      </c>
      <c r="E113" s="743" t="s">
        <v>385</v>
      </c>
      <c r="F113" s="206">
        <v>826</v>
      </c>
      <c r="G113" s="243">
        <v>631</v>
      </c>
      <c r="H113" s="811">
        <v>1000</v>
      </c>
      <c r="I113" s="57">
        <v>1000</v>
      </c>
      <c r="J113" s="244">
        <v>1000</v>
      </c>
      <c r="K113" s="57">
        <v>1000</v>
      </c>
      <c r="L113" s="57">
        <v>1000</v>
      </c>
      <c r="M113" s="246">
        <v>1000</v>
      </c>
    </row>
    <row r="114" spans="1:13" ht="15">
      <c r="A114" s="191">
        <v>641</v>
      </c>
      <c r="B114" s="79"/>
      <c r="C114" s="123"/>
      <c r="D114" s="808"/>
      <c r="E114" s="797" t="s">
        <v>167</v>
      </c>
      <c r="F114" s="5">
        <v>4682</v>
      </c>
      <c r="G114" s="192">
        <v>6137</v>
      </c>
      <c r="H114" s="5">
        <v>7600</v>
      </c>
      <c r="I114" s="4">
        <v>7600</v>
      </c>
      <c r="J114" s="192">
        <v>3500</v>
      </c>
      <c r="K114" s="5">
        <v>9200</v>
      </c>
      <c r="L114" s="4">
        <f>L115</f>
        <v>6500</v>
      </c>
      <c r="M114" s="192">
        <f>M115</f>
        <v>6500</v>
      </c>
    </row>
    <row r="115" spans="1:13" ht="15">
      <c r="A115" s="207">
        <v>641012</v>
      </c>
      <c r="B115" s="23"/>
      <c r="C115" s="1002">
        <v>111</v>
      </c>
      <c r="D115" s="817" t="s">
        <v>77</v>
      </c>
      <c r="E115" s="43" t="s">
        <v>168</v>
      </c>
      <c r="F115" s="56">
        <v>4682</v>
      </c>
      <c r="G115" s="208">
        <v>6137</v>
      </c>
      <c r="H115" s="37">
        <v>6500</v>
      </c>
      <c r="I115" s="37">
        <v>6500</v>
      </c>
      <c r="J115" s="210">
        <v>6500</v>
      </c>
      <c r="K115" s="37">
        <v>6500</v>
      </c>
      <c r="L115" s="37">
        <v>6500</v>
      </c>
      <c r="M115" s="212">
        <v>6500</v>
      </c>
    </row>
    <row r="116" spans="1:13" ht="15">
      <c r="A116" s="206">
        <v>642013</v>
      </c>
      <c r="B116" s="33"/>
      <c r="C116" s="150">
        <v>41</v>
      </c>
      <c r="D116" s="807" t="s">
        <v>77</v>
      </c>
      <c r="E116" s="743" t="s">
        <v>169</v>
      </c>
      <c r="F116" s="811"/>
      <c r="G116" s="243"/>
      <c r="H116" s="811">
        <v>1100</v>
      </c>
      <c r="I116" s="24">
        <v>1100</v>
      </c>
      <c r="J116" s="243"/>
      <c r="K116" s="811">
        <v>2700</v>
      </c>
      <c r="L116" s="24">
        <v>2000</v>
      </c>
      <c r="M116" s="243">
        <v>2000</v>
      </c>
    </row>
    <row r="117" spans="1:13" ht="15.75" thickBot="1">
      <c r="A117" s="294"/>
      <c r="B117" s="28"/>
      <c r="C117" s="1004"/>
      <c r="D117" s="834"/>
      <c r="E117" s="833"/>
      <c r="F117" s="831"/>
      <c r="G117" s="421"/>
      <c r="H117" s="85"/>
      <c r="I117" s="85"/>
      <c r="J117" s="830"/>
      <c r="K117" s="85"/>
      <c r="L117" s="85"/>
      <c r="M117" s="247"/>
    </row>
    <row r="118" spans="1:13" ht="15.75" thickBot="1">
      <c r="A118" s="17" t="s">
        <v>170</v>
      </c>
      <c r="B118" s="103"/>
      <c r="C118" s="59"/>
      <c r="D118" s="802"/>
      <c r="E118" s="61" t="s">
        <v>171</v>
      </c>
      <c r="F118" s="74">
        <f>SUM(F119+F120+F130)</f>
        <v>6789</v>
      </c>
      <c r="G118" s="19">
        <f>SUM(G119+G120+G130+G128)</f>
        <v>5616</v>
      </c>
      <c r="H118" s="74">
        <f aca="true" t="shared" si="6" ref="H118:M118">H119+H120+H130</f>
        <v>5403</v>
      </c>
      <c r="I118" s="72">
        <f t="shared" si="6"/>
        <v>5603</v>
      </c>
      <c r="J118" s="19">
        <f t="shared" si="6"/>
        <v>6383</v>
      </c>
      <c r="K118" s="74">
        <f>K119+K120+K130+K128</f>
        <v>5753</v>
      </c>
      <c r="L118" s="72">
        <f t="shared" si="6"/>
        <v>5803</v>
      </c>
      <c r="M118" s="19">
        <f t="shared" si="6"/>
        <v>5803</v>
      </c>
    </row>
    <row r="119" spans="1:13" ht="15">
      <c r="A119" s="300">
        <v>611000</v>
      </c>
      <c r="B119" s="105"/>
      <c r="C119" s="104">
        <v>41</v>
      </c>
      <c r="D119" s="1096" t="s">
        <v>145</v>
      </c>
      <c r="E119" s="836" t="s">
        <v>78</v>
      </c>
      <c r="F119" s="116">
        <v>4205</v>
      </c>
      <c r="G119" s="248">
        <v>3395</v>
      </c>
      <c r="H119" s="116">
        <v>3500</v>
      </c>
      <c r="I119" s="107">
        <v>3500</v>
      </c>
      <c r="J119" s="248">
        <v>4300</v>
      </c>
      <c r="K119" s="116">
        <v>3600</v>
      </c>
      <c r="L119" s="107">
        <v>3700</v>
      </c>
      <c r="M119" s="248">
        <v>3700</v>
      </c>
    </row>
    <row r="120" spans="1:13" ht="15">
      <c r="A120" s="222">
        <v>62</v>
      </c>
      <c r="B120" s="79"/>
      <c r="C120" s="3"/>
      <c r="D120" s="912"/>
      <c r="E120" s="827" t="s">
        <v>79</v>
      </c>
      <c r="F120" s="5">
        <f>SUM(F121:F127)</f>
        <v>1469</v>
      </c>
      <c r="G120" s="192">
        <f aca="true" t="shared" si="7" ref="G120:M120">SUM(G121:G127)</f>
        <v>1098</v>
      </c>
      <c r="H120" s="5">
        <f t="shared" si="7"/>
        <v>1243</v>
      </c>
      <c r="I120" s="4">
        <f t="shared" si="7"/>
        <v>1243</v>
      </c>
      <c r="J120" s="192">
        <f t="shared" si="7"/>
        <v>1243</v>
      </c>
      <c r="K120" s="5">
        <f t="shared" si="7"/>
        <v>1273</v>
      </c>
      <c r="L120" s="4">
        <f t="shared" si="7"/>
        <v>1243</v>
      </c>
      <c r="M120" s="192">
        <f t="shared" si="7"/>
        <v>1243</v>
      </c>
    </row>
    <row r="121" spans="1:13" ht="15">
      <c r="A121" s="207">
        <v>623000</v>
      </c>
      <c r="B121" s="23"/>
      <c r="C121" s="981">
        <v>41</v>
      </c>
      <c r="D121" s="816" t="s">
        <v>145</v>
      </c>
      <c r="E121" s="828" t="s">
        <v>81</v>
      </c>
      <c r="F121" s="121">
        <v>421</v>
      </c>
      <c r="G121" s="249">
        <v>299</v>
      </c>
      <c r="H121" s="56">
        <v>350</v>
      </c>
      <c r="I121" s="22">
        <v>350</v>
      </c>
      <c r="J121" s="208">
        <v>350</v>
      </c>
      <c r="K121" s="56">
        <v>360</v>
      </c>
      <c r="L121" s="22">
        <v>350</v>
      </c>
      <c r="M121" s="208">
        <v>350</v>
      </c>
    </row>
    <row r="122" spans="1:19" ht="15">
      <c r="A122" s="198">
        <v>625001</v>
      </c>
      <c r="B122" s="7"/>
      <c r="C122" s="1002">
        <v>41</v>
      </c>
      <c r="D122" s="804" t="s">
        <v>145</v>
      </c>
      <c r="E122" s="457" t="s">
        <v>82</v>
      </c>
      <c r="F122" s="57">
        <v>57</v>
      </c>
      <c r="G122" s="244">
        <v>46</v>
      </c>
      <c r="H122" s="51">
        <v>50</v>
      </c>
      <c r="I122" s="8">
        <v>50</v>
      </c>
      <c r="J122" s="199">
        <v>50</v>
      </c>
      <c r="K122" s="51">
        <v>52</v>
      </c>
      <c r="L122" s="8">
        <v>50</v>
      </c>
      <c r="M122" s="199">
        <v>50</v>
      </c>
      <c r="O122" s="216"/>
      <c r="P122" s="216"/>
      <c r="Q122" s="216"/>
      <c r="R122" s="216"/>
      <c r="S122" s="216"/>
    </row>
    <row r="123" spans="1:13" ht="15">
      <c r="A123" s="198">
        <v>625002</v>
      </c>
      <c r="B123" s="9"/>
      <c r="C123" s="14">
        <v>41</v>
      </c>
      <c r="D123" s="805" t="s">
        <v>145</v>
      </c>
      <c r="E123" s="457" t="s">
        <v>83</v>
      </c>
      <c r="F123" s="57">
        <v>589</v>
      </c>
      <c r="G123" s="244">
        <v>456</v>
      </c>
      <c r="H123" s="51">
        <v>500</v>
      </c>
      <c r="I123" s="8">
        <v>500</v>
      </c>
      <c r="J123" s="199">
        <v>500</v>
      </c>
      <c r="K123" s="51">
        <v>510</v>
      </c>
      <c r="L123" s="8">
        <v>500</v>
      </c>
      <c r="M123" s="199">
        <v>500</v>
      </c>
    </row>
    <row r="124" spans="1:13" ht="15">
      <c r="A124" s="198">
        <v>625003</v>
      </c>
      <c r="B124" s="9"/>
      <c r="C124" s="14">
        <v>41</v>
      </c>
      <c r="D124" s="805" t="s">
        <v>145</v>
      </c>
      <c r="E124" s="457" t="s">
        <v>84</v>
      </c>
      <c r="F124" s="57">
        <v>34</v>
      </c>
      <c r="G124" s="244">
        <v>26</v>
      </c>
      <c r="H124" s="51">
        <v>28</v>
      </c>
      <c r="I124" s="8">
        <v>28</v>
      </c>
      <c r="J124" s="199">
        <v>28</v>
      </c>
      <c r="K124" s="51">
        <v>30</v>
      </c>
      <c r="L124" s="8">
        <v>28</v>
      </c>
      <c r="M124" s="199">
        <v>28</v>
      </c>
    </row>
    <row r="125" spans="1:13" ht="15">
      <c r="A125" s="198">
        <v>625004</v>
      </c>
      <c r="B125" s="9"/>
      <c r="C125" s="14">
        <v>41</v>
      </c>
      <c r="D125" s="805" t="s">
        <v>145</v>
      </c>
      <c r="E125" s="457" t="s">
        <v>85</v>
      </c>
      <c r="F125" s="51">
        <v>126</v>
      </c>
      <c r="G125" s="199">
        <v>97</v>
      </c>
      <c r="H125" s="51">
        <v>110</v>
      </c>
      <c r="I125" s="8">
        <v>110</v>
      </c>
      <c r="J125" s="199">
        <v>110</v>
      </c>
      <c r="K125" s="51">
        <v>110</v>
      </c>
      <c r="L125" s="8">
        <v>110</v>
      </c>
      <c r="M125" s="199">
        <v>110</v>
      </c>
    </row>
    <row r="126" spans="1:13" ht="15">
      <c r="A126" s="198">
        <v>625005</v>
      </c>
      <c r="B126" s="9"/>
      <c r="C126" s="14">
        <v>41</v>
      </c>
      <c r="D126" s="805" t="s">
        <v>145</v>
      </c>
      <c r="E126" s="457" t="s">
        <v>86</v>
      </c>
      <c r="F126" s="51">
        <v>42</v>
      </c>
      <c r="G126" s="199">
        <v>33</v>
      </c>
      <c r="H126" s="51">
        <v>35</v>
      </c>
      <c r="I126" s="8">
        <v>35</v>
      </c>
      <c r="J126" s="199">
        <v>35</v>
      </c>
      <c r="K126" s="51">
        <v>36</v>
      </c>
      <c r="L126" s="8">
        <v>35</v>
      </c>
      <c r="M126" s="199">
        <v>35</v>
      </c>
    </row>
    <row r="127" spans="1:13" ht="15">
      <c r="A127" s="200">
        <v>625007</v>
      </c>
      <c r="B127" s="11"/>
      <c r="C127" s="239">
        <v>41</v>
      </c>
      <c r="D127" s="805" t="s">
        <v>145</v>
      </c>
      <c r="E127" s="856" t="s">
        <v>87</v>
      </c>
      <c r="F127" s="85">
        <v>200</v>
      </c>
      <c r="G127" s="201">
        <v>141</v>
      </c>
      <c r="H127" s="85">
        <v>170</v>
      </c>
      <c r="I127" s="10">
        <v>170</v>
      </c>
      <c r="J127" s="201">
        <v>170</v>
      </c>
      <c r="K127" s="85">
        <v>175</v>
      </c>
      <c r="L127" s="10">
        <v>170</v>
      </c>
      <c r="M127" s="201">
        <v>170</v>
      </c>
    </row>
    <row r="128" spans="1:13" ht="15">
      <c r="A128" s="222">
        <v>631</v>
      </c>
      <c r="B128" s="79"/>
      <c r="C128" s="123"/>
      <c r="D128" s="808"/>
      <c r="E128" s="827" t="s">
        <v>374</v>
      </c>
      <c r="F128" s="5"/>
      <c r="G128" s="192">
        <v>11</v>
      </c>
      <c r="H128" s="5"/>
      <c r="I128" s="4"/>
      <c r="J128" s="192"/>
      <c r="K128" s="5">
        <f>K129</f>
        <v>20</v>
      </c>
      <c r="L128" s="4">
        <f>L129</f>
        <v>20</v>
      </c>
      <c r="M128" s="192">
        <f>M129</f>
        <v>20</v>
      </c>
    </row>
    <row r="129" spans="1:13" ht="15">
      <c r="A129" s="193">
        <v>631001</v>
      </c>
      <c r="B129" s="81"/>
      <c r="C129" s="1006">
        <v>41</v>
      </c>
      <c r="D129" s="808" t="s">
        <v>145</v>
      </c>
      <c r="E129" s="838" t="s">
        <v>376</v>
      </c>
      <c r="F129" s="82"/>
      <c r="G129" s="194">
        <v>11</v>
      </c>
      <c r="H129" s="82"/>
      <c r="I129" s="83"/>
      <c r="J129" s="194"/>
      <c r="K129" s="82">
        <v>20</v>
      </c>
      <c r="L129" s="83">
        <v>20</v>
      </c>
      <c r="M129" s="194">
        <v>20</v>
      </c>
    </row>
    <row r="130" spans="1:13" ht="15">
      <c r="A130" s="222">
        <v>637</v>
      </c>
      <c r="B130" s="3"/>
      <c r="C130" s="156"/>
      <c r="D130" s="808"/>
      <c r="E130" s="827" t="s">
        <v>172</v>
      </c>
      <c r="F130" s="5">
        <f>SUM(F131:F134)</f>
        <v>1115</v>
      </c>
      <c r="G130" s="192">
        <f>SUM(G131:G134)</f>
        <v>1112</v>
      </c>
      <c r="H130" s="5">
        <f>SUM(H132:H133)</f>
        <v>660</v>
      </c>
      <c r="I130" s="4">
        <f>SUM(I131:I133)</f>
        <v>860</v>
      </c>
      <c r="J130" s="192">
        <f>SUM(J131:J133)</f>
        <v>840</v>
      </c>
      <c r="K130" s="5">
        <f>SUM(K131:K133)</f>
        <v>860</v>
      </c>
      <c r="L130" s="4">
        <f>SUM(L131:L133)</f>
        <v>860</v>
      </c>
      <c r="M130" s="192">
        <f>SUM(M131:M133)</f>
        <v>860</v>
      </c>
    </row>
    <row r="131" spans="1:13" ht="15">
      <c r="A131" s="207">
        <v>637014</v>
      </c>
      <c r="B131" s="23"/>
      <c r="C131" s="981">
        <v>41</v>
      </c>
      <c r="D131" s="816" t="s">
        <v>145</v>
      </c>
      <c r="E131" s="828" t="s">
        <v>156</v>
      </c>
      <c r="F131" s="56">
        <v>240</v>
      </c>
      <c r="G131" s="208">
        <v>200</v>
      </c>
      <c r="H131" s="56">
        <v>200</v>
      </c>
      <c r="I131" s="22">
        <v>200</v>
      </c>
      <c r="J131" s="208">
        <v>200</v>
      </c>
      <c r="K131" s="56">
        <v>200</v>
      </c>
      <c r="L131" s="22">
        <v>200</v>
      </c>
      <c r="M131" s="208">
        <v>200</v>
      </c>
    </row>
    <row r="132" spans="1:17" ht="15">
      <c r="A132" s="196">
        <v>637012</v>
      </c>
      <c r="B132" s="7">
        <v>1</v>
      </c>
      <c r="C132" s="1002">
        <v>41</v>
      </c>
      <c r="D132" s="817" t="s">
        <v>77</v>
      </c>
      <c r="E132" s="829" t="s">
        <v>173</v>
      </c>
      <c r="F132" s="37">
        <v>817</v>
      </c>
      <c r="G132" s="210">
        <v>867</v>
      </c>
      <c r="H132" s="97">
        <v>600</v>
      </c>
      <c r="I132" s="6">
        <v>600</v>
      </c>
      <c r="J132" s="197">
        <v>600</v>
      </c>
      <c r="K132" s="97">
        <v>600</v>
      </c>
      <c r="L132" s="6">
        <v>600</v>
      </c>
      <c r="M132" s="197">
        <v>600</v>
      </c>
      <c r="N132" s="1031"/>
      <c r="O132" s="53"/>
      <c r="P132" s="53"/>
      <c r="Q132" s="53"/>
    </row>
    <row r="133" spans="1:13" ht="15">
      <c r="A133" s="200">
        <v>637016</v>
      </c>
      <c r="B133" s="11"/>
      <c r="C133" s="239">
        <v>41</v>
      </c>
      <c r="D133" s="817" t="s">
        <v>145</v>
      </c>
      <c r="E133" s="842" t="s">
        <v>160</v>
      </c>
      <c r="F133" s="811">
        <v>58</v>
      </c>
      <c r="G133" s="243">
        <v>45</v>
      </c>
      <c r="H133" s="844">
        <v>60</v>
      </c>
      <c r="I133" s="109">
        <v>60</v>
      </c>
      <c r="J133" s="250">
        <v>40</v>
      </c>
      <c r="K133" s="844">
        <v>60</v>
      </c>
      <c r="L133" s="109">
        <v>60</v>
      </c>
      <c r="M133" s="250">
        <v>60</v>
      </c>
    </row>
    <row r="134" spans="1:13" ht="15.75" thickBot="1">
      <c r="A134" s="296"/>
      <c r="B134" s="101"/>
      <c r="C134" s="1007"/>
      <c r="D134" s="839"/>
      <c r="E134" s="843"/>
      <c r="G134" s="421"/>
      <c r="H134" s="37"/>
      <c r="I134" s="102"/>
      <c r="J134" s="259"/>
      <c r="K134" s="111"/>
      <c r="L134" s="102"/>
      <c r="M134" s="210"/>
    </row>
    <row r="135" spans="1:13" ht="15.75" thickBot="1">
      <c r="A135" s="17" t="s">
        <v>174</v>
      </c>
      <c r="B135" s="18"/>
      <c r="C135" s="999"/>
      <c r="D135" s="802"/>
      <c r="E135" s="61" t="s">
        <v>175</v>
      </c>
      <c r="F135" s="74">
        <f>SUM(F136+F137+F145+F151)</f>
        <v>3801</v>
      </c>
      <c r="G135" s="19">
        <f>SUM(G136+G137+G145+G151)</f>
        <v>3894</v>
      </c>
      <c r="H135" s="74">
        <f aca="true" t="shared" si="8" ref="H135:M135">H136+H137+H145+H151</f>
        <v>3980</v>
      </c>
      <c r="I135" s="72">
        <f t="shared" si="8"/>
        <v>4980</v>
      </c>
      <c r="J135" s="19">
        <f t="shared" si="8"/>
        <v>3258</v>
      </c>
      <c r="K135" s="74">
        <f t="shared" si="8"/>
        <v>5000</v>
      </c>
      <c r="L135" s="72">
        <f t="shared" si="8"/>
        <v>4940</v>
      </c>
      <c r="M135" s="19">
        <f t="shared" si="8"/>
        <v>4940</v>
      </c>
    </row>
    <row r="136" spans="1:18" ht="15">
      <c r="A136" s="300">
        <v>611000</v>
      </c>
      <c r="B136" s="104"/>
      <c r="C136" s="107">
        <v>111</v>
      </c>
      <c r="D136" s="1097" t="s">
        <v>176</v>
      </c>
      <c r="E136" s="836" t="s">
        <v>78</v>
      </c>
      <c r="F136" s="840">
        <v>2912</v>
      </c>
      <c r="G136" s="845">
        <v>2948</v>
      </c>
      <c r="H136" s="116">
        <v>2750</v>
      </c>
      <c r="I136" s="107">
        <v>3250</v>
      </c>
      <c r="J136" s="248">
        <v>2000</v>
      </c>
      <c r="K136" s="116">
        <v>3300</v>
      </c>
      <c r="L136" s="107">
        <v>3300</v>
      </c>
      <c r="M136" s="248">
        <v>3300</v>
      </c>
      <c r="N136" s="865"/>
      <c r="O136" s="186"/>
      <c r="P136" s="186"/>
      <c r="Q136" s="186"/>
      <c r="R136" s="186"/>
    </row>
    <row r="137" spans="1:15" ht="15">
      <c r="A137" s="222">
        <v>62</v>
      </c>
      <c r="B137" s="3"/>
      <c r="C137" s="156"/>
      <c r="D137" s="808"/>
      <c r="E137" s="827" t="s">
        <v>79</v>
      </c>
      <c r="F137" s="5">
        <f>SUM(F138:F144)</f>
        <v>668</v>
      </c>
      <c r="G137" s="192">
        <f aca="true" t="shared" si="9" ref="G137:M137">SUM(G138:G144)</f>
        <v>668</v>
      </c>
      <c r="H137" s="5">
        <f t="shared" si="9"/>
        <v>970</v>
      </c>
      <c r="I137" s="5">
        <f t="shared" si="9"/>
        <v>1370</v>
      </c>
      <c r="J137" s="192">
        <f t="shared" si="9"/>
        <v>970</v>
      </c>
      <c r="K137" s="5">
        <f t="shared" si="9"/>
        <v>1370</v>
      </c>
      <c r="L137" s="5">
        <f t="shared" si="9"/>
        <v>1370</v>
      </c>
      <c r="M137" s="195">
        <f t="shared" si="9"/>
        <v>1370</v>
      </c>
      <c r="O137" s="215"/>
    </row>
    <row r="138" spans="1:13" ht="15">
      <c r="A138" s="207">
        <v>623000</v>
      </c>
      <c r="B138" s="23"/>
      <c r="C138" s="1002">
        <v>111</v>
      </c>
      <c r="D138" s="817" t="s">
        <v>176</v>
      </c>
      <c r="E138" s="828" t="s">
        <v>81</v>
      </c>
      <c r="F138" s="121">
        <v>191</v>
      </c>
      <c r="G138" s="249">
        <v>191</v>
      </c>
      <c r="H138" s="56">
        <v>275</v>
      </c>
      <c r="I138" s="22">
        <v>375</v>
      </c>
      <c r="J138" s="208">
        <v>275</v>
      </c>
      <c r="K138" s="56">
        <v>375</v>
      </c>
      <c r="L138" s="22">
        <v>375</v>
      </c>
      <c r="M138" s="208">
        <v>375</v>
      </c>
    </row>
    <row r="139" spans="1:13" ht="15">
      <c r="A139" s="198">
        <v>625001</v>
      </c>
      <c r="B139" s="9"/>
      <c r="C139" s="14">
        <v>111</v>
      </c>
      <c r="D139" s="806" t="s">
        <v>176</v>
      </c>
      <c r="E139" s="457" t="s">
        <v>82</v>
      </c>
      <c r="F139" s="57">
        <v>27</v>
      </c>
      <c r="G139" s="244">
        <v>27</v>
      </c>
      <c r="H139" s="51">
        <v>40</v>
      </c>
      <c r="I139" s="8">
        <v>60</v>
      </c>
      <c r="J139" s="199">
        <v>40</v>
      </c>
      <c r="K139" s="51">
        <v>60</v>
      </c>
      <c r="L139" s="8">
        <v>60</v>
      </c>
      <c r="M139" s="199">
        <v>60</v>
      </c>
    </row>
    <row r="140" spans="1:18" ht="15">
      <c r="A140" s="198">
        <v>625002</v>
      </c>
      <c r="B140" s="9"/>
      <c r="C140" s="14">
        <v>111</v>
      </c>
      <c r="D140" s="806" t="s">
        <v>176</v>
      </c>
      <c r="E140" s="457" t="s">
        <v>83</v>
      </c>
      <c r="F140" s="57">
        <v>268</v>
      </c>
      <c r="G140" s="244">
        <v>268</v>
      </c>
      <c r="H140" s="51">
        <v>385</v>
      </c>
      <c r="I140" s="8">
        <v>515</v>
      </c>
      <c r="J140" s="199">
        <v>385</v>
      </c>
      <c r="K140" s="51">
        <v>515</v>
      </c>
      <c r="L140" s="8">
        <v>515</v>
      </c>
      <c r="M140" s="199">
        <v>515</v>
      </c>
      <c r="O140" s="186"/>
      <c r="P140" s="186"/>
      <c r="Q140" s="186"/>
      <c r="R140" s="186"/>
    </row>
    <row r="141" spans="1:13" ht="15">
      <c r="A141" s="198">
        <v>625003</v>
      </c>
      <c r="B141" s="9"/>
      <c r="C141" s="14">
        <v>111</v>
      </c>
      <c r="D141" s="806" t="s">
        <v>176</v>
      </c>
      <c r="E141" s="457" t="s">
        <v>84</v>
      </c>
      <c r="F141" s="57">
        <v>15</v>
      </c>
      <c r="G141" s="244">
        <v>15</v>
      </c>
      <c r="H141" s="51">
        <v>25</v>
      </c>
      <c r="I141" s="8">
        <v>35</v>
      </c>
      <c r="J141" s="199">
        <v>25</v>
      </c>
      <c r="K141" s="51">
        <v>35</v>
      </c>
      <c r="L141" s="8">
        <v>35</v>
      </c>
      <c r="M141" s="199">
        <v>35</v>
      </c>
    </row>
    <row r="142" spans="1:13" ht="15">
      <c r="A142" s="198">
        <v>625004</v>
      </c>
      <c r="B142" s="14"/>
      <c r="C142" s="14">
        <v>111</v>
      </c>
      <c r="D142" s="806" t="s">
        <v>176</v>
      </c>
      <c r="E142" s="457" t="s">
        <v>85</v>
      </c>
      <c r="F142" s="51">
        <v>57</v>
      </c>
      <c r="G142" s="199">
        <v>57</v>
      </c>
      <c r="H142" s="51">
        <v>85</v>
      </c>
      <c r="I142" s="8">
        <v>115</v>
      </c>
      <c r="J142" s="199">
        <v>85</v>
      </c>
      <c r="K142" s="51">
        <v>115</v>
      </c>
      <c r="L142" s="8">
        <v>115</v>
      </c>
      <c r="M142" s="199">
        <v>115</v>
      </c>
    </row>
    <row r="143" spans="1:13" ht="15">
      <c r="A143" s="196">
        <v>625005</v>
      </c>
      <c r="B143" s="7"/>
      <c r="C143" s="1002">
        <v>111</v>
      </c>
      <c r="D143" s="806" t="s">
        <v>176</v>
      </c>
      <c r="E143" s="457" t="s">
        <v>86</v>
      </c>
      <c r="F143" s="37">
        <v>19</v>
      </c>
      <c r="G143" s="210">
        <v>19</v>
      </c>
      <c r="H143" s="51">
        <v>27</v>
      </c>
      <c r="I143" s="8">
        <v>37</v>
      </c>
      <c r="J143" s="199">
        <v>27</v>
      </c>
      <c r="K143" s="51">
        <v>37</v>
      </c>
      <c r="L143" s="8">
        <v>37</v>
      </c>
      <c r="M143" s="199">
        <v>37</v>
      </c>
    </row>
    <row r="144" spans="1:13" ht="15">
      <c r="A144" s="200">
        <v>625007</v>
      </c>
      <c r="B144" s="33"/>
      <c r="C144" s="236">
        <v>111</v>
      </c>
      <c r="D144" s="803" t="s">
        <v>176</v>
      </c>
      <c r="E144" s="842" t="s">
        <v>87</v>
      </c>
      <c r="F144" s="811">
        <v>91</v>
      </c>
      <c r="G144" s="243">
        <v>91</v>
      </c>
      <c r="H144" s="811">
        <v>133</v>
      </c>
      <c r="I144" s="24">
        <v>233</v>
      </c>
      <c r="J144" s="243">
        <v>133</v>
      </c>
      <c r="K144" s="811">
        <v>233</v>
      </c>
      <c r="L144" s="24">
        <v>233</v>
      </c>
      <c r="M144" s="243">
        <v>233</v>
      </c>
    </row>
    <row r="145" spans="1:13" ht="15">
      <c r="A145" s="191">
        <v>63</v>
      </c>
      <c r="B145" s="3"/>
      <c r="C145" s="156"/>
      <c r="D145" s="808"/>
      <c r="E145" s="827" t="s">
        <v>172</v>
      </c>
      <c r="F145" s="5">
        <f aca="true" t="shared" si="10" ref="F145:M145">SUM(F146:F150)</f>
        <v>213</v>
      </c>
      <c r="G145" s="192">
        <f t="shared" si="10"/>
        <v>270</v>
      </c>
      <c r="H145" s="5">
        <f t="shared" si="10"/>
        <v>250</v>
      </c>
      <c r="I145" s="4">
        <f t="shared" si="10"/>
        <v>350</v>
      </c>
      <c r="J145" s="192">
        <f t="shared" si="10"/>
        <v>280</v>
      </c>
      <c r="K145" s="5">
        <f t="shared" si="10"/>
        <v>320</v>
      </c>
      <c r="L145" s="4">
        <f t="shared" si="10"/>
        <v>260</v>
      </c>
      <c r="M145" s="192">
        <f t="shared" si="10"/>
        <v>260</v>
      </c>
    </row>
    <row r="146" spans="1:17" ht="15">
      <c r="A146" s="207">
        <v>631001</v>
      </c>
      <c r="B146" s="23"/>
      <c r="C146" s="239">
        <v>111</v>
      </c>
      <c r="D146" s="804" t="s">
        <v>176</v>
      </c>
      <c r="E146" s="828" t="s">
        <v>374</v>
      </c>
      <c r="F146" s="121">
        <v>45</v>
      </c>
      <c r="G146" s="249">
        <v>15</v>
      </c>
      <c r="H146" s="56">
        <v>20</v>
      </c>
      <c r="I146" s="22">
        <v>20</v>
      </c>
      <c r="J146" s="208">
        <v>20</v>
      </c>
      <c r="K146" s="56">
        <v>20</v>
      </c>
      <c r="L146" s="22">
        <v>20</v>
      </c>
      <c r="M146" s="208">
        <v>20</v>
      </c>
      <c r="N146" s="865"/>
      <c r="O146" s="186"/>
      <c r="P146" s="186"/>
      <c r="Q146" s="186"/>
    </row>
    <row r="147" spans="1:13" ht="15">
      <c r="A147" s="198">
        <v>633006</v>
      </c>
      <c r="B147" s="9">
        <v>1</v>
      </c>
      <c r="C147" s="438">
        <v>111</v>
      </c>
      <c r="D147" s="805" t="s">
        <v>176</v>
      </c>
      <c r="E147" s="457" t="s">
        <v>101</v>
      </c>
      <c r="F147" s="51">
        <v>43</v>
      </c>
      <c r="G147" s="199">
        <v>155</v>
      </c>
      <c r="H147" s="97">
        <v>50</v>
      </c>
      <c r="I147" s="6">
        <v>150</v>
      </c>
      <c r="J147" s="197">
        <v>160</v>
      </c>
      <c r="K147" s="97">
        <v>120</v>
      </c>
      <c r="L147" s="6">
        <v>120</v>
      </c>
      <c r="M147" s="197">
        <v>120</v>
      </c>
    </row>
    <row r="148" spans="1:13" ht="15">
      <c r="A148" s="198">
        <v>633006</v>
      </c>
      <c r="B148" s="9">
        <v>4</v>
      </c>
      <c r="C148" s="438">
        <v>111</v>
      </c>
      <c r="D148" s="805" t="s">
        <v>176</v>
      </c>
      <c r="E148" s="457" t="s">
        <v>104</v>
      </c>
      <c r="F148" s="37"/>
      <c r="G148" s="210"/>
      <c r="H148" s="51">
        <v>30</v>
      </c>
      <c r="I148" s="8">
        <v>30</v>
      </c>
      <c r="J148" s="199"/>
      <c r="K148" s="51">
        <v>30</v>
      </c>
      <c r="L148" s="8">
        <v>10</v>
      </c>
      <c r="M148" s="199">
        <v>10</v>
      </c>
    </row>
    <row r="149" spans="1:13" ht="15">
      <c r="A149" s="198">
        <v>633009</v>
      </c>
      <c r="B149" s="9">
        <v>1</v>
      </c>
      <c r="C149" s="14">
        <v>111</v>
      </c>
      <c r="D149" s="806" t="s">
        <v>176</v>
      </c>
      <c r="E149" s="741" t="s">
        <v>177</v>
      </c>
      <c r="F149" s="51">
        <v>25</v>
      </c>
      <c r="G149" s="199"/>
      <c r="H149" s="51">
        <v>50</v>
      </c>
      <c r="I149" s="8">
        <v>50</v>
      </c>
      <c r="J149" s="199"/>
      <c r="K149" s="51">
        <v>50</v>
      </c>
      <c r="L149" s="8">
        <v>10</v>
      </c>
      <c r="M149" s="199">
        <v>10</v>
      </c>
    </row>
    <row r="150" spans="1:13" ht="15">
      <c r="A150" s="200">
        <v>637013</v>
      </c>
      <c r="B150" s="33"/>
      <c r="C150" s="150">
        <v>111</v>
      </c>
      <c r="D150" s="807" t="s">
        <v>176</v>
      </c>
      <c r="E150" s="809" t="s">
        <v>178</v>
      </c>
      <c r="F150" s="97">
        <v>100</v>
      </c>
      <c r="G150" s="197">
        <v>100</v>
      </c>
      <c r="H150" s="85">
        <v>100</v>
      </c>
      <c r="I150" s="10">
        <v>100</v>
      </c>
      <c r="J150" s="201">
        <v>100</v>
      </c>
      <c r="K150" s="85">
        <v>100</v>
      </c>
      <c r="L150" s="10">
        <v>100</v>
      </c>
      <c r="M150" s="201">
        <v>100</v>
      </c>
    </row>
    <row r="151" spans="1:13" ht="15">
      <c r="A151" s="191">
        <v>642</v>
      </c>
      <c r="B151" s="3"/>
      <c r="C151" s="156"/>
      <c r="D151" s="808"/>
      <c r="E151" s="797" t="s">
        <v>179</v>
      </c>
      <c r="F151" s="5">
        <v>8</v>
      </c>
      <c r="G151" s="192">
        <v>8</v>
      </c>
      <c r="H151" s="5">
        <v>10</v>
      </c>
      <c r="I151" s="4">
        <v>10</v>
      </c>
      <c r="J151" s="192">
        <v>8</v>
      </c>
      <c r="K151" s="5">
        <f>K152</f>
        <v>10</v>
      </c>
      <c r="L151" s="4">
        <f>L152</f>
        <v>10</v>
      </c>
      <c r="M151" s="192">
        <f>M152</f>
        <v>10</v>
      </c>
    </row>
    <row r="152" spans="1:13" ht="15">
      <c r="A152" s="234">
        <v>642006</v>
      </c>
      <c r="B152" s="108"/>
      <c r="C152" s="1005">
        <v>111</v>
      </c>
      <c r="D152" s="837" t="s">
        <v>180</v>
      </c>
      <c r="E152" s="800" t="s">
        <v>181</v>
      </c>
      <c r="F152" s="82">
        <v>8</v>
      </c>
      <c r="G152" s="194">
        <v>8</v>
      </c>
      <c r="H152" s="82">
        <v>10</v>
      </c>
      <c r="I152" s="37">
        <v>10</v>
      </c>
      <c r="J152" s="210">
        <v>8</v>
      </c>
      <c r="K152" s="82">
        <v>10</v>
      </c>
      <c r="L152" s="83">
        <v>10</v>
      </c>
      <c r="M152" s="194">
        <v>10</v>
      </c>
    </row>
    <row r="153" spans="1:13" ht="15.75" thickBot="1">
      <c r="A153" s="227"/>
      <c r="B153" s="101"/>
      <c r="C153" s="101"/>
      <c r="D153" s="914"/>
      <c r="E153" s="833"/>
      <c r="F153" s="831"/>
      <c r="G153" s="421"/>
      <c r="H153" s="111"/>
      <c r="I153" s="102"/>
      <c r="J153" s="259"/>
      <c r="K153" s="227"/>
      <c r="L153" s="111"/>
      <c r="M153" s="846"/>
    </row>
    <row r="154" spans="1:13" ht="15.75" thickBot="1">
      <c r="A154" s="73" t="s">
        <v>182</v>
      </c>
      <c r="B154" s="18"/>
      <c r="C154" s="18"/>
      <c r="D154" s="68"/>
      <c r="E154" s="61" t="s">
        <v>183</v>
      </c>
      <c r="F154" s="74">
        <v>840</v>
      </c>
      <c r="G154" s="19">
        <v>2082</v>
      </c>
      <c r="H154" s="74">
        <f>H155</f>
        <v>0</v>
      </c>
      <c r="I154" s="72">
        <f>I155</f>
        <v>1800</v>
      </c>
      <c r="J154" s="19">
        <v>2089</v>
      </c>
      <c r="K154" s="74">
        <v>2500</v>
      </c>
      <c r="L154" s="72">
        <f>L155</f>
        <v>5000</v>
      </c>
      <c r="M154" s="19">
        <f>M155</f>
        <v>2500</v>
      </c>
    </row>
    <row r="155" spans="1:13" ht="15">
      <c r="A155" s="231">
        <v>637</v>
      </c>
      <c r="B155" s="76"/>
      <c r="C155" s="76">
        <v>111</v>
      </c>
      <c r="D155" s="1098" t="s">
        <v>184</v>
      </c>
      <c r="E155" s="853" t="s">
        <v>185</v>
      </c>
      <c r="F155" s="77">
        <v>840</v>
      </c>
      <c r="G155" s="251">
        <v>2082</v>
      </c>
      <c r="H155" s="77">
        <v>0</v>
      </c>
      <c r="I155" s="75">
        <v>1800</v>
      </c>
      <c r="J155" s="251">
        <v>2089</v>
      </c>
      <c r="K155" s="77">
        <v>2500</v>
      </c>
      <c r="L155" s="75">
        <v>5000</v>
      </c>
      <c r="M155" s="251">
        <v>2500</v>
      </c>
    </row>
    <row r="156" spans="1:13" ht="15.75" thickBot="1">
      <c r="A156" s="297"/>
      <c r="B156" s="113"/>
      <c r="C156" s="113"/>
      <c r="D156" s="847"/>
      <c r="E156" s="854"/>
      <c r="F156" s="831"/>
      <c r="G156" s="421"/>
      <c r="H156" s="111"/>
      <c r="I156" s="37"/>
      <c r="J156" s="212"/>
      <c r="K156" s="37"/>
      <c r="L156" s="37"/>
      <c r="M156" s="212"/>
    </row>
    <row r="157" spans="1:13" ht="15.75" thickBot="1">
      <c r="A157" s="1" t="s">
        <v>186</v>
      </c>
      <c r="B157" s="2"/>
      <c r="C157" s="2"/>
      <c r="D157" s="444"/>
      <c r="E157" s="855" t="s">
        <v>187</v>
      </c>
      <c r="F157" s="850">
        <f aca="true" t="shared" si="11" ref="F157:M157">F158</f>
        <v>15675</v>
      </c>
      <c r="G157" s="260">
        <f t="shared" si="11"/>
        <v>11571</v>
      </c>
      <c r="H157" s="62">
        <f t="shared" si="11"/>
        <v>12550</v>
      </c>
      <c r="I157" s="62">
        <f t="shared" si="11"/>
        <v>12550</v>
      </c>
      <c r="J157" s="62">
        <f t="shared" si="11"/>
        <v>10850</v>
      </c>
      <c r="K157" s="62">
        <v>14650</v>
      </c>
      <c r="L157" s="62">
        <f t="shared" si="11"/>
        <v>9650</v>
      </c>
      <c r="M157" s="62">
        <f t="shared" si="11"/>
        <v>8650</v>
      </c>
    </row>
    <row r="158" spans="1:13" ht="15">
      <c r="A158" s="295">
        <v>65</v>
      </c>
      <c r="B158" s="104"/>
      <c r="C158" s="104"/>
      <c r="D158" s="848"/>
      <c r="E158" s="836" t="s">
        <v>188</v>
      </c>
      <c r="F158" s="116">
        <f>F159+F160+F161+F162</f>
        <v>15675</v>
      </c>
      <c r="G158" s="252">
        <f>G159+G160+G161+G162</f>
        <v>11571</v>
      </c>
      <c r="H158" s="116">
        <f aca="true" t="shared" si="12" ref="H158:M158">SUM(H159:H162)</f>
        <v>12550</v>
      </c>
      <c r="I158" s="116">
        <f t="shared" si="12"/>
        <v>12550</v>
      </c>
      <c r="J158" s="252">
        <f t="shared" si="12"/>
        <v>10850</v>
      </c>
      <c r="K158" s="116">
        <f t="shared" si="12"/>
        <v>14650</v>
      </c>
      <c r="L158" s="116">
        <f t="shared" si="12"/>
        <v>9650</v>
      </c>
      <c r="M158" s="252">
        <f t="shared" si="12"/>
        <v>8650</v>
      </c>
    </row>
    <row r="159" spans="1:13" ht="15">
      <c r="A159" s="207">
        <v>651002</v>
      </c>
      <c r="B159" s="23"/>
      <c r="C159" s="23">
        <v>41</v>
      </c>
      <c r="D159" s="220" t="s">
        <v>77</v>
      </c>
      <c r="E159" s="828" t="s">
        <v>189</v>
      </c>
      <c r="F159" s="851">
        <v>10455</v>
      </c>
      <c r="G159" s="253">
        <v>6284</v>
      </c>
      <c r="H159" s="851">
        <v>7000</v>
      </c>
      <c r="I159" s="117">
        <v>7000</v>
      </c>
      <c r="J159" s="253">
        <v>6000</v>
      </c>
      <c r="K159" s="851">
        <v>5100</v>
      </c>
      <c r="L159" s="117">
        <v>4100</v>
      </c>
      <c r="M159" s="253">
        <v>3100</v>
      </c>
    </row>
    <row r="160" spans="1:13" ht="15">
      <c r="A160" s="196">
        <v>651002</v>
      </c>
      <c r="B160" s="7">
        <v>20</v>
      </c>
      <c r="C160" s="16">
        <v>41</v>
      </c>
      <c r="D160" s="221" t="s">
        <v>77</v>
      </c>
      <c r="E160" s="931" t="s">
        <v>499</v>
      </c>
      <c r="F160" s="819">
        <v>4</v>
      </c>
      <c r="G160" s="203"/>
      <c r="H160" s="819"/>
      <c r="I160" s="58"/>
      <c r="J160" s="203"/>
      <c r="K160" s="819">
        <v>4000</v>
      </c>
      <c r="L160" s="58"/>
      <c r="M160" s="203"/>
    </row>
    <row r="161" spans="1:13" ht="15">
      <c r="A161" s="209">
        <v>651003</v>
      </c>
      <c r="B161" s="7">
        <v>50</v>
      </c>
      <c r="C161" s="9">
        <v>41</v>
      </c>
      <c r="D161" s="122" t="s">
        <v>77</v>
      </c>
      <c r="E161" s="457" t="s">
        <v>190</v>
      </c>
      <c r="F161" s="214">
        <v>4079</v>
      </c>
      <c r="G161" s="285">
        <v>3942</v>
      </c>
      <c r="H161" s="819">
        <v>4200</v>
      </c>
      <c r="I161" s="58">
        <v>4200</v>
      </c>
      <c r="J161" s="203">
        <v>3500</v>
      </c>
      <c r="K161" s="819">
        <v>4200</v>
      </c>
      <c r="L161" s="58">
        <v>4200</v>
      </c>
      <c r="M161" s="203">
        <v>4200</v>
      </c>
    </row>
    <row r="162" spans="1:13" ht="15">
      <c r="A162" s="206">
        <v>653001</v>
      </c>
      <c r="B162" s="33"/>
      <c r="C162" s="33">
        <v>41</v>
      </c>
      <c r="D162" s="1032" t="s">
        <v>77</v>
      </c>
      <c r="E162" s="842" t="s">
        <v>191</v>
      </c>
      <c r="F162" s="852">
        <v>1137</v>
      </c>
      <c r="G162" s="858">
        <v>1345</v>
      </c>
      <c r="H162" s="826">
        <v>1350</v>
      </c>
      <c r="I162" s="93">
        <v>1350</v>
      </c>
      <c r="J162" s="254">
        <v>1350</v>
      </c>
      <c r="K162" s="826">
        <v>1350</v>
      </c>
      <c r="L162" s="93">
        <v>1350</v>
      </c>
      <c r="M162" s="254">
        <v>1350</v>
      </c>
    </row>
    <row r="163" spans="1:13" ht="15.75" thickBot="1">
      <c r="A163" s="209"/>
      <c r="B163" s="16"/>
      <c r="C163" s="239"/>
      <c r="D163" s="147"/>
      <c r="E163" s="856"/>
      <c r="F163" s="831"/>
      <c r="G163" s="421"/>
      <c r="H163" s="37"/>
      <c r="I163" s="13"/>
      <c r="J163" s="210"/>
      <c r="K163" s="37"/>
      <c r="L163" s="13"/>
      <c r="M163" s="210"/>
    </row>
    <row r="164" spans="1:13" ht="15.75" thickBot="1">
      <c r="A164" s="17" t="s">
        <v>192</v>
      </c>
      <c r="B164" s="18"/>
      <c r="C164" s="999"/>
      <c r="D164" s="849"/>
      <c r="E164" s="857" t="s">
        <v>193</v>
      </c>
      <c r="F164" s="62">
        <f>SUM(F165+F173)</f>
        <v>357.125</v>
      </c>
      <c r="G164" s="30">
        <f>SUM(G165+G173)</f>
        <v>526</v>
      </c>
      <c r="H164" s="62">
        <f>H165+H173</f>
        <v>530</v>
      </c>
      <c r="I164" s="19">
        <f>I165+I173</f>
        <v>530</v>
      </c>
      <c r="J164" s="19">
        <f>J165+J173</f>
        <v>472.18</v>
      </c>
      <c r="K164" s="859"/>
      <c r="L164" s="119"/>
      <c r="M164" s="119"/>
    </row>
    <row r="165" spans="1:13" ht="15">
      <c r="A165" s="223">
        <v>62</v>
      </c>
      <c r="B165" s="76"/>
      <c r="C165" s="1000"/>
      <c r="D165" s="835"/>
      <c r="E165" s="836" t="s">
        <v>79</v>
      </c>
      <c r="F165" s="77">
        <f>SUM(F166:F172)</f>
        <v>43.125</v>
      </c>
      <c r="G165" s="251">
        <v>61</v>
      </c>
      <c r="H165" s="77">
        <v>155</v>
      </c>
      <c r="I165" s="75">
        <v>155</v>
      </c>
      <c r="J165" s="251">
        <f>SUM(J166:J172)</f>
        <v>150</v>
      </c>
      <c r="K165" s="77"/>
      <c r="L165" s="75"/>
      <c r="M165" s="251"/>
    </row>
    <row r="166" spans="1:13" ht="15" customHeight="1">
      <c r="A166" s="207">
        <v>623000</v>
      </c>
      <c r="B166" s="23"/>
      <c r="C166" s="981">
        <v>111</v>
      </c>
      <c r="D166" s="816" t="s">
        <v>194</v>
      </c>
      <c r="E166" s="798" t="s">
        <v>81</v>
      </c>
      <c r="F166" s="121">
        <v>0.125</v>
      </c>
      <c r="G166" s="249">
        <v>19</v>
      </c>
      <c r="H166" s="56">
        <v>38</v>
      </c>
      <c r="I166" s="22">
        <v>38</v>
      </c>
      <c r="J166" s="208">
        <v>33</v>
      </c>
      <c r="K166" s="56"/>
      <c r="L166" s="22"/>
      <c r="M166" s="208"/>
    </row>
    <row r="167" spans="1:13" ht="0.75" customHeight="1">
      <c r="A167" s="198">
        <v>625001</v>
      </c>
      <c r="B167" s="9"/>
      <c r="C167" s="14">
        <v>111</v>
      </c>
      <c r="D167" s="806" t="s">
        <v>194</v>
      </c>
      <c r="E167" s="741" t="s">
        <v>82</v>
      </c>
      <c r="F167" s="57"/>
      <c r="G167" s="244"/>
      <c r="H167" s="51"/>
      <c r="I167" s="8"/>
      <c r="J167" s="199">
        <v>33</v>
      </c>
      <c r="K167" s="51"/>
      <c r="L167" s="8"/>
      <c r="M167" s="199"/>
    </row>
    <row r="168" spans="1:13" ht="15">
      <c r="A168" s="198">
        <v>625002</v>
      </c>
      <c r="B168" s="9"/>
      <c r="C168" s="14">
        <v>111</v>
      </c>
      <c r="D168" s="806" t="s">
        <v>194</v>
      </c>
      <c r="E168" s="741" t="s">
        <v>83</v>
      </c>
      <c r="F168" s="57">
        <v>26</v>
      </c>
      <c r="G168" s="244">
        <v>26</v>
      </c>
      <c r="H168" s="51">
        <v>55</v>
      </c>
      <c r="I168" s="8">
        <v>55</v>
      </c>
      <c r="J168" s="199">
        <v>51</v>
      </c>
      <c r="K168" s="51"/>
      <c r="L168" s="8"/>
      <c r="M168" s="199"/>
    </row>
    <row r="169" spans="1:13" ht="15">
      <c r="A169" s="198">
        <v>625003</v>
      </c>
      <c r="B169" s="9"/>
      <c r="C169" s="14">
        <v>111</v>
      </c>
      <c r="D169" s="806" t="s">
        <v>194</v>
      </c>
      <c r="E169" s="741" t="s">
        <v>84</v>
      </c>
      <c r="F169" s="57">
        <v>2</v>
      </c>
      <c r="G169" s="244">
        <v>2</v>
      </c>
      <c r="H169" s="51">
        <v>4</v>
      </c>
      <c r="I169" s="8">
        <v>4</v>
      </c>
      <c r="J169" s="199">
        <v>3</v>
      </c>
      <c r="K169" s="51"/>
      <c r="L169" s="8"/>
      <c r="M169" s="199"/>
    </row>
    <row r="170" spans="1:13" ht="15">
      <c r="A170" s="198">
        <v>625004</v>
      </c>
      <c r="B170" s="14"/>
      <c r="C170" s="14">
        <v>111</v>
      </c>
      <c r="D170" s="806" t="s">
        <v>194</v>
      </c>
      <c r="E170" s="741" t="s">
        <v>85</v>
      </c>
      <c r="F170" s="51">
        <v>6</v>
      </c>
      <c r="G170" s="199">
        <v>6</v>
      </c>
      <c r="H170" s="51">
        <v>38</v>
      </c>
      <c r="I170" s="8">
        <v>38</v>
      </c>
      <c r="J170" s="199">
        <v>10</v>
      </c>
      <c r="K170" s="51"/>
      <c r="L170" s="8"/>
      <c r="M170" s="199"/>
    </row>
    <row r="171" spans="1:13" ht="0.75" customHeight="1">
      <c r="A171" s="196">
        <v>625005</v>
      </c>
      <c r="B171" s="7"/>
      <c r="C171" s="1002"/>
      <c r="D171" s="806" t="s">
        <v>194</v>
      </c>
      <c r="E171" s="741" t="s">
        <v>86</v>
      </c>
      <c r="F171" s="37"/>
      <c r="G171" s="210"/>
      <c r="H171" s="51"/>
      <c r="I171" s="8"/>
      <c r="J171" s="199"/>
      <c r="K171" s="51"/>
      <c r="L171" s="8"/>
      <c r="M171" s="199"/>
    </row>
    <row r="172" spans="1:13" ht="15">
      <c r="A172" s="200">
        <v>625007</v>
      </c>
      <c r="B172" s="33"/>
      <c r="C172" s="236">
        <v>111</v>
      </c>
      <c r="D172" s="803" t="s">
        <v>194</v>
      </c>
      <c r="E172" s="809" t="s">
        <v>87</v>
      </c>
      <c r="F172" s="811">
        <v>9</v>
      </c>
      <c r="G172" s="243">
        <v>8</v>
      </c>
      <c r="H172" s="811">
        <v>20</v>
      </c>
      <c r="I172" s="24">
        <v>20</v>
      </c>
      <c r="J172" s="243">
        <v>20</v>
      </c>
      <c r="K172" s="811"/>
      <c r="L172" s="24"/>
      <c r="M172" s="243"/>
    </row>
    <row r="173" spans="1:13" ht="15">
      <c r="A173" s="191">
        <v>63</v>
      </c>
      <c r="B173" s="3"/>
      <c r="C173" s="156"/>
      <c r="D173" s="808"/>
      <c r="E173" s="797" t="s">
        <v>172</v>
      </c>
      <c r="F173" s="137">
        <v>314</v>
      </c>
      <c r="G173" s="205">
        <v>465</v>
      </c>
      <c r="H173" s="5">
        <f>H174</f>
        <v>375</v>
      </c>
      <c r="I173" s="4">
        <f>I174</f>
        <v>375</v>
      </c>
      <c r="J173" s="192">
        <v>322.18</v>
      </c>
      <c r="K173" s="5"/>
      <c r="L173" s="4"/>
      <c r="M173" s="192"/>
    </row>
    <row r="174" spans="1:13" ht="15">
      <c r="A174" s="200">
        <v>637027</v>
      </c>
      <c r="B174" s="11"/>
      <c r="C174" s="236">
        <v>111</v>
      </c>
      <c r="D174" s="803" t="s">
        <v>194</v>
      </c>
      <c r="E174" s="799" t="s">
        <v>195</v>
      </c>
      <c r="F174" s="82">
        <v>314</v>
      </c>
      <c r="G174" s="194">
        <v>465</v>
      </c>
      <c r="H174" s="85">
        <v>375</v>
      </c>
      <c r="I174" s="10">
        <v>375</v>
      </c>
      <c r="J174" s="201">
        <v>322</v>
      </c>
      <c r="K174" s="85"/>
      <c r="L174" s="10"/>
      <c r="M174" s="201"/>
    </row>
    <row r="175" spans="1:13" ht="15.75" thickBot="1">
      <c r="A175" s="294"/>
      <c r="B175" s="28"/>
      <c r="C175" s="1004"/>
      <c r="D175" s="834"/>
      <c r="E175" s="862"/>
      <c r="G175" s="421"/>
      <c r="H175" s="137"/>
      <c r="I175" s="21"/>
      <c r="J175" s="205"/>
      <c r="K175" s="137"/>
      <c r="L175" s="21"/>
      <c r="M175" s="205"/>
    </row>
    <row r="176" spans="1:13" ht="15.75" thickBot="1">
      <c r="A176" s="17" t="s">
        <v>196</v>
      </c>
      <c r="B176" s="18"/>
      <c r="C176" s="999"/>
      <c r="D176" s="802"/>
      <c r="E176" s="795" t="s">
        <v>378</v>
      </c>
      <c r="F176" s="74">
        <f>F177+F179+F184+F192+F190+F188+F196</f>
        <v>4390</v>
      </c>
      <c r="G176" s="62">
        <f>G177+G179+G184+G192+G190+G188</f>
        <v>1897</v>
      </c>
      <c r="H176" s="74">
        <f>H177+H179+H184+H188+H192+H196+H190</f>
        <v>4166</v>
      </c>
      <c r="I176" s="74">
        <f>I177+I179+I184+I188+I190+I192+I196</f>
        <v>4166</v>
      </c>
      <c r="J176" s="19">
        <f>J177+J179+J184+J188+J190+J192+J196</f>
        <v>2586</v>
      </c>
      <c r="K176" s="74">
        <f>K177+K179+K184+K188+K190+K192+K196</f>
        <v>4166</v>
      </c>
      <c r="L176" s="74">
        <f>L177+L179+L184+L188+L190+L192+L196</f>
        <v>2786</v>
      </c>
      <c r="M176" s="62">
        <f>M177+M179+M184+M188+M190+M192+M196</f>
        <v>2786</v>
      </c>
    </row>
    <row r="177" spans="1:13" ht="15">
      <c r="A177" s="295">
        <v>632</v>
      </c>
      <c r="B177" s="104"/>
      <c r="C177" s="162"/>
      <c r="D177" s="835"/>
      <c r="E177" s="863" t="s">
        <v>89</v>
      </c>
      <c r="F177" s="152">
        <v>652</v>
      </c>
      <c r="G177" s="255">
        <v>327</v>
      </c>
      <c r="H177" s="152">
        <v>1000</v>
      </c>
      <c r="I177" s="120">
        <v>640</v>
      </c>
      <c r="J177" s="255">
        <v>800</v>
      </c>
      <c r="K177" s="152">
        <f>K178</f>
        <v>1000</v>
      </c>
      <c r="L177" s="120">
        <f>L178</f>
        <v>1000</v>
      </c>
      <c r="M177" s="255">
        <f>M178</f>
        <v>1000</v>
      </c>
    </row>
    <row r="178" spans="1:13" ht="15">
      <c r="A178" s="200">
        <v>632001</v>
      </c>
      <c r="B178" s="52">
        <v>3</v>
      </c>
      <c r="C178" s="125">
        <v>41</v>
      </c>
      <c r="D178" s="803" t="s">
        <v>197</v>
      </c>
      <c r="E178" s="800" t="s">
        <v>198</v>
      </c>
      <c r="F178" s="121">
        <v>652</v>
      </c>
      <c r="G178" s="249">
        <v>327</v>
      </c>
      <c r="H178" s="121">
        <v>1000</v>
      </c>
      <c r="I178" s="99">
        <v>640</v>
      </c>
      <c r="J178" s="249">
        <v>800</v>
      </c>
      <c r="K178" s="121">
        <v>1000</v>
      </c>
      <c r="L178" s="99">
        <v>1000</v>
      </c>
      <c r="M178" s="249">
        <v>1000</v>
      </c>
    </row>
    <row r="179" spans="1:13" ht="15">
      <c r="A179" s="222">
        <v>633</v>
      </c>
      <c r="B179" s="112"/>
      <c r="C179" s="1001"/>
      <c r="D179" s="808"/>
      <c r="E179" s="797" t="s">
        <v>172</v>
      </c>
      <c r="F179" s="5">
        <f>SUM(F180:F183)</f>
        <v>2674</v>
      </c>
      <c r="G179" s="195">
        <v>1130</v>
      </c>
      <c r="H179" s="5">
        <v>1500</v>
      </c>
      <c r="I179" s="4">
        <v>1810</v>
      </c>
      <c r="J179" s="192">
        <f>SUM(J180:J183)</f>
        <v>1000</v>
      </c>
      <c r="K179" s="5">
        <f>SUM(K180:K183)</f>
        <v>1500</v>
      </c>
      <c r="L179" s="4">
        <f>SUM(L180:L183)</f>
        <v>500</v>
      </c>
      <c r="M179" s="192">
        <f>SUM(M180:M183)</f>
        <v>500</v>
      </c>
    </row>
    <row r="180" spans="1:13" ht="15">
      <c r="A180" s="209">
        <v>633006</v>
      </c>
      <c r="B180" s="23"/>
      <c r="C180" s="1005">
        <v>41</v>
      </c>
      <c r="D180" s="837" t="s">
        <v>197</v>
      </c>
      <c r="E180" s="832" t="s">
        <v>390</v>
      </c>
      <c r="F180" s="121">
        <v>1180</v>
      </c>
      <c r="G180" s="860">
        <v>1000</v>
      </c>
      <c r="H180" s="121">
        <v>1000</v>
      </c>
      <c r="I180" s="22">
        <v>1000</v>
      </c>
      <c r="J180" s="249">
        <v>1000</v>
      </c>
      <c r="K180" s="121">
        <v>1000</v>
      </c>
      <c r="L180" s="22"/>
      <c r="M180" s="208"/>
    </row>
    <row r="181" spans="1:13" ht="15">
      <c r="A181" s="198">
        <v>633016</v>
      </c>
      <c r="B181" s="9"/>
      <c r="C181" s="14">
        <v>41</v>
      </c>
      <c r="D181" s="806" t="s">
        <v>197</v>
      </c>
      <c r="E181" s="741" t="s">
        <v>199</v>
      </c>
      <c r="F181" s="51">
        <v>570</v>
      </c>
      <c r="G181" s="199"/>
      <c r="H181" s="51">
        <v>500</v>
      </c>
      <c r="I181" s="37">
        <v>500</v>
      </c>
      <c r="J181" s="199"/>
      <c r="K181" s="51">
        <v>500</v>
      </c>
      <c r="L181" s="37">
        <v>500</v>
      </c>
      <c r="M181" s="212">
        <v>500</v>
      </c>
    </row>
    <row r="182" spans="1:13" ht="15">
      <c r="A182" s="200">
        <v>633006</v>
      </c>
      <c r="B182" s="52">
        <v>7</v>
      </c>
      <c r="C182" s="125">
        <v>41</v>
      </c>
      <c r="D182" s="803" t="s">
        <v>197</v>
      </c>
      <c r="E182" s="809" t="s">
        <v>201</v>
      </c>
      <c r="F182" s="811">
        <v>462</v>
      </c>
      <c r="G182" s="243">
        <v>130</v>
      </c>
      <c r="H182" s="811"/>
      <c r="I182" s="24"/>
      <c r="J182" s="243"/>
      <c r="K182" s="85"/>
      <c r="L182" s="24"/>
      <c r="M182" s="243"/>
    </row>
    <row r="183" spans="1:13" ht="15">
      <c r="A183" s="200">
        <v>633010</v>
      </c>
      <c r="B183" s="52"/>
      <c r="C183" s="125">
        <v>41</v>
      </c>
      <c r="D183" s="803" t="s">
        <v>197</v>
      </c>
      <c r="E183" s="809" t="s">
        <v>462</v>
      </c>
      <c r="F183" s="811">
        <v>462</v>
      </c>
      <c r="G183" s="243">
        <v>130</v>
      </c>
      <c r="H183" s="811"/>
      <c r="I183" s="24">
        <v>310</v>
      </c>
      <c r="J183" s="243"/>
      <c r="K183" s="85"/>
      <c r="L183" s="24"/>
      <c r="M183" s="243"/>
    </row>
    <row r="184" spans="1:13" ht="15">
      <c r="A184" s="223">
        <v>634</v>
      </c>
      <c r="B184" s="112"/>
      <c r="C184" s="1001"/>
      <c r="D184" s="803"/>
      <c r="E184" s="797" t="s">
        <v>117</v>
      </c>
      <c r="F184" s="5">
        <f>F185+F186+F187</f>
        <v>483</v>
      </c>
      <c r="G184" s="192">
        <f aca="true" t="shared" si="13" ref="G184:M184">G185+G186+G187</f>
        <v>310</v>
      </c>
      <c r="H184" s="5">
        <f t="shared" si="13"/>
        <v>966</v>
      </c>
      <c r="I184" s="5">
        <f t="shared" si="13"/>
        <v>966</v>
      </c>
      <c r="J184" s="192">
        <f t="shared" si="13"/>
        <v>516</v>
      </c>
      <c r="K184" s="5">
        <f t="shared" si="13"/>
        <v>966</v>
      </c>
      <c r="L184" s="5">
        <f t="shared" si="13"/>
        <v>966</v>
      </c>
      <c r="M184" s="195">
        <f t="shared" si="13"/>
        <v>966</v>
      </c>
    </row>
    <row r="185" spans="1:13" ht="15">
      <c r="A185" s="207">
        <v>634001</v>
      </c>
      <c r="B185" s="23">
        <v>1</v>
      </c>
      <c r="C185" s="981">
        <v>41</v>
      </c>
      <c r="D185" s="816" t="s">
        <v>197</v>
      </c>
      <c r="E185" s="812" t="s">
        <v>202</v>
      </c>
      <c r="F185" s="97">
        <v>304</v>
      </c>
      <c r="G185" s="197">
        <v>131</v>
      </c>
      <c r="H185" s="56">
        <v>350</v>
      </c>
      <c r="I185" s="22">
        <v>350</v>
      </c>
      <c r="J185" s="208">
        <v>200</v>
      </c>
      <c r="K185" s="56">
        <v>350</v>
      </c>
      <c r="L185" s="22">
        <v>350</v>
      </c>
      <c r="M185" s="208">
        <v>350</v>
      </c>
    </row>
    <row r="186" spans="1:13" ht="15">
      <c r="A186" s="198">
        <v>634002</v>
      </c>
      <c r="B186" s="9"/>
      <c r="C186" s="14">
        <v>41</v>
      </c>
      <c r="D186" s="806" t="s">
        <v>197</v>
      </c>
      <c r="E186" s="741" t="s">
        <v>203</v>
      </c>
      <c r="F186" s="37">
        <v>76</v>
      </c>
      <c r="G186" s="244">
        <v>76</v>
      </c>
      <c r="H186" s="825">
        <v>500</v>
      </c>
      <c r="I186" s="26">
        <v>500</v>
      </c>
      <c r="J186" s="245">
        <v>200</v>
      </c>
      <c r="K186" s="825">
        <v>500</v>
      </c>
      <c r="L186" s="26">
        <v>500</v>
      </c>
      <c r="M186" s="245">
        <v>500</v>
      </c>
    </row>
    <row r="187" spans="1:13" ht="15">
      <c r="A187" s="200">
        <v>634003</v>
      </c>
      <c r="B187" s="11">
        <v>1</v>
      </c>
      <c r="C187" s="236">
        <v>41</v>
      </c>
      <c r="D187" s="803" t="s">
        <v>197</v>
      </c>
      <c r="E187" s="799" t="s">
        <v>124</v>
      </c>
      <c r="F187" s="811">
        <v>103</v>
      </c>
      <c r="G187" s="243">
        <v>103</v>
      </c>
      <c r="H187" s="85">
        <v>116</v>
      </c>
      <c r="I187" s="10">
        <v>116</v>
      </c>
      <c r="J187" s="201">
        <v>116</v>
      </c>
      <c r="K187" s="85">
        <v>116</v>
      </c>
      <c r="L187" s="26">
        <v>116</v>
      </c>
      <c r="M187" s="243">
        <v>116</v>
      </c>
    </row>
    <row r="188" spans="1:13" ht="15">
      <c r="A188" s="222">
        <v>635</v>
      </c>
      <c r="B188" s="3"/>
      <c r="C188" s="156"/>
      <c r="D188" s="808"/>
      <c r="E188" s="797" t="s">
        <v>128</v>
      </c>
      <c r="F188" s="77"/>
      <c r="G188" s="251"/>
      <c r="H188" s="5">
        <v>400</v>
      </c>
      <c r="I188" s="4">
        <v>400</v>
      </c>
      <c r="J188" s="192">
        <v>20</v>
      </c>
      <c r="K188" s="5">
        <f>K189</f>
        <v>400</v>
      </c>
      <c r="L188" s="4">
        <f>L189</f>
        <v>20</v>
      </c>
      <c r="M188" s="192">
        <f>M189</f>
        <v>20</v>
      </c>
    </row>
    <row r="189" spans="1:13" ht="15">
      <c r="A189" s="193">
        <v>635006</v>
      </c>
      <c r="B189" s="80">
        <v>1</v>
      </c>
      <c r="C189" s="123">
        <v>41</v>
      </c>
      <c r="D189" s="808" t="s">
        <v>197</v>
      </c>
      <c r="E189" s="800" t="s">
        <v>204</v>
      </c>
      <c r="F189" s="82"/>
      <c r="G189" s="194"/>
      <c r="H189" s="873">
        <v>400</v>
      </c>
      <c r="I189" s="124">
        <v>400</v>
      </c>
      <c r="J189" s="194">
        <v>20</v>
      </c>
      <c r="K189" s="873">
        <v>400</v>
      </c>
      <c r="L189" s="124">
        <v>20</v>
      </c>
      <c r="M189" s="194">
        <v>20</v>
      </c>
    </row>
    <row r="190" spans="1:14" ht="15" hidden="1">
      <c r="A190" s="222">
        <v>636</v>
      </c>
      <c r="B190" s="3"/>
      <c r="C190" s="156"/>
      <c r="D190" s="808"/>
      <c r="E190" s="797" t="s">
        <v>205</v>
      </c>
      <c r="F190" s="188"/>
      <c r="G190" s="192"/>
      <c r="H190" s="188"/>
      <c r="I190" s="95"/>
      <c r="J190" s="192"/>
      <c r="K190" s="188"/>
      <c r="L190" s="95"/>
      <c r="M190" s="192"/>
      <c r="N190" s="215"/>
    </row>
    <row r="191" spans="1:15" ht="15" hidden="1">
      <c r="A191" s="200">
        <v>636001</v>
      </c>
      <c r="B191" s="52"/>
      <c r="C191" s="125"/>
      <c r="D191" s="803" t="s">
        <v>90</v>
      </c>
      <c r="E191" s="799" t="s">
        <v>206</v>
      </c>
      <c r="F191" s="82"/>
      <c r="G191" s="194"/>
      <c r="H191" s="54"/>
      <c r="I191" s="83"/>
      <c r="J191" s="201"/>
      <c r="K191" s="873"/>
      <c r="L191" s="124"/>
      <c r="M191" s="194"/>
      <c r="O191" s="215"/>
    </row>
    <row r="192" spans="1:13" ht="15">
      <c r="A192" s="223">
        <v>637</v>
      </c>
      <c r="B192" s="112"/>
      <c r="C192" s="1001"/>
      <c r="D192" s="803"/>
      <c r="E192" s="796" t="s">
        <v>140</v>
      </c>
      <c r="F192" s="77">
        <f>F193+F194</f>
        <v>457</v>
      </c>
      <c r="G192" s="251">
        <f>G193+G194</f>
        <v>130</v>
      </c>
      <c r="H192" s="77">
        <f>H193+H194</f>
        <v>150</v>
      </c>
      <c r="I192" s="77">
        <v>200</v>
      </c>
      <c r="J192" s="251">
        <f>J193+J194+J195</f>
        <v>100</v>
      </c>
      <c r="K192" s="77">
        <f>K193+K194+K195</f>
        <v>150</v>
      </c>
      <c r="L192" s="77">
        <f>L193+L194+L195</f>
        <v>150</v>
      </c>
      <c r="M192" s="241">
        <f>M193+M194+M195</f>
        <v>150</v>
      </c>
    </row>
    <row r="193" spans="1:13" ht="15">
      <c r="A193" s="207">
        <v>637002</v>
      </c>
      <c r="B193" s="23"/>
      <c r="C193" s="981">
        <v>41</v>
      </c>
      <c r="D193" s="816" t="s">
        <v>197</v>
      </c>
      <c r="E193" s="812" t="s">
        <v>207</v>
      </c>
      <c r="F193" s="56">
        <v>457</v>
      </c>
      <c r="G193" s="208">
        <v>130</v>
      </c>
      <c r="H193" s="56">
        <v>150</v>
      </c>
      <c r="I193" s="56">
        <v>200</v>
      </c>
      <c r="J193" s="208">
        <v>100</v>
      </c>
      <c r="K193" s="56">
        <v>150</v>
      </c>
      <c r="L193" s="56">
        <v>150</v>
      </c>
      <c r="M193" s="256">
        <v>150</v>
      </c>
    </row>
    <row r="194" spans="1:13" ht="16.5" customHeight="1" hidden="1">
      <c r="A194" s="225">
        <v>637026</v>
      </c>
      <c r="B194" s="126"/>
      <c r="C194" s="1011"/>
      <c r="D194" s="866" t="s">
        <v>197</v>
      </c>
      <c r="E194" s="871" t="s">
        <v>165</v>
      </c>
      <c r="F194" s="868">
        <v>0</v>
      </c>
      <c r="G194" s="254">
        <v>0</v>
      </c>
      <c r="H194" s="826">
        <v>0</v>
      </c>
      <c r="I194" s="93">
        <v>0</v>
      </c>
      <c r="J194" s="254">
        <v>0</v>
      </c>
      <c r="K194" s="826">
        <v>0</v>
      </c>
      <c r="L194" s="93">
        <v>0</v>
      </c>
      <c r="M194" s="254">
        <v>0</v>
      </c>
    </row>
    <row r="195" spans="1:13" ht="0.75" customHeight="1" hidden="1">
      <c r="A195" s="226">
        <v>637016</v>
      </c>
      <c r="B195" s="127"/>
      <c r="C195" s="1012"/>
      <c r="D195" s="867" t="s">
        <v>197</v>
      </c>
      <c r="E195" s="872" t="s">
        <v>199</v>
      </c>
      <c r="F195" s="868"/>
      <c r="G195" s="254"/>
      <c r="H195" s="826"/>
      <c r="I195" s="93"/>
      <c r="J195" s="254"/>
      <c r="K195" s="826"/>
      <c r="L195" s="93">
        <v>0</v>
      </c>
      <c r="M195" s="254">
        <v>0</v>
      </c>
    </row>
    <row r="196" spans="1:13" ht="16.5" customHeight="1">
      <c r="A196" s="191">
        <v>642</v>
      </c>
      <c r="B196" s="3"/>
      <c r="C196" s="156"/>
      <c r="D196" s="808" t="s">
        <v>197</v>
      </c>
      <c r="E196" s="797" t="s">
        <v>181</v>
      </c>
      <c r="F196" s="5">
        <v>124</v>
      </c>
      <c r="G196" s="192"/>
      <c r="H196" s="5">
        <v>150</v>
      </c>
      <c r="I196" s="4">
        <v>150</v>
      </c>
      <c r="J196" s="192">
        <v>150</v>
      </c>
      <c r="K196" s="5">
        <v>150</v>
      </c>
      <c r="L196" s="4">
        <v>150</v>
      </c>
      <c r="M196" s="192">
        <v>150</v>
      </c>
    </row>
    <row r="197" spans="1:13" ht="16.5" customHeight="1">
      <c r="A197" s="209">
        <v>642006</v>
      </c>
      <c r="B197" s="80"/>
      <c r="C197" s="123">
        <v>41</v>
      </c>
      <c r="D197" s="808" t="s">
        <v>197</v>
      </c>
      <c r="E197" s="800" t="s">
        <v>397</v>
      </c>
      <c r="F197" s="312">
        <v>124</v>
      </c>
      <c r="G197" s="249"/>
      <c r="H197" s="121">
        <v>150</v>
      </c>
      <c r="I197" s="37">
        <v>150</v>
      </c>
      <c r="J197" s="194">
        <v>150</v>
      </c>
      <c r="K197" s="37">
        <v>150</v>
      </c>
      <c r="L197" s="83">
        <v>150</v>
      </c>
      <c r="M197" s="194">
        <v>150</v>
      </c>
    </row>
    <row r="198" spans="1:13" ht="15.75" thickBot="1">
      <c r="A198" s="227"/>
      <c r="B198" s="28"/>
      <c r="C198" s="1004"/>
      <c r="D198" s="834"/>
      <c r="E198" s="862"/>
      <c r="F198" s="869"/>
      <c r="G198" s="421"/>
      <c r="H198" s="111"/>
      <c r="I198" s="102"/>
      <c r="J198" s="259"/>
      <c r="K198" s="111"/>
      <c r="L198" s="29"/>
      <c r="M198" s="257"/>
    </row>
    <row r="199" spans="1:13" ht="15.75" thickBot="1">
      <c r="A199" s="213" t="s">
        <v>379</v>
      </c>
      <c r="B199" s="103"/>
      <c r="C199" s="59"/>
      <c r="D199" s="802"/>
      <c r="E199" s="795" t="s">
        <v>208</v>
      </c>
      <c r="F199" s="74">
        <v>0</v>
      </c>
      <c r="G199" s="19">
        <v>0</v>
      </c>
      <c r="H199" s="74">
        <f aca="true" t="shared" si="14" ref="H199:M200">H200</f>
        <v>1500</v>
      </c>
      <c r="I199" s="74">
        <f t="shared" si="14"/>
        <v>1000</v>
      </c>
      <c r="J199" s="62">
        <f t="shared" si="14"/>
        <v>1000</v>
      </c>
      <c r="K199" s="74">
        <f t="shared" si="14"/>
        <v>1000</v>
      </c>
      <c r="L199" s="74">
        <f t="shared" si="14"/>
        <v>1000</v>
      </c>
      <c r="M199" s="62">
        <f t="shared" si="14"/>
        <v>1000</v>
      </c>
    </row>
    <row r="200" spans="1:13" ht="15">
      <c r="A200" s="223">
        <v>63</v>
      </c>
      <c r="B200" s="76"/>
      <c r="C200" s="1000"/>
      <c r="D200" s="803"/>
      <c r="E200" s="796" t="s">
        <v>172</v>
      </c>
      <c r="F200" s="77">
        <v>0</v>
      </c>
      <c r="G200" s="251">
        <v>0</v>
      </c>
      <c r="H200" s="77">
        <f t="shared" si="14"/>
        <v>1500</v>
      </c>
      <c r="I200" s="77">
        <f t="shared" si="14"/>
        <v>1000</v>
      </c>
      <c r="J200" s="241">
        <f t="shared" si="14"/>
        <v>1000</v>
      </c>
      <c r="K200" s="77">
        <f t="shared" si="14"/>
        <v>1000</v>
      </c>
      <c r="L200" s="77">
        <f t="shared" si="14"/>
        <v>1000</v>
      </c>
      <c r="M200" s="241">
        <f t="shared" si="14"/>
        <v>1000</v>
      </c>
    </row>
    <row r="201" spans="1:18" ht="15.75" thickBot="1">
      <c r="A201" s="193">
        <v>637004</v>
      </c>
      <c r="B201" s="80">
        <v>4</v>
      </c>
      <c r="C201" s="123">
        <v>41</v>
      </c>
      <c r="D201" s="808" t="s">
        <v>209</v>
      </c>
      <c r="E201" s="800" t="s">
        <v>210</v>
      </c>
      <c r="F201" s="85">
        <v>0</v>
      </c>
      <c r="G201" s="201">
        <v>0</v>
      </c>
      <c r="H201" s="82">
        <v>1500</v>
      </c>
      <c r="I201" s="82">
        <v>1000</v>
      </c>
      <c r="J201" s="258">
        <v>1000</v>
      </c>
      <c r="K201" s="82">
        <v>1000</v>
      </c>
      <c r="L201" s="82">
        <v>1000</v>
      </c>
      <c r="M201" s="258">
        <v>1000</v>
      </c>
      <c r="O201" s="314"/>
      <c r="P201" s="314"/>
      <c r="Q201" s="314"/>
      <c r="R201" s="314"/>
    </row>
    <row r="202" spans="1:13" ht="15.75" thickBot="1">
      <c r="A202" s="228"/>
      <c r="B202" s="28"/>
      <c r="C202" s="1004"/>
      <c r="D202" s="834"/>
      <c r="E202" s="862"/>
      <c r="F202" s="831"/>
      <c r="G202" s="421"/>
      <c r="H202" s="111"/>
      <c r="I202" s="29"/>
      <c r="J202" s="257"/>
      <c r="K202" s="29"/>
      <c r="L202" s="29"/>
      <c r="M202" s="257"/>
    </row>
    <row r="203" spans="1:13" ht="15.75" thickBot="1">
      <c r="A203" s="73" t="s">
        <v>211</v>
      </c>
      <c r="B203" s="18"/>
      <c r="C203" s="999"/>
      <c r="D203" s="802"/>
      <c r="E203" s="795" t="s">
        <v>212</v>
      </c>
      <c r="F203" s="74">
        <v>2314</v>
      </c>
      <c r="G203" s="19">
        <v>110633</v>
      </c>
      <c r="H203" s="62">
        <v>121933</v>
      </c>
      <c r="I203" s="62">
        <v>80800</v>
      </c>
      <c r="J203" s="62">
        <f>J204</f>
        <v>4000</v>
      </c>
      <c r="K203" s="62">
        <f>K204+K208</f>
        <v>191519</v>
      </c>
      <c r="L203" s="62">
        <f>L204+L208</f>
        <v>219205</v>
      </c>
      <c r="M203" s="62">
        <f>M204+M208</f>
        <v>226887</v>
      </c>
    </row>
    <row r="204" spans="1:19" ht="15">
      <c r="A204" s="222">
        <v>633</v>
      </c>
      <c r="B204" s="104"/>
      <c r="C204" s="1000"/>
      <c r="D204" s="808"/>
      <c r="E204" s="797" t="s">
        <v>172</v>
      </c>
      <c r="F204" s="5">
        <v>1011</v>
      </c>
      <c r="G204" s="192">
        <f>SUM(G205:G207)</f>
        <v>19981</v>
      </c>
      <c r="H204" s="137">
        <v>46796</v>
      </c>
      <c r="I204" s="21">
        <v>50472</v>
      </c>
      <c r="J204" s="205">
        <f>J205+J206+J211+J212</f>
        <v>4000</v>
      </c>
      <c r="K204" s="137">
        <f>K205+K206</f>
        <v>120039</v>
      </c>
      <c r="L204" s="21">
        <f>L205+L206+L207</f>
        <v>85858</v>
      </c>
      <c r="M204" s="205">
        <f>M205+M206+M207</f>
        <v>93701</v>
      </c>
      <c r="O204" s="186"/>
      <c r="P204" s="186"/>
      <c r="Q204" s="186"/>
      <c r="R204" s="186"/>
      <c r="S204" s="186"/>
    </row>
    <row r="205" spans="1:13" ht="15">
      <c r="A205" s="207">
        <v>633006</v>
      </c>
      <c r="B205" s="23">
        <v>7</v>
      </c>
      <c r="C205" s="981">
        <v>41</v>
      </c>
      <c r="D205" s="816" t="s">
        <v>147</v>
      </c>
      <c r="E205" s="812" t="s">
        <v>213</v>
      </c>
      <c r="F205" s="870">
        <v>1011</v>
      </c>
      <c r="G205" s="208">
        <v>19981</v>
      </c>
      <c r="H205" s="56">
        <v>46596</v>
      </c>
      <c r="I205" s="99">
        <v>49072</v>
      </c>
      <c r="J205" s="208">
        <v>4000</v>
      </c>
      <c r="K205" s="121">
        <v>119839</v>
      </c>
      <c r="L205" s="99">
        <v>85658</v>
      </c>
      <c r="M205" s="249">
        <v>93401</v>
      </c>
    </row>
    <row r="206" spans="1:13" ht="15">
      <c r="A206" s="196">
        <v>633006</v>
      </c>
      <c r="B206" s="7">
        <v>8</v>
      </c>
      <c r="C206" s="1002">
        <v>41</v>
      </c>
      <c r="D206" s="817" t="s">
        <v>147</v>
      </c>
      <c r="E206" s="798" t="s">
        <v>214</v>
      </c>
      <c r="F206" s="97"/>
      <c r="G206" s="197"/>
      <c r="H206" s="51">
        <v>200</v>
      </c>
      <c r="I206" s="8">
        <v>1400</v>
      </c>
      <c r="J206" s="197"/>
      <c r="K206" s="51">
        <v>200</v>
      </c>
      <c r="L206" s="8">
        <v>200</v>
      </c>
      <c r="M206" s="199">
        <v>300</v>
      </c>
    </row>
    <row r="207" spans="1:13" ht="15" hidden="1">
      <c r="A207" s="196">
        <v>633015</v>
      </c>
      <c r="B207" s="7"/>
      <c r="C207" s="239"/>
      <c r="D207" s="807" t="s">
        <v>147</v>
      </c>
      <c r="E207" s="798" t="s">
        <v>391</v>
      </c>
      <c r="F207" s="811"/>
      <c r="G207" s="243"/>
      <c r="H207" s="37"/>
      <c r="I207" s="13"/>
      <c r="J207" s="210"/>
      <c r="K207" s="37"/>
      <c r="L207" s="24"/>
      <c r="M207" s="210"/>
    </row>
    <row r="208" spans="1:13" ht="15">
      <c r="A208" s="222">
        <v>635</v>
      </c>
      <c r="B208" s="79"/>
      <c r="C208" s="89"/>
      <c r="D208" s="808"/>
      <c r="E208" s="797" t="s">
        <v>128</v>
      </c>
      <c r="F208" s="5">
        <v>1303</v>
      </c>
      <c r="G208" s="192">
        <v>90652</v>
      </c>
      <c r="H208" s="5">
        <v>75137</v>
      </c>
      <c r="I208" s="4">
        <v>30328</v>
      </c>
      <c r="J208" s="249"/>
      <c r="K208" s="5">
        <f>K209+K210+K211</f>
        <v>71480</v>
      </c>
      <c r="L208" s="4">
        <f>L209+L210+L211</f>
        <v>133347</v>
      </c>
      <c r="M208" s="192">
        <f>M209+M210+M211</f>
        <v>133186</v>
      </c>
    </row>
    <row r="209" spans="1:13" ht="15">
      <c r="A209" s="209">
        <v>635006</v>
      </c>
      <c r="B209" s="36"/>
      <c r="C209" s="40">
        <v>41</v>
      </c>
      <c r="D209" s="804"/>
      <c r="E209" s="812" t="s">
        <v>407</v>
      </c>
      <c r="F209" s="37">
        <v>1303</v>
      </c>
      <c r="G209" s="210">
        <v>88885</v>
      </c>
      <c r="H209" s="56">
        <v>67137</v>
      </c>
      <c r="I209" s="99">
        <v>22328</v>
      </c>
      <c r="J209" s="249"/>
      <c r="K209" s="56">
        <v>63480</v>
      </c>
      <c r="L209" s="22">
        <v>98347</v>
      </c>
      <c r="M209" s="208">
        <v>98186</v>
      </c>
    </row>
    <row r="210" spans="1:13" ht="15">
      <c r="A210" s="198">
        <v>635006</v>
      </c>
      <c r="B210" s="9">
        <v>1</v>
      </c>
      <c r="C210" s="14">
        <v>41</v>
      </c>
      <c r="D210" s="806" t="s">
        <v>147</v>
      </c>
      <c r="E210" s="798" t="s">
        <v>406</v>
      </c>
      <c r="F210" s="51"/>
      <c r="G210" s="199"/>
      <c r="H210" s="97">
        <v>3000</v>
      </c>
      <c r="I210" s="8">
        <v>3000</v>
      </c>
      <c r="J210" s="199"/>
      <c r="K210" s="97">
        <v>3000</v>
      </c>
      <c r="L210" s="6"/>
      <c r="M210" s="197"/>
    </row>
    <row r="211" spans="1:13" ht="14.25" customHeight="1">
      <c r="A211" s="198">
        <v>635006</v>
      </c>
      <c r="B211" s="9">
        <v>7</v>
      </c>
      <c r="C211" s="14">
        <v>41</v>
      </c>
      <c r="D211" s="806" t="s">
        <v>147</v>
      </c>
      <c r="E211" s="741" t="s">
        <v>215</v>
      </c>
      <c r="F211" s="811"/>
      <c r="G211" s="243">
        <v>1767</v>
      </c>
      <c r="H211" s="51">
        <v>5000</v>
      </c>
      <c r="I211" s="8">
        <v>5000</v>
      </c>
      <c r="J211" s="199"/>
      <c r="K211" s="51">
        <v>5000</v>
      </c>
      <c r="L211" s="8">
        <v>35000</v>
      </c>
      <c r="M211" s="199">
        <v>35000</v>
      </c>
    </row>
    <row r="212" spans="1:16" ht="15" customHeight="1" hidden="1">
      <c r="A212" s="209">
        <v>637027</v>
      </c>
      <c r="B212" s="33"/>
      <c r="C212" s="239"/>
      <c r="D212" s="804" t="s">
        <v>147</v>
      </c>
      <c r="E212" s="809" t="s">
        <v>216</v>
      </c>
      <c r="F212" s="85">
        <v>0</v>
      </c>
      <c r="G212" s="201">
        <v>0</v>
      </c>
      <c r="H212" s="37">
        <v>0</v>
      </c>
      <c r="I212" s="13">
        <v>0</v>
      </c>
      <c r="J212" s="210">
        <v>0</v>
      </c>
      <c r="K212" s="37">
        <v>0</v>
      </c>
      <c r="L212" s="13">
        <v>0</v>
      </c>
      <c r="M212" s="210">
        <v>0</v>
      </c>
      <c r="P212" s="186"/>
    </row>
    <row r="213" spans="1:16" ht="15.75" thickBot="1">
      <c r="A213" s="227"/>
      <c r="B213" s="101"/>
      <c r="C213" s="130"/>
      <c r="D213" s="839"/>
      <c r="E213" s="833"/>
      <c r="F213" s="831"/>
      <c r="G213" s="421"/>
      <c r="H213" s="111"/>
      <c r="I213" s="102"/>
      <c r="J213" s="259"/>
      <c r="K213" s="111"/>
      <c r="L213" s="102"/>
      <c r="M213" s="259"/>
      <c r="O213" s="215"/>
      <c r="P213" s="215"/>
    </row>
    <row r="214" spans="1:13" ht="18" customHeight="1" thickBot="1">
      <c r="A214" s="373" t="s">
        <v>217</v>
      </c>
      <c r="B214" s="1052"/>
      <c r="C214" s="1051"/>
      <c r="D214" s="802"/>
      <c r="E214" s="875" t="s">
        <v>218</v>
      </c>
      <c r="F214" s="374">
        <f>SUM(F215+F217+F224+F227)</f>
        <v>93889</v>
      </c>
      <c r="G214" s="19">
        <f>SUM(G215+G217+G224+G227)</f>
        <v>88342</v>
      </c>
      <c r="H214" s="374">
        <f>H217+H224+H227+H215</f>
        <v>80900</v>
      </c>
      <c r="I214" s="161">
        <f>SUM(I215+I217+I224+I227)</f>
        <v>80900</v>
      </c>
      <c r="J214" s="19">
        <f>J215+J217+J224+J227</f>
        <v>106100</v>
      </c>
      <c r="K214" s="874">
        <f>K215+K217+K224+K227</f>
        <v>74900</v>
      </c>
      <c r="L214" s="72">
        <f>L215+L217+L224+L227</f>
        <v>74900</v>
      </c>
      <c r="M214" s="260">
        <f>M215+M217+M224+M227</f>
        <v>74870</v>
      </c>
    </row>
    <row r="215" spans="1:13" ht="15">
      <c r="A215" s="223">
        <v>632</v>
      </c>
      <c r="B215" s="127"/>
      <c r="C215" s="1012"/>
      <c r="D215" s="876"/>
      <c r="E215" s="863" t="s">
        <v>89</v>
      </c>
      <c r="F215" s="877">
        <v>400</v>
      </c>
      <c r="G215" s="878">
        <v>500</v>
      </c>
      <c r="H215" s="877">
        <v>500</v>
      </c>
      <c r="I215" s="240">
        <v>500</v>
      </c>
      <c r="J215" s="880">
        <v>400</v>
      </c>
      <c r="K215" s="879">
        <f>K216</f>
        <v>500</v>
      </c>
      <c r="L215" s="218">
        <f>L216</f>
        <v>500</v>
      </c>
      <c r="M215" s="261">
        <f>M216</f>
        <v>500</v>
      </c>
    </row>
    <row r="216" spans="1:13" ht="15">
      <c r="A216" s="200">
        <v>632001</v>
      </c>
      <c r="B216" s="128">
        <v>1</v>
      </c>
      <c r="C216" s="1013">
        <v>41</v>
      </c>
      <c r="D216" s="867" t="s">
        <v>219</v>
      </c>
      <c r="E216" s="799" t="s">
        <v>91</v>
      </c>
      <c r="F216" s="826">
        <v>400</v>
      </c>
      <c r="G216" s="254">
        <v>500</v>
      </c>
      <c r="H216" s="826">
        <v>500</v>
      </c>
      <c r="I216" s="99">
        <v>500</v>
      </c>
      <c r="J216" s="201">
        <v>400</v>
      </c>
      <c r="K216" s="826">
        <v>500</v>
      </c>
      <c r="L216" s="83">
        <v>500</v>
      </c>
      <c r="M216" s="201">
        <v>500</v>
      </c>
    </row>
    <row r="217" spans="1:13" ht="15">
      <c r="A217" s="223">
        <v>633</v>
      </c>
      <c r="B217" s="112"/>
      <c r="C217" s="1001"/>
      <c r="D217" s="803"/>
      <c r="E217" s="796" t="s">
        <v>96</v>
      </c>
      <c r="F217" s="77">
        <f>SUM(F218:F223)</f>
        <v>4392</v>
      </c>
      <c r="G217" s="251">
        <f>SUM(G218:G223)</f>
        <v>4541</v>
      </c>
      <c r="H217" s="77">
        <f>H218+H220+H221+H223+H222+H219</f>
        <v>12600</v>
      </c>
      <c r="I217" s="4">
        <f>I218+I220+I221+I223+I222+I219</f>
        <v>12900</v>
      </c>
      <c r="J217" s="251">
        <f>J218+J220+J221+J223+J219</f>
        <v>4700</v>
      </c>
      <c r="K217" s="77">
        <f>SUM(K218:K223)</f>
        <v>10400</v>
      </c>
      <c r="L217" s="75">
        <f>L218+L220+L221+L223+L222</f>
        <v>7400</v>
      </c>
      <c r="M217" s="251">
        <f>M218+M220+M221+M223+M222</f>
        <v>7370</v>
      </c>
    </row>
    <row r="218" spans="1:16" ht="15">
      <c r="A218" s="196">
        <v>633004</v>
      </c>
      <c r="B218" s="55">
        <v>3</v>
      </c>
      <c r="C218" s="91">
        <v>41</v>
      </c>
      <c r="D218" s="817" t="s">
        <v>219</v>
      </c>
      <c r="E218" s="798" t="s">
        <v>220</v>
      </c>
      <c r="F218" s="97">
        <v>1532</v>
      </c>
      <c r="G218" s="197">
        <v>1142</v>
      </c>
      <c r="H218" s="97">
        <v>7500</v>
      </c>
      <c r="I218" s="97">
        <v>7500</v>
      </c>
      <c r="J218" s="197">
        <v>1500</v>
      </c>
      <c r="K218" s="97">
        <v>5000</v>
      </c>
      <c r="L218" s="97">
        <v>3000</v>
      </c>
      <c r="M218" s="262">
        <v>3000</v>
      </c>
      <c r="O218" s="215"/>
      <c r="P218" s="215"/>
    </row>
    <row r="219" spans="1:13" ht="15">
      <c r="A219" s="196">
        <v>633004</v>
      </c>
      <c r="B219" s="55">
        <v>4</v>
      </c>
      <c r="C219" s="91">
        <v>41</v>
      </c>
      <c r="D219" s="817" t="s">
        <v>219</v>
      </c>
      <c r="E219" s="798" t="s">
        <v>398</v>
      </c>
      <c r="F219" s="97">
        <v>283</v>
      </c>
      <c r="G219" s="197">
        <v>352</v>
      </c>
      <c r="H219" s="97"/>
      <c r="I219" s="97"/>
      <c r="J219" s="197">
        <v>100</v>
      </c>
      <c r="K219" s="97"/>
      <c r="L219" s="97"/>
      <c r="M219" s="262"/>
    </row>
    <row r="220" spans="1:15" ht="15">
      <c r="A220" s="196">
        <v>633006</v>
      </c>
      <c r="B220" s="55">
        <v>7</v>
      </c>
      <c r="C220" s="91">
        <v>41</v>
      </c>
      <c r="D220" s="806" t="s">
        <v>219</v>
      </c>
      <c r="E220" s="798" t="s">
        <v>221</v>
      </c>
      <c r="F220" s="97">
        <v>515</v>
      </c>
      <c r="G220" s="242">
        <v>487</v>
      </c>
      <c r="H220" s="97">
        <v>500</v>
      </c>
      <c r="I220" s="97">
        <v>500</v>
      </c>
      <c r="J220" s="199">
        <v>600</v>
      </c>
      <c r="K220" s="97">
        <v>500</v>
      </c>
      <c r="L220" s="97">
        <v>600</v>
      </c>
      <c r="M220" s="262">
        <v>570</v>
      </c>
      <c r="O220" s="216"/>
    </row>
    <row r="221" spans="1:13" ht="15">
      <c r="A221" s="198">
        <v>633004</v>
      </c>
      <c r="B221" s="34">
        <v>5</v>
      </c>
      <c r="C221" s="92">
        <v>41</v>
      </c>
      <c r="D221" s="806" t="s">
        <v>219</v>
      </c>
      <c r="E221" s="741" t="s">
        <v>222</v>
      </c>
      <c r="F221" s="97">
        <v>889</v>
      </c>
      <c r="G221" s="262">
        <v>1183</v>
      </c>
      <c r="H221" s="97">
        <v>1200</v>
      </c>
      <c r="I221" s="97">
        <v>1500</v>
      </c>
      <c r="J221" s="197">
        <v>1200</v>
      </c>
      <c r="K221" s="97">
        <v>1500</v>
      </c>
      <c r="L221" s="97">
        <v>1500</v>
      </c>
      <c r="M221" s="262">
        <v>1500</v>
      </c>
    </row>
    <row r="222" spans="1:13" ht="15">
      <c r="A222" s="209">
        <v>633006</v>
      </c>
      <c r="B222" s="9">
        <v>10</v>
      </c>
      <c r="C222" s="14">
        <v>41</v>
      </c>
      <c r="D222" s="806" t="s">
        <v>219</v>
      </c>
      <c r="E222" s="741" t="s">
        <v>223</v>
      </c>
      <c r="F222" s="97"/>
      <c r="G222" s="262"/>
      <c r="H222" s="51">
        <v>2000</v>
      </c>
      <c r="I222" s="37">
        <v>2000</v>
      </c>
      <c r="J222" s="210"/>
      <c r="K222" s="51">
        <v>2000</v>
      </c>
      <c r="L222" s="37">
        <v>1000</v>
      </c>
      <c r="M222" s="212">
        <v>1000</v>
      </c>
    </row>
    <row r="223" spans="1:13" ht="15">
      <c r="A223" s="206">
        <v>633015</v>
      </c>
      <c r="B223" s="52"/>
      <c r="C223" s="125">
        <v>41</v>
      </c>
      <c r="D223" s="803" t="s">
        <v>136</v>
      </c>
      <c r="E223" s="799" t="s">
        <v>224</v>
      </c>
      <c r="F223" s="97">
        <v>1173</v>
      </c>
      <c r="G223" s="262">
        <v>1377</v>
      </c>
      <c r="H223" s="37">
        <v>1400</v>
      </c>
      <c r="I223" s="24">
        <v>1400</v>
      </c>
      <c r="J223" s="243">
        <v>1300</v>
      </c>
      <c r="K223" s="37">
        <v>1400</v>
      </c>
      <c r="L223" s="24">
        <v>1300</v>
      </c>
      <c r="M223" s="243">
        <v>1300</v>
      </c>
    </row>
    <row r="224" spans="1:13" ht="15">
      <c r="A224" s="222">
        <v>635</v>
      </c>
      <c r="B224" s="79"/>
      <c r="C224" s="89"/>
      <c r="D224" s="808"/>
      <c r="E224" s="797" t="s">
        <v>128</v>
      </c>
      <c r="F224" s="5">
        <f>SUM(F225:F226)</f>
        <v>514</v>
      </c>
      <c r="G224" s="192">
        <f>SUM(G225:G226)</f>
        <v>778</v>
      </c>
      <c r="H224" s="5">
        <f aca="true" t="shared" si="15" ref="H224:M224">H225+H226</f>
        <v>2000</v>
      </c>
      <c r="I224" s="4">
        <f t="shared" si="15"/>
        <v>1700</v>
      </c>
      <c r="J224" s="192">
        <f t="shared" si="15"/>
        <v>1000</v>
      </c>
      <c r="K224" s="5">
        <f t="shared" si="15"/>
        <v>2000</v>
      </c>
      <c r="L224" s="4">
        <f t="shared" si="15"/>
        <v>2000</v>
      </c>
      <c r="M224" s="192">
        <f t="shared" si="15"/>
        <v>2000</v>
      </c>
    </row>
    <row r="225" spans="1:13" ht="15">
      <c r="A225" s="198">
        <v>635006</v>
      </c>
      <c r="B225" s="9">
        <v>6</v>
      </c>
      <c r="C225" s="14">
        <v>41</v>
      </c>
      <c r="D225" s="806" t="s">
        <v>136</v>
      </c>
      <c r="E225" s="741" t="s">
        <v>225</v>
      </c>
      <c r="F225" s="51">
        <v>514</v>
      </c>
      <c r="G225" s="242">
        <v>778</v>
      </c>
      <c r="H225" s="51">
        <v>2000</v>
      </c>
      <c r="I225" s="51">
        <v>1700</v>
      </c>
      <c r="J225" s="199">
        <v>1000</v>
      </c>
      <c r="K225" s="51">
        <v>2000</v>
      </c>
      <c r="L225" s="51">
        <v>2000</v>
      </c>
      <c r="M225" s="242">
        <v>2000</v>
      </c>
    </row>
    <row r="226" spans="1:13" ht="0.75" customHeight="1">
      <c r="A226" s="200">
        <v>635006</v>
      </c>
      <c r="B226" s="11">
        <v>10</v>
      </c>
      <c r="C226" s="236"/>
      <c r="D226" s="803" t="s">
        <v>136</v>
      </c>
      <c r="E226" s="799" t="s">
        <v>226</v>
      </c>
      <c r="F226" s="51"/>
      <c r="G226" s="242"/>
      <c r="H226" s="51"/>
      <c r="I226" s="51"/>
      <c r="J226" s="199"/>
      <c r="K226" s="51"/>
      <c r="L226" s="51"/>
      <c r="M226" s="242"/>
    </row>
    <row r="227" spans="1:13" ht="15">
      <c r="A227" s="191">
        <v>637</v>
      </c>
      <c r="B227" s="3"/>
      <c r="C227" s="156"/>
      <c r="D227" s="808"/>
      <c r="E227" s="797" t="s">
        <v>140</v>
      </c>
      <c r="F227" s="5">
        <f>SUM(F228:F230)</f>
        <v>88583</v>
      </c>
      <c r="G227" s="192">
        <f>SUM(G228:G230)</f>
        <v>82523</v>
      </c>
      <c r="H227" s="5">
        <f aca="true" t="shared" si="16" ref="H227:M227">H228+H229+H230</f>
        <v>65800</v>
      </c>
      <c r="I227" s="4">
        <f t="shared" si="16"/>
        <v>65800</v>
      </c>
      <c r="J227" s="192">
        <f t="shared" si="16"/>
        <v>100000</v>
      </c>
      <c r="K227" s="5">
        <v>62000</v>
      </c>
      <c r="L227" s="4">
        <f t="shared" si="16"/>
        <v>65000</v>
      </c>
      <c r="M227" s="192">
        <f t="shared" si="16"/>
        <v>65000</v>
      </c>
    </row>
    <row r="228" spans="1:13" ht="15">
      <c r="A228" s="196">
        <v>637004</v>
      </c>
      <c r="B228" s="7">
        <v>1</v>
      </c>
      <c r="C228" s="1002">
        <v>41</v>
      </c>
      <c r="D228" s="817" t="s">
        <v>219</v>
      </c>
      <c r="E228" s="798" t="s">
        <v>227</v>
      </c>
      <c r="F228" s="82">
        <v>88583</v>
      </c>
      <c r="G228" s="194">
        <v>82523</v>
      </c>
      <c r="H228" s="97">
        <v>65800</v>
      </c>
      <c r="I228" s="97">
        <v>65800</v>
      </c>
      <c r="J228" s="197">
        <v>100000</v>
      </c>
      <c r="K228" s="97">
        <v>62000</v>
      </c>
      <c r="L228" s="83">
        <v>65000</v>
      </c>
      <c r="M228" s="262">
        <v>65000</v>
      </c>
    </row>
    <row r="229" spans="1:13" ht="0.75" customHeight="1">
      <c r="A229" s="233">
        <v>637027</v>
      </c>
      <c r="B229" s="132"/>
      <c r="C229" s="1014"/>
      <c r="D229" s="881" t="s">
        <v>219</v>
      </c>
      <c r="E229" s="884" t="s">
        <v>216</v>
      </c>
      <c r="F229" s="883"/>
      <c r="G229" s="886"/>
      <c r="H229" s="885">
        <v>0</v>
      </c>
      <c r="I229" s="133">
        <v>0</v>
      </c>
      <c r="J229" s="263">
        <v>0</v>
      </c>
      <c r="K229" s="885">
        <v>0</v>
      </c>
      <c r="L229" s="230">
        <v>0</v>
      </c>
      <c r="M229" s="263">
        <v>0</v>
      </c>
    </row>
    <row r="230" spans="1:13" ht="1.5" customHeight="1" hidden="1">
      <c r="A230" s="209">
        <v>637031</v>
      </c>
      <c r="B230" s="33"/>
      <c r="C230" s="150"/>
      <c r="D230" s="807" t="s">
        <v>219</v>
      </c>
      <c r="E230" s="43" t="s">
        <v>27</v>
      </c>
      <c r="F230" s="811"/>
      <c r="G230" s="243"/>
      <c r="H230" s="811">
        <v>0</v>
      </c>
      <c r="I230" s="24">
        <v>0</v>
      </c>
      <c r="J230" s="243">
        <v>0</v>
      </c>
      <c r="K230" s="811">
        <v>0</v>
      </c>
      <c r="L230" s="24">
        <v>0</v>
      </c>
      <c r="M230" s="243">
        <v>0</v>
      </c>
    </row>
    <row r="231" spans="1:13" ht="15.75" thickBot="1">
      <c r="A231" s="227"/>
      <c r="B231" s="101"/>
      <c r="C231" s="1007"/>
      <c r="D231" s="839"/>
      <c r="E231" s="833"/>
      <c r="G231" s="380"/>
      <c r="H231" s="111"/>
      <c r="I231" s="102"/>
      <c r="J231" s="259"/>
      <c r="K231" s="111"/>
      <c r="L231" s="37"/>
      <c r="M231" s="259"/>
    </row>
    <row r="232" spans="1:13" ht="15.75" thickBot="1">
      <c r="A232" s="73" t="s">
        <v>228</v>
      </c>
      <c r="B232" s="18"/>
      <c r="C232" s="999"/>
      <c r="D232" s="802"/>
      <c r="E232" s="795" t="s">
        <v>229</v>
      </c>
      <c r="F232" s="74">
        <f>SUM(F233+F244+F247+F242)</f>
        <v>3653</v>
      </c>
      <c r="G232" s="19">
        <f>SUM(G233+G244+G247+G242)</f>
        <v>3459</v>
      </c>
      <c r="H232" s="74">
        <f>H233+H244+H247</f>
        <v>2285</v>
      </c>
      <c r="I232" s="72">
        <f>I233+I244+I247+I242</f>
        <v>2285</v>
      </c>
      <c r="J232" s="19">
        <f>J233+J244+J247+J242</f>
        <v>3635</v>
      </c>
      <c r="K232" s="74">
        <f>K233+K244+K247+K242</f>
        <v>1450</v>
      </c>
      <c r="L232" s="72">
        <f>L233+L244+L247+L242</f>
        <v>850</v>
      </c>
      <c r="M232" s="19">
        <f>M233+M244+M247+M242</f>
        <v>850</v>
      </c>
    </row>
    <row r="233" spans="1:13" ht="15">
      <c r="A233" s="223">
        <v>62</v>
      </c>
      <c r="B233" s="76"/>
      <c r="C233" s="1015"/>
      <c r="D233" s="882"/>
      <c r="E233" s="796" t="s">
        <v>79</v>
      </c>
      <c r="F233" s="77">
        <f>SUM(F234:F241)</f>
        <v>230</v>
      </c>
      <c r="G233" s="251">
        <f>SUM(G234:G241)</f>
        <v>200</v>
      </c>
      <c r="H233" s="77">
        <f>SUM(H234:H241)</f>
        <v>285</v>
      </c>
      <c r="I233" s="75">
        <f>SUM(I234:I241)</f>
        <v>285</v>
      </c>
      <c r="J233" s="251">
        <f>SUM(J234:J241)</f>
        <v>285</v>
      </c>
      <c r="K233" s="77"/>
      <c r="L233" s="75"/>
      <c r="M233" s="251"/>
    </row>
    <row r="234" spans="1:13" ht="15">
      <c r="A234" s="196">
        <v>621000</v>
      </c>
      <c r="B234" s="23"/>
      <c r="C234" s="981">
        <v>41</v>
      </c>
      <c r="D234" s="816" t="s">
        <v>209</v>
      </c>
      <c r="E234" s="798" t="s">
        <v>80</v>
      </c>
      <c r="F234" s="97">
        <v>66</v>
      </c>
      <c r="G234" s="197">
        <v>57</v>
      </c>
      <c r="H234" s="56">
        <v>75</v>
      </c>
      <c r="I234" s="22">
        <v>75</v>
      </c>
      <c r="J234" s="208">
        <v>75</v>
      </c>
      <c r="K234" s="56"/>
      <c r="L234" s="22"/>
      <c r="M234" s="208"/>
    </row>
    <row r="235" spans="1:13" ht="1.5" customHeight="1" hidden="1">
      <c r="A235" s="198">
        <v>623000</v>
      </c>
      <c r="B235" s="9"/>
      <c r="C235" s="14"/>
      <c r="D235" s="806" t="s">
        <v>209</v>
      </c>
      <c r="E235" s="741" t="s">
        <v>81</v>
      </c>
      <c r="F235" s="51"/>
      <c r="G235" s="199"/>
      <c r="H235" s="51"/>
      <c r="I235" s="8">
        <v>0</v>
      </c>
      <c r="J235" s="199"/>
      <c r="K235" s="51"/>
      <c r="L235" s="8"/>
      <c r="M235" s="199"/>
    </row>
    <row r="236" spans="1:13" ht="15">
      <c r="A236" s="198">
        <v>625001</v>
      </c>
      <c r="B236" s="9"/>
      <c r="C236" s="14">
        <v>41</v>
      </c>
      <c r="D236" s="806" t="s">
        <v>209</v>
      </c>
      <c r="E236" s="741" t="s">
        <v>82</v>
      </c>
      <c r="F236" s="51">
        <v>9</v>
      </c>
      <c r="G236" s="199">
        <v>8</v>
      </c>
      <c r="H236" s="51">
        <v>11</v>
      </c>
      <c r="I236" s="8">
        <v>11</v>
      </c>
      <c r="J236" s="199">
        <v>11</v>
      </c>
      <c r="K236" s="51"/>
      <c r="L236" s="8"/>
      <c r="M236" s="199"/>
    </row>
    <row r="237" spans="1:13" ht="15">
      <c r="A237" s="198">
        <v>625002</v>
      </c>
      <c r="B237" s="9"/>
      <c r="C237" s="14">
        <v>41</v>
      </c>
      <c r="D237" s="806" t="s">
        <v>209</v>
      </c>
      <c r="E237" s="741" t="s">
        <v>83</v>
      </c>
      <c r="F237" s="51">
        <v>92</v>
      </c>
      <c r="G237" s="199">
        <v>80</v>
      </c>
      <c r="H237" s="51">
        <v>105</v>
      </c>
      <c r="I237" s="8">
        <v>105</v>
      </c>
      <c r="J237" s="199">
        <v>105</v>
      </c>
      <c r="K237" s="51"/>
      <c r="L237" s="8"/>
      <c r="M237" s="199"/>
    </row>
    <row r="238" spans="1:13" ht="15">
      <c r="A238" s="196">
        <v>625003</v>
      </c>
      <c r="B238" s="7"/>
      <c r="C238" s="239">
        <v>41</v>
      </c>
      <c r="D238" s="804" t="s">
        <v>209</v>
      </c>
      <c r="E238" s="798" t="s">
        <v>84</v>
      </c>
      <c r="F238" s="97">
        <v>6</v>
      </c>
      <c r="G238" s="197">
        <v>5</v>
      </c>
      <c r="H238" s="51">
        <v>28</v>
      </c>
      <c r="I238" s="8">
        <v>28</v>
      </c>
      <c r="J238" s="199">
        <v>28</v>
      </c>
      <c r="K238" s="51"/>
      <c r="L238" s="8"/>
      <c r="M238" s="199"/>
    </row>
    <row r="239" spans="1:13" ht="15">
      <c r="A239" s="198">
        <v>625004</v>
      </c>
      <c r="B239" s="9"/>
      <c r="C239" s="14">
        <v>41</v>
      </c>
      <c r="D239" s="806" t="s">
        <v>209</v>
      </c>
      <c r="E239" s="741" t="s">
        <v>85</v>
      </c>
      <c r="F239" s="51">
        <v>21</v>
      </c>
      <c r="G239" s="199">
        <v>17</v>
      </c>
      <c r="H239" s="51">
        <v>20</v>
      </c>
      <c r="I239" s="8">
        <v>20</v>
      </c>
      <c r="J239" s="199">
        <v>20</v>
      </c>
      <c r="K239" s="51"/>
      <c r="L239" s="8"/>
      <c r="M239" s="199"/>
    </row>
    <row r="240" spans="1:13" ht="15">
      <c r="A240" s="209">
        <v>625005</v>
      </c>
      <c r="B240" s="16"/>
      <c r="C240" s="239">
        <v>41</v>
      </c>
      <c r="D240" s="805" t="s">
        <v>209</v>
      </c>
      <c r="E240" s="931" t="s">
        <v>86</v>
      </c>
      <c r="F240" s="37">
        <v>5</v>
      </c>
      <c r="G240" s="244">
        <v>6</v>
      </c>
      <c r="H240" s="51">
        <v>10</v>
      </c>
      <c r="I240" s="8">
        <v>10</v>
      </c>
      <c r="J240" s="199">
        <v>10</v>
      </c>
      <c r="K240" s="51"/>
      <c r="L240" s="8"/>
      <c r="M240" s="199"/>
    </row>
    <row r="241" spans="1:13" ht="15">
      <c r="A241" s="206">
        <v>625007</v>
      </c>
      <c r="B241" s="100"/>
      <c r="C241" s="150"/>
      <c r="D241" s="807" t="s">
        <v>209</v>
      </c>
      <c r="E241" s="842" t="s">
        <v>87</v>
      </c>
      <c r="F241" s="57">
        <v>31</v>
      </c>
      <c r="G241" s="244">
        <v>27</v>
      </c>
      <c r="H241" s="57">
        <v>36</v>
      </c>
      <c r="I241" s="25">
        <v>36</v>
      </c>
      <c r="J241" s="244">
        <v>36</v>
      </c>
      <c r="K241" s="57"/>
      <c r="L241" s="25"/>
      <c r="M241" s="244"/>
    </row>
    <row r="242" spans="1:13" ht="15">
      <c r="A242" s="223">
        <v>633</v>
      </c>
      <c r="B242" s="3"/>
      <c r="C242" s="156"/>
      <c r="D242" s="808"/>
      <c r="E242" s="853" t="s">
        <v>96</v>
      </c>
      <c r="F242" s="5"/>
      <c r="G242" s="192">
        <v>23</v>
      </c>
      <c r="H242" s="5"/>
      <c r="I242" s="4">
        <v>120</v>
      </c>
      <c r="J242" s="192">
        <v>50</v>
      </c>
      <c r="K242" s="5">
        <v>150</v>
      </c>
      <c r="L242" s="4">
        <f>L243</f>
        <v>100</v>
      </c>
      <c r="M242" s="192">
        <f>M243</f>
        <v>100</v>
      </c>
    </row>
    <row r="243" spans="1:13" ht="14.25" customHeight="1">
      <c r="A243" s="200">
        <v>633006</v>
      </c>
      <c r="B243" s="80">
        <v>7</v>
      </c>
      <c r="C243" s="1005">
        <v>41</v>
      </c>
      <c r="D243" s="837" t="s">
        <v>209</v>
      </c>
      <c r="E243" s="824" t="s">
        <v>221</v>
      </c>
      <c r="F243" s="82"/>
      <c r="G243" s="194">
        <v>23</v>
      </c>
      <c r="H243" s="82"/>
      <c r="I243" s="83">
        <v>120</v>
      </c>
      <c r="J243" s="201">
        <v>50</v>
      </c>
      <c r="K243" s="82">
        <v>150</v>
      </c>
      <c r="L243" s="83">
        <v>100</v>
      </c>
      <c r="M243" s="201">
        <v>100</v>
      </c>
    </row>
    <row r="244" spans="1:13" ht="0.75" customHeight="1" hidden="1">
      <c r="A244" s="222">
        <v>635</v>
      </c>
      <c r="B244" s="3"/>
      <c r="C244" s="163"/>
      <c r="D244" s="837"/>
      <c r="E244" s="827" t="s">
        <v>128</v>
      </c>
      <c r="F244" s="5">
        <f>F245+F246</f>
        <v>0</v>
      </c>
      <c r="G244" s="192">
        <f aca="true" t="shared" si="17" ref="G244:M244">G245+G246</f>
        <v>0</v>
      </c>
      <c r="H244" s="5">
        <f t="shared" si="17"/>
        <v>0</v>
      </c>
      <c r="I244" s="4">
        <f t="shared" si="17"/>
        <v>0</v>
      </c>
      <c r="J244" s="192">
        <f t="shared" si="17"/>
        <v>0</v>
      </c>
      <c r="K244" s="5">
        <f t="shared" si="17"/>
        <v>0</v>
      </c>
      <c r="L244" s="4">
        <f t="shared" si="17"/>
        <v>0</v>
      </c>
      <c r="M244" s="192">
        <f t="shared" si="17"/>
        <v>0</v>
      </c>
    </row>
    <row r="245" spans="1:13" ht="15" customHeight="1" hidden="1">
      <c r="A245" s="200">
        <v>635004</v>
      </c>
      <c r="B245" s="11"/>
      <c r="C245" s="236"/>
      <c r="D245" s="808" t="s">
        <v>209</v>
      </c>
      <c r="E245" s="828" t="s">
        <v>230</v>
      </c>
      <c r="F245" s="37">
        <v>0</v>
      </c>
      <c r="G245" s="210">
        <v>0</v>
      </c>
      <c r="H245" s="56">
        <v>0</v>
      </c>
      <c r="I245" s="22">
        <v>0</v>
      </c>
      <c r="J245" s="208">
        <v>0</v>
      </c>
      <c r="K245" s="56">
        <v>0</v>
      </c>
      <c r="L245" s="22">
        <v>0</v>
      </c>
      <c r="M245" s="208">
        <v>0</v>
      </c>
    </row>
    <row r="246" spans="1:13" ht="15" customHeight="1" hidden="1">
      <c r="A246" s="200">
        <v>635006</v>
      </c>
      <c r="B246" s="11">
        <v>1</v>
      </c>
      <c r="C246" s="236"/>
      <c r="D246" s="803" t="s">
        <v>209</v>
      </c>
      <c r="E246" s="824" t="s">
        <v>135</v>
      </c>
      <c r="F246" s="811">
        <v>0</v>
      </c>
      <c r="G246" s="243">
        <v>0</v>
      </c>
      <c r="H246" s="85">
        <v>0</v>
      </c>
      <c r="I246" s="10">
        <v>0</v>
      </c>
      <c r="J246" s="201">
        <v>0</v>
      </c>
      <c r="K246" s="85">
        <v>0</v>
      </c>
      <c r="L246" s="10">
        <v>0</v>
      </c>
      <c r="M246" s="201">
        <v>0</v>
      </c>
    </row>
    <row r="247" spans="1:13" ht="15">
      <c r="A247" s="191">
        <v>637</v>
      </c>
      <c r="B247" s="3"/>
      <c r="C247" s="156"/>
      <c r="D247" s="808"/>
      <c r="E247" s="827" t="s">
        <v>140</v>
      </c>
      <c r="F247" s="5">
        <f>SUM(F248:F250)</f>
        <v>3423</v>
      </c>
      <c r="G247" s="192">
        <f>SUM(G248:G250)</f>
        <v>3236</v>
      </c>
      <c r="H247" s="5">
        <f aca="true" t="shared" si="18" ref="H247:M247">H248+H249+H250</f>
        <v>2000</v>
      </c>
      <c r="I247" s="4">
        <f t="shared" si="18"/>
        <v>1880</v>
      </c>
      <c r="J247" s="192">
        <f t="shared" si="18"/>
        <v>3300</v>
      </c>
      <c r="K247" s="5">
        <f t="shared" si="18"/>
        <v>1300</v>
      </c>
      <c r="L247" s="4">
        <f t="shared" si="18"/>
        <v>750</v>
      </c>
      <c r="M247" s="192">
        <f t="shared" si="18"/>
        <v>750</v>
      </c>
    </row>
    <row r="248" spans="1:13" ht="15">
      <c r="A248" s="196">
        <v>637004</v>
      </c>
      <c r="B248" s="7">
        <v>3</v>
      </c>
      <c r="C248" s="1002">
        <v>41</v>
      </c>
      <c r="D248" s="817" t="s">
        <v>209</v>
      </c>
      <c r="E248" s="829" t="s">
        <v>231</v>
      </c>
      <c r="F248" s="97">
        <v>2505</v>
      </c>
      <c r="G248" s="197">
        <v>2198</v>
      </c>
      <c r="H248" s="97">
        <v>1000</v>
      </c>
      <c r="I248" s="6">
        <v>830</v>
      </c>
      <c r="J248" s="197">
        <v>2300</v>
      </c>
      <c r="K248" s="97">
        <v>1000</v>
      </c>
      <c r="L248" s="6">
        <v>500</v>
      </c>
      <c r="M248" s="197">
        <v>500</v>
      </c>
    </row>
    <row r="249" spans="1:13" ht="15">
      <c r="A249" s="198">
        <v>637004</v>
      </c>
      <c r="B249" s="9">
        <v>9</v>
      </c>
      <c r="C249" s="14">
        <v>41</v>
      </c>
      <c r="D249" s="806" t="s">
        <v>209</v>
      </c>
      <c r="E249" s="457" t="s">
        <v>232</v>
      </c>
      <c r="F249" s="51">
        <v>225</v>
      </c>
      <c r="G249" s="199">
        <v>345</v>
      </c>
      <c r="H249" s="51">
        <v>250</v>
      </c>
      <c r="I249" s="8">
        <v>300</v>
      </c>
      <c r="J249" s="199">
        <v>250</v>
      </c>
      <c r="K249" s="51">
        <v>300</v>
      </c>
      <c r="L249" s="8">
        <v>250</v>
      </c>
      <c r="M249" s="199">
        <v>250</v>
      </c>
    </row>
    <row r="250" spans="1:13" ht="15">
      <c r="A250" s="200">
        <v>637027</v>
      </c>
      <c r="B250" s="52"/>
      <c r="C250" s="125">
        <v>41</v>
      </c>
      <c r="D250" s="803" t="s">
        <v>209</v>
      </c>
      <c r="E250" s="824" t="s">
        <v>165</v>
      </c>
      <c r="F250" s="85">
        <v>693</v>
      </c>
      <c r="G250" s="201">
        <v>693</v>
      </c>
      <c r="H250" s="85">
        <v>750</v>
      </c>
      <c r="I250" s="10">
        <v>750</v>
      </c>
      <c r="J250" s="201">
        <v>750</v>
      </c>
      <c r="K250" s="85"/>
      <c r="L250" s="10"/>
      <c r="M250" s="201"/>
    </row>
    <row r="251" spans="1:13" ht="14.25" customHeight="1" thickBot="1">
      <c r="A251" s="228"/>
      <c r="B251" s="35"/>
      <c r="C251" s="148"/>
      <c r="D251" s="834"/>
      <c r="E251" s="888"/>
      <c r="G251" s="421"/>
      <c r="H251" s="37"/>
      <c r="I251" s="13"/>
      <c r="J251" s="210"/>
      <c r="K251" s="37"/>
      <c r="L251" s="13"/>
      <c r="M251" s="210"/>
    </row>
    <row r="252" spans="1:13" ht="0.75" customHeight="1" hidden="1" thickBot="1">
      <c r="A252" s="298"/>
      <c r="B252" s="115"/>
      <c r="C252" s="1009"/>
      <c r="D252" s="834"/>
      <c r="E252" s="889" t="s">
        <v>233</v>
      </c>
      <c r="F252" s="74">
        <v>0</v>
      </c>
      <c r="G252" s="19">
        <v>0</v>
      </c>
      <c r="H252" s="62">
        <f aca="true" t="shared" si="19" ref="H252:M253">H253</f>
        <v>0</v>
      </c>
      <c r="I252" s="19">
        <f t="shared" si="19"/>
        <v>0</v>
      </c>
      <c r="J252" s="19">
        <f t="shared" si="19"/>
        <v>0</v>
      </c>
      <c r="K252" s="62">
        <f t="shared" si="19"/>
        <v>0</v>
      </c>
      <c r="L252" s="19">
        <f t="shared" si="19"/>
        <v>0</v>
      </c>
      <c r="M252" s="19">
        <f t="shared" si="19"/>
        <v>0</v>
      </c>
    </row>
    <row r="253" spans="1:13" ht="15" customHeight="1" hidden="1">
      <c r="A253" s="299">
        <v>637</v>
      </c>
      <c r="B253" s="135"/>
      <c r="C253" s="1016"/>
      <c r="D253" s="876"/>
      <c r="E253" s="890" t="s">
        <v>140</v>
      </c>
      <c r="F253" s="887">
        <v>0</v>
      </c>
      <c r="G253" s="271">
        <v>0</v>
      </c>
      <c r="H253" s="77">
        <f t="shared" si="19"/>
        <v>0</v>
      </c>
      <c r="I253" s="75">
        <f t="shared" si="19"/>
        <v>0</v>
      </c>
      <c r="J253" s="251">
        <f t="shared" si="19"/>
        <v>0</v>
      </c>
      <c r="K253" s="77">
        <f t="shared" si="19"/>
        <v>0</v>
      </c>
      <c r="L253" s="75">
        <f t="shared" si="19"/>
        <v>0</v>
      </c>
      <c r="M253" s="251">
        <f t="shared" si="19"/>
        <v>0</v>
      </c>
    </row>
    <row r="254" spans="1:13" ht="15.75" customHeight="1" hidden="1" thickBot="1">
      <c r="A254" s="228">
        <v>632</v>
      </c>
      <c r="B254" s="35"/>
      <c r="C254" s="148"/>
      <c r="D254" s="834"/>
      <c r="E254" s="888" t="s">
        <v>89</v>
      </c>
      <c r="F254" s="29"/>
      <c r="G254" s="830"/>
      <c r="H254" s="37"/>
      <c r="I254" s="13"/>
      <c r="J254" s="210"/>
      <c r="K254" s="37"/>
      <c r="L254" s="13"/>
      <c r="M254" s="210"/>
    </row>
    <row r="255" spans="1:13" ht="15.75" thickBot="1">
      <c r="A255" s="17" t="s">
        <v>234</v>
      </c>
      <c r="B255" s="103"/>
      <c r="C255" s="59"/>
      <c r="D255" s="802"/>
      <c r="E255" s="61" t="s">
        <v>235</v>
      </c>
      <c r="F255" s="74">
        <f>SUM(F256+F257+F260+F262)</f>
        <v>31327</v>
      </c>
      <c r="G255" s="19">
        <f>SUM(G256+G257+G260+G262)</f>
        <v>24154</v>
      </c>
      <c r="H255" s="74">
        <f aca="true" t="shared" si="20" ref="H255:M255">H256+H257+H260+H262</f>
        <v>6650</v>
      </c>
      <c r="I255" s="72">
        <f t="shared" si="20"/>
        <v>8050</v>
      </c>
      <c r="J255" s="19">
        <f t="shared" si="20"/>
        <v>26750</v>
      </c>
      <c r="K255" s="74">
        <f t="shared" si="20"/>
        <v>3450</v>
      </c>
      <c r="L255" s="72">
        <f t="shared" si="20"/>
        <v>3450</v>
      </c>
      <c r="M255" s="19">
        <f t="shared" si="20"/>
        <v>3150</v>
      </c>
    </row>
    <row r="256" spans="1:13" ht="15" customHeight="1" hidden="1">
      <c r="A256" s="295">
        <v>62</v>
      </c>
      <c r="B256" s="105"/>
      <c r="C256" s="105"/>
      <c r="D256" s="106" t="s">
        <v>209</v>
      </c>
      <c r="E256" s="861" t="s">
        <v>79</v>
      </c>
      <c r="F256" s="116">
        <v>0</v>
      </c>
      <c r="G256" s="107">
        <v>0</v>
      </c>
      <c r="H256" s="107">
        <v>0</v>
      </c>
      <c r="I256" s="107">
        <v>0</v>
      </c>
      <c r="J256" s="248">
        <v>0</v>
      </c>
      <c r="K256" s="116">
        <v>0</v>
      </c>
      <c r="L256" s="107">
        <v>0</v>
      </c>
      <c r="M256" s="248">
        <v>0</v>
      </c>
    </row>
    <row r="257" spans="1:13" ht="15">
      <c r="A257" s="223">
        <v>632</v>
      </c>
      <c r="B257" s="112"/>
      <c r="C257" s="1001"/>
      <c r="D257" s="808"/>
      <c r="E257" s="796" t="s">
        <v>89</v>
      </c>
      <c r="F257" s="77">
        <f>SUM(F258:F259)</f>
        <v>31204</v>
      </c>
      <c r="G257" s="192">
        <f>SUM(G258:G259)</f>
        <v>24146</v>
      </c>
      <c r="H257" s="77">
        <v>6500</v>
      </c>
      <c r="I257" s="75">
        <v>7900</v>
      </c>
      <c r="J257" s="251">
        <v>26600</v>
      </c>
      <c r="K257" s="77">
        <f>SUM(K258:K259)</f>
        <v>3300</v>
      </c>
      <c r="L257" s="75">
        <f>L258+L259</f>
        <v>3300</v>
      </c>
      <c r="M257" s="251">
        <f>M258+M259</f>
        <v>3000</v>
      </c>
    </row>
    <row r="258" spans="1:13" ht="15">
      <c r="A258" s="207">
        <v>632001</v>
      </c>
      <c r="B258" s="50">
        <v>1</v>
      </c>
      <c r="C258" s="1010">
        <v>41</v>
      </c>
      <c r="D258" s="816" t="s">
        <v>209</v>
      </c>
      <c r="E258" s="812" t="s">
        <v>91</v>
      </c>
      <c r="F258" s="121">
        <v>2058</v>
      </c>
      <c r="G258" s="249">
        <v>1039</v>
      </c>
      <c r="H258" s="121">
        <v>1500</v>
      </c>
      <c r="I258" s="99">
        <v>1900</v>
      </c>
      <c r="J258" s="249">
        <v>1500</v>
      </c>
      <c r="K258" s="121">
        <v>1500</v>
      </c>
      <c r="L258" s="99">
        <v>1500</v>
      </c>
      <c r="M258" s="249">
        <v>1200</v>
      </c>
    </row>
    <row r="259" spans="1:13" ht="15">
      <c r="A259" s="206">
        <v>632002</v>
      </c>
      <c r="B259" s="84"/>
      <c r="C259" s="1017">
        <v>41</v>
      </c>
      <c r="D259" s="807" t="s">
        <v>209</v>
      </c>
      <c r="E259" s="809" t="s">
        <v>29</v>
      </c>
      <c r="F259" s="811">
        <v>29146</v>
      </c>
      <c r="G259" s="243">
        <v>23107</v>
      </c>
      <c r="H259" s="811">
        <v>5000</v>
      </c>
      <c r="I259" s="24">
        <v>6000</v>
      </c>
      <c r="J259" s="243">
        <v>25000</v>
      </c>
      <c r="K259" s="811">
        <v>1800</v>
      </c>
      <c r="L259" s="24">
        <v>1800</v>
      </c>
      <c r="M259" s="243">
        <v>1800</v>
      </c>
    </row>
    <row r="260" spans="1:13" ht="15">
      <c r="A260" s="231">
        <v>635</v>
      </c>
      <c r="B260" s="76"/>
      <c r="C260" s="1000"/>
      <c r="D260" s="803" t="s">
        <v>209</v>
      </c>
      <c r="E260" s="797" t="s">
        <v>128</v>
      </c>
      <c r="F260" s="5">
        <v>123</v>
      </c>
      <c r="G260" s="192"/>
      <c r="H260" s="5">
        <v>150</v>
      </c>
      <c r="I260" s="4">
        <v>150</v>
      </c>
      <c r="J260" s="192">
        <v>150</v>
      </c>
      <c r="K260" s="5">
        <v>150</v>
      </c>
      <c r="L260" s="4">
        <v>150</v>
      </c>
      <c r="M260" s="192">
        <v>150</v>
      </c>
    </row>
    <row r="261" spans="1:13" ht="15">
      <c r="A261" s="200">
        <v>635004</v>
      </c>
      <c r="B261" s="11">
        <v>4</v>
      </c>
      <c r="C261" s="236">
        <v>41</v>
      </c>
      <c r="D261" s="803" t="s">
        <v>209</v>
      </c>
      <c r="E261" s="800" t="s">
        <v>237</v>
      </c>
      <c r="F261" s="121">
        <v>123</v>
      </c>
      <c r="G261" s="249"/>
      <c r="H261" s="82">
        <v>150</v>
      </c>
      <c r="I261" s="99">
        <v>150</v>
      </c>
      <c r="J261" s="194">
        <v>150</v>
      </c>
      <c r="K261" s="82">
        <v>150</v>
      </c>
      <c r="L261" s="83">
        <v>150</v>
      </c>
      <c r="M261" s="194">
        <v>150</v>
      </c>
    </row>
    <row r="262" spans="1:13" ht="15">
      <c r="A262" s="191">
        <v>637</v>
      </c>
      <c r="B262" s="3"/>
      <c r="C262" s="156"/>
      <c r="D262" s="808"/>
      <c r="E262" s="797" t="s">
        <v>140</v>
      </c>
      <c r="F262" s="5"/>
      <c r="G262" s="192">
        <v>8</v>
      </c>
      <c r="H262" s="5"/>
      <c r="I262" s="4"/>
      <c r="J262" s="192"/>
      <c r="K262" s="5"/>
      <c r="L262" s="4"/>
      <c r="M262" s="192"/>
    </row>
    <row r="263" spans="1:13" ht="1.5" customHeight="1" hidden="1">
      <c r="A263" s="207">
        <v>637004</v>
      </c>
      <c r="B263" s="16"/>
      <c r="C263" s="36"/>
      <c r="D263" s="88" t="s">
        <v>209</v>
      </c>
      <c r="E263" s="810" t="s">
        <v>236</v>
      </c>
      <c r="F263" s="891"/>
      <c r="G263" s="136"/>
      <c r="H263" s="22">
        <v>0</v>
      </c>
      <c r="I263" s="99">
        <v>0</v>
      </c>
      <c r="J263" s="208">
        <v>0</v>
      </c>
      <c r="K263" s="56">
        <v>0</v>
      </c>
      <c r="L263" s="99">
        <v>0</v>
      </c>
      <c r="M263" s="208">
        <v>0</v>
      </c>
    </row>
    <row r="264" spans="1:13" ht="15">
      <c r="A264" s="198">
        <v>633006</v>
      </c>
      <c r="B264" s="9">
        <v>7</v>
      </c>
      <c r="C264" s="14">
        <v>41</v>
      </c>
      <c r="D264" s="806" t="s">
        <v>209</v>
      </c>
      <c r="E264" s="842" t="s">
        <v>96</v>
      </c>
      <c r="F264" s="892"/>
      <c r="G264" s="893">
        <v>8</v>
      </c>
      <c r="H264" s="37"/>
      <c r="I264" s="25"/>
      <c r="J264" s="243"/>
      <c r="K264" s="811"/>
      <c r="L264" s="25"/>
      <c r="M264" s="212"/>
    </row>
    <row r="265" spans="1:13" ht="15.75" thickBot="1">
      <c r="A265" s="227"/>
      <c r="B265" s="101"/>
      <c r="C265" s="1007"/>
      <c r="D265" s="839"/>
      <c r="E265" s="843"/>
      <c r="F265" s="869"/>
      <c r="G265" s="421"/>
      <c r="H265" s="111"/>
      <c r="I265" s="102"/>
      <c r="J265" s="210"/>
      <c r="K265" s="37"/>
      <c r="L265" s="102"/>
      <c r="M265" s="259"/>
    </row>
    <row r="266" spans="1:13" ht="15.75" thickBot="1">
      <c r="A266" s="73" t="s">
        <v>238</v>
      </c>
      <c r="B266" s="18"/>
      <c r="C266" s="999"/>
      <c r="D266" s="802"/>
      <c r="E266" s="61" t="s">
        <v>239</v>
      </c>
      <c r="F266" s="74">
        <f>SUM(F267+F276+F278+F282+F280)</f>
        <v>24534</v>
      </c>
      <c r="G266" s="19">
        <f>SUM(G267+G276+G278+G282+G280)</f>
        <v>23574</v>
      </c>
      <c r="H266" s="74">
        <f aca="true" t="shared" si="21" ref="H266:M266">H267+H276+H278+H280+H282</f>
        <v>24074</v>
      </c>
      <c r="I266" s="72">
        <f t="shared" si="21"/>
        <v>24074</v>
      </c>
      <c r="J266" s="19">
        <f t="shared" si="21"/>
        <v>24004</v>
      </c>
      <c r="K266" s="74">
        <f t="shared" si="21"/>
        <v>24074</v>
      </c>
      <c r="L266" s="72">
        <f t="shared" si="21"/>
        <v>24074</v>
      </c>
      <c r="M266" s="19">
        <f t="shared" si="21"/>
        <v>23274</v>
      </c>
    </row>
    <row r="267" spans="1:13" ht="14.25" customHeight="1">
      <c r="A267" s="300">
        <v>62</v>
      </c>
      <c r="B267" s="104"/>
      <c r="C267" s="162"/>
      <c r="D267" s="835"/>
      <c r="E267" s="836" t="s">
        <v>79</v>
      </c>
      <c r="F267" s="116">
        <v>333</v>
      </c>
      <c r="G267" s="248">
        <v>329</v>
      </c>
      <c r="H267" s="116">
        <v>324</v>
      </c>
      <c r="I267" s="116">
        <f>SUM(I268:I275)</f>
        <v>324</v>
      </c>
      <c r="J267" s="248">
        <f>SUM(J268:J275)</f>
        <v>324</v>
      </c>
      <c r="K267" s="116">
        <f>SUM(K268:K275)</f>
        <v>324</v>
      </c>
      <c r="L267" s="116">
        <f>SUM(L268:L275)</f>
        <v>324</v>
      </c>
      <c r="M267" s="252">
        <f>SUM(M268:M275)</f>
        <v>324</v>
      </c>
    </row>
    <row r="268" spans="1:13" ht="1.5" customHeight="1" hidden="1">
      <c r="A268" s="196">
        <v>621000</v>
      </c>
      <c r="B268" s="23"/>
      <c r="C268" s="239"/>
      <c r="D268" s="804" t="s">
        <v>240</v>
      </c>
      <c r="E268" s="829" t="s">
        <v>80</v>
      </c>
      <c r="F268" s="97"/>
      <c r="G268" s="197"/>
      <c r="H268" s="56"/>
      <c r="I268" s="22"/>
      <c r="J268" s="208"/>
      <c r="K268" s="56"/>
      <c r="L268" s="22"/>
      <c r="M268" s="208"/>
    </row>
    <row r="269" spans="1:13" ht="15" customHeight="1" hidden="1">
      <c r="A269" s="198">
        <v>623000</v>
      </c>
      <c r="B269" s="9"/>
      <c r="C269" s="14"/>
      <c r="D269" s="806" t="s">
        <v>240</v>
      </c>
      <c r="E269" s="457" t="s">
        <v>81</v>
      </c>
      <c r="F269" s="51"/>
      <c r="G269" s="199"/>
      <c r="H269" s="51"/>
      <c r="I269" s="8"/>
      <c r="J269" s="199"/>
      <c r="K269" s="51"/>
      <c r="L269" s="8"/>
      <c r="M269" s="199"/>
    </row>
    <row r="270" spans="1:13" ht="15" customHeight="1" hidden="1">
      <c r="A270" s="198">
        <v>625001</v>
      </c>
      <c r="B270" s="9"/>
      <c r="C270" s="14"/>
      <c r="D270" s="806" t="s">
        <v>240</v>
      </c>
      <c r="E270" s="457" t="s">
        <v>82</v>
      </c>
      <c r="F270" s="51"/>
      <c r="G270" s="199"/>
      <c r="H270" s="51"/>
      <c r="I270" s="8"/>
      <c r="J270" s="199"/>
      <c r="K270" s="51"/>
      <c r="L270" s="8"/>
      <c r="M270" s="199"/>
    </row>
    <row r="271" spans="1:13" ht="15">
      <c r="A271" s="198">
        <v>625002</v>
      </c>
      <c r="B271" s="9"/>
      <c r="C271" s="14">
        <v>41</v>
      </c>
      <c r="D271" s="806" t="s">
        <v>240</v>
      </c>
      <c r="E271" s="457" t="s">
        <v>83</v>
      </c>
      <c r="F271" s="51">
        <v>234</v>
      </c>
      <c r="G271" s="199">
        <v>235</v>
      </c>
      <c r="H271" s="51">
        <v>231</v>
      </c>
      <c r="I271" s="8">
        <v>231</v>
      </c>
      <c r="J271" s="199">
        <v>231</v>
      </c>
      <c r="K271" s="51">
        <v>231</v>
      </c>
      <c r="L271" s="8">
        <v>231</v>
      </c>
      <c r="M271" s="199">
        <v>231</v>
      </c>
    </row>
    <row r="272" spans="1:13" ht="15">
      <c r="A272" s="196">
        <v>625003</v>
      </c>
      <c r="B272" s="7"/>
      <c r="C272" s="1002">
        <v>41</v>
      </c>
      <c r="D272" s="806" t="s">
        <v>240</v>
      </c>
      <c r="E272" s="798" t="s">
        <v>84</v>
      </c>
      <c r="F272" s="97">
        <v>13</v>
      </c>
      <c r="G272" s="199">
        <v>14</v>
      </c>
      <c r="H272" s="51">
        <v>14</v>
      </c>
      <c r="I272" s="8">
        <v>14</v>
      </c>
      <c r="J272" s="199">
        <v>14</v>
      </c>
      <c r="K272" s="51">
        <v>14</v>
      </c>
      <c r="L272" s="8">
        <v>14</v>
      </c>
      <c r="M272" s="199">
        <v>14</v>
      </c>
    </row>
    <row r="273" spans="1:13" ht="1.5" customHeight="1" hidden="1">
      <c r="A273" s="198">
        <v>625004</v>
      </c>
      <c r="B273" s="9"/>
      <c r="C273" s="9"/>
      <c r="D273" s="78" t="s">
        <v>240</v>
      </c>
      <c r="E273" s="741" t="s">
        <v>85</v>
      </c>
      <c r="F273" s="51"/>
      <c r="G273" s="199"/>
      <c r="H273" s="51"/>
      <c r="I273" s="8"/>
      <c r="J273" s="8"/>
      <c r="K273" s="8">
        <v>0</v>
      </c>
      <c r="L273" s="8">
        <v>0</v>
      </c>
      <c r="M273" s="199"/>
    </row>
    <row r="274" spans="1:13" ht="15" customHeight="1" hidden="1">
      <c r="A274" s="209">
        <v>625005</v>
      </c>
      <c r="B274" s="16"/>
      <c r="C274" s="16"/>
      <c r="D274" s="78" t="s">
        <v>240</v>
      </c>
      <c r="E274" s="43" t="s">
        <v>86</v>
      </c>
      <c r="F274" s="37"/>
      <c r="G274" s="210"/>
      <c r="H274" s="51"/>
      <c r="I274" s="8"/>
      <c r="J274" s="8"/>
      <c r="K274" s="8">
        <v>0</v>
      </c>
      <c r="L274" s="8">
        <v>0</v>
      </c>
      <c r="M274" s="199"/>
    </row>
    <row r="275" spans="1:13" ht="15">
      <c r="A275" s="232">
        <v>625007</v>
      </c>
      <c r="B275" s="100"/>
      <c r="C275" s="438">
        <v>41</v>
      </c>
      <c r="D275" s="805" t="s">
        <v>240</v>
      </c>
      <c r="E275" s="743" t="s">
        <v>87</v>
      </c>
      <c r="F275" s="57">
        <v>86</v>
      </c>
      <c r="G275" s="244">
        <v>80</v>
      </c>
      <c r="H275" s="57">
        <v>79</v>
      </c>
      <c r="I275" s="25">
        <v>79</v>
      </c>
      <c r="J275" s="244">
        <v>79</v>
      </c>
      <c r="K275" s="57">
        <v>79</v>
      </c>
      <c r="L275" s="25">
        <v>79</v>
      </c>
      <c r="M275" s="244">
        <v>79</v>
      </c>
    </row>
    <row r="276" spans="1:13" ht="15">
      <c r="A276" s="191">
        <v>632</v>
      </c>
      <c r="B276" s="3"/>
      <c r="C276" s="156"/>
      <c r="D276" s="808"/>
      <c r="E276" s="797" t="s">
        <v>241</v>
      </c>
      <c r="F276" s="5">
        <v>19972</v>
      </c>
      <c r="G276" s="192">
        <v>19651</v>
      </c>
      <c r="H276" s="5">
        <v>21000</v>
      </c>
      <c r="I276" s="5">
        <v>21000</v>
      </c>
      <c r="J276" s="192">
        <v>20000</v>
      </c>
      <c r="K276" s="5">
        <f>K277</f>
        <v>21000</v>
      </c>
      <c r="L276" s="5">
        <f>L277</f>
        <v>21000</v>
      </c>
      <c r="M276" s="195">
        <f>M277</f>
        <v>21000</v>
      </c>
    </row>
    <row r="277" spans="1:13" ht="15">
      <c r="A277" s="200">
        <v>632001</v>
      </c>
      <c r="B277" s="11">
        <v>1</v>
      </c>
      <c r="C277" s="236">
        <v>41</v>
      </c>
      <c r="D277" s="803" t="s">
        <v>240</v>
      </c>
      <c r="E277" s="799" t="s">
        <v>91</v>
      </c>
      <c r="F277" s="85">
        <v>19972</v>
      </c>
      <c r="G277" s="201">
        <v>19651</v>
      </c>
      <c r="H277" s="85">
        <v>21000</v>
      </c>
      <c r="I277" s="85">
        <v>21000</v>
      </c>
      <c r="J277" s="201">
        <v>21000</v>
      </c>
      <c r="K277" s="85">
        <v>21000</v>
      </c>
      <c r="L277" s="85">
        <v>21000</v>
      </c>
      <c r="M277" s="247">
        <v>21000</v>
      </c>
    </row>
    <row r="278" spans="1:13" ht="15">
      <c r="A278" s="231">
        <v>633</v>
      </c>
      <c r="B278" s="76"/>
      <c r="C278" s="1000"/>
      <c r="D278" s="803"/>
      <c r="E278" s="796" t="s">
        <v>96</v>
      </c>
      <c r="F278" s="77">
        <v>704</v>
      </c>
      <c r="G278" s="251">
        <v>1914</v>
      </c>
      <c r="H278" s="77">
        <v>1000</v>
      </c>
      <c r="I278" s="77">
        <v>1000</v>
      </c>
      <c r="J278" s="251">
        <v>2000</v>
      </c>
      <c r="K278" s="77">
        <f>K279</f>
        <v>1000</v>
      </c>
      <c r="L278" s="77">
        <f>L279</f>
        <v>1000</v>
      </c>
      <c r="M278" s="241">
        <f>M279</f>
        <v>200</v>
      </c>
    </row>
    <row r="279" spans="1:18" ht="15">
      <c r="A279" s="200">
        <v>633006</v>
      </c>
      <c r="B279" s="11">
        <v>7</v>
      </c>
      <c r="C279" s="236">
        <v>41</v>
      </c>
      <c r="D279" s="803" t="s">
        <v>240</v>
      </c>
      <c r="E279" s="799" t="s">
        <v>221</v>
      </c>
      <c r="F279" s="85">
        <v>704</v>
      </c>
      <c r="G279" s="201">
        <v>1914</v>
      </c>
      <c r="H279" s="85">
        <v>1000</v>
      </c>
      <c r="I279" s="85">
        <v>1000</v>
      </c>
      <c r="J279" s="201">
        <v>0</v>
      </c>
      <c r="K279" s="371">
        <v>1000</v>
      </c>
      <c r="L279" s="371">
        <v>1000</v>
      </c>
      <c r="M279" s="372">
        <v>200</v>
      </c>
      <c r="O279" s="186"/>
      <c r="P279" s="186"/>
      <c r="Q279" s="186"/>
      <c r="R279" s="186"/>
    </row>
    <row r="280" spans="1:13" ht="15">
      <c r="A280" s="222">
        <v>635</v>
      </c>
      <c r="B280" s="3"/>
      <c r="C280" s="156"/>
      <c r="D280" s="808"/>
      <c r="E280" s="797" t="s">
        <v>128</v>
      </c>
      <c r="F280" s="5">
        <v>676</v>
      </c>
      <c r="G280" s="192"/>
      <c r="H280" s="77">
        <v>100</v>
      </c>
      <c r="I280" s="77">
        <v>100</v>
      </c>
      <c r="J280" s="251">
        <v>30</v>
      </c>
      <c r="K280" s="77">
        <f>K281</f>
        <v>100</v>
      </c>
      <c r="L280" s="77">
        <f>L281</f>
        <v>100</v>
      </c>
      <c r="M280" s="241">
        <f>M281</f>
        <v>100</v>
      </c>
    </row>
    <row r="281" spans="1:15" ht="15">
      <c r="A281" s="200">
        <v>635006</v>
      </c>
      <c r="B281" s="11"/>
      <c r="C281" s="236">
        <v>41</v>
      </c>
      <c r="D281" s="803" t="s">
        <v>240</v>
      </c>
      <c r="E281" s="799" t="s">
        <v>242</v>
      </c>
      <c r="F281" s="85">
        <v>676</v>
      </c>
      <c r="G281" s="201"/>
      <c r="H281" s="85">
        <v>100</v>
      </c>
      <c r="I281" s="85">
        <v>100</v>
      </c>
      <c r="J281" s="201">
        <v>50</v>
      </c>
      <c r="K281" s="85">
        <v>100</v>
      </c>
      <c r="L281" s="85">
        <v>100</v>
      </c>
      <c r="M281" s="247">
        <v>100</v>
      </c>
      <c r="O281" s="217"/>
    </row>
    <row r="282" spans="1:17" ht="15.75" thickBot="1">
      <c r="A282" s="223">
        <v>637</v>
      </c>
      <c r="B282" s="76"/>
      <c r="C282" s="1000"/>
      <c r="D282" s="803"/>
      <c r="E282" s="796" t="s">
        <v>140</v>
      </c>
      <c r="F282" s="77">
        <v>2849</v>
      </c>
      <c r="G282" s="251">
        <v>1680</v>
      </c>
      <c r="H282" s="77">
        <f aca="true" t="shared" si="22" ref="H282:M282">H283</f>
        <v>1650</v>
      </c>
      <c r="I282" s="75">
        <f t="shared" si="22"/>
        <v>1650</v>
      </c>
      <c r="J282" s="251">
        <f t="shared" si="22"/>
        <v>1650</v>
      </c>
      <c r="K282" s="77">
        <f t="shared" si="22"/>
        <v>1650</v>
      </c>
      <c r="L282" s="75">
        <f t="shared" si="22"/>
        <v>1650</v>
      </c>
      <c r="M282" s="251">
        <f t="shared" si="22"/>
        <v>1650</v>
      </c>
      <c r="N282" s="446"/>
      <c r="O282" s="314"/>
      <c r="P282" s="314"/>
      <c r="Q282" s="314"/>
    </row>
    <row r="283" spans="1:13" ht="15">
      <c r="A283" s="200">
        <v>637027</v>
      </c>
      <c r="B283" s="11"/>
      <c r="C283" s="236">
        <v>41</v>
      </c>
      <c r="D283" s="803" t="s">
        <v>240</v>
      </c>
      <c r="E283" s="799" t="s">
        <v>165</v>
      </c>
      <c r="F283" s="85">
        <v>2849</v>
      </c>
      <c r="G283" s="201">
        <v>1680</v>
      </c>
      <c r="H283" s="85">
        <v>1650</v>
      </c>
      <c r="I283" s="85">
        <v>1650</v>
      </c>
      <c r="J283" s="201">
        <v>1650</v>
      </c>
      <c r="K283" s="85">
        <v>1650</v>
      </c>
      <c r="L283" s="85">
        <v>1650</v>
      </c>
      <c r="M283" s="247">
        <v>1650</v>
      </c>
    </row>
    <row r="284" spans="1:13" ht="15.75" thickBot="1">
      <c r="A284" s="297"/>
      <c r="B284" s="114"/>
      <c r="C284" s="1008"/>
      <c r="D284" s="839"/>
      <c r="E284" s="895"/>
      <c r="G284" s="421"/>
      <c r="H284" s="747"/>
      <c r="I284" s="137"/>
      <c r="J284" s="205"/>
      <c r="K284" s="137"/>
      <c r="L284" s="137"/>
      <c r="M284" s="264"/>
    </row>
    <row r="285" spans="1:13" ht="15.75" thickBot="1">
      <c r="A285" s="73" t="s">
        <v>243</v>
      </c>
      <c r="B285" s="103"/>
      <c r="C285" s="59"/>
      <c r="D285" s="802"/>
      <c r="E285" s="795" t="s">
        <v>244</v>
      </c>
      <c r="F285" s="74">
        <f>F295+F299+F304+F307+F286</f>
        <v>20348</v>
      </c>
      <c r="G285" s="19">
        <f>G295+G299+G304+G307+G286</f>
        <v>17864</v>
      </c>
      <c r="H285" s="74">
        <f aca="true" t="shared" si="23" ref="H285:M285">H286+H295+H299+H304+H307</f>
        <v>19851</v>
      </c>
      <c r="I285" s="74">
        <f t="shared" si="23"/>
        <v>23071</v>
      </c>
      <c r="J285" s="19">
        <f t="shared" si="23"/>
        <v>16441</v>
      </c>
      <c r="K285" s="74">
        <f t="shared" si="23"/>
        <v>18661</v>
      </c>
      <c r="L285" s="74">
        <f t="shared" si="23"/>
        <v>18231</v>
      </c>
      <c r="M285" s="62">
        <f t="shared" si="23"/>
        <v>18441</v>
      </c>
    </row>
    <row r="286" spans="1:13" ht="15">
      <c r="A286" s="301">
        <v>62</v>
      </c>
      <c r="B286" s="138"/>
      <c r="C286" s="1018"/>
      <c r="D286" s="894"/>
      <c r="E286" s="863" t="s">
        <v>79</v>
      </c>
      <c r="F286" s="116">
        <f>SUM(F287:F294)</f>
        <v>753</v>
      </c>
      <c r="G286" s="248">
        <f aca="true" t="shared" si="24" ref="G286:M286">SUM(G287:G294)</f>
        <v>694</v>
      </c>
      <c r="H286" s="139">
        <f t="shared" si="24"/>
        <v>831</v>
      </c>
      <c r="I286" s="139">
        <f t="shared" si="24"/>
        <v>831</v>
      </c>
      <c r="J286" s="896">
        <f t="shared" si="24"/>
        <v>831</v>
      </c>
      <c r="K286" s="139">
        <f t="shared" si="24"/>
        <v>831</v>
      </c>
      <c r="L286" s="139">
        <f t="shared" si="24"/>
        <v>631</v>
      </c>
      <c r="M286" s="265">
        <f t="shared" si="24"/>
        <v>631</v>
      </c>
    </row>
    <row r="287" spans="1:13" ht="15">
      <c r="A287" s="196">
        <v>621000</v>
      </c>
      <c r="B287" s="7"/>
      <c r="C287" s="1002">
        <v>41</v>
      </c>
      <c r="D287" s="817" t="s">
        <v>245</v>
      </c>
      <c r="E287" s="798" t="s">
        <v>80</v>
      </c>
      <c r="F287" s="97">
        <v>216</v>
      </c>
      <c r="G287" s="197">
        <v>180</v>
      </c>
      <c r="H287" s="56">
        <v>236</v>
      </c>
      <c r="I287" s="22">
        <v>236</v>
      </c>
      <c r="J287" s="208">
        <v>236</v>
      </c>
      <c r="K287" s="56">
        <v>236</v>
      </c>
      <c r="L287" s="22">
        <v>180</v>
      </c>
      <c r="M287" s="208">
        <v>180</v>
      </c>
    </row>
    <row r="288" spans="1:13" ht="0.75" customHeight="1">
      <c r="A288" s="198">
        <v>623000</v>
      </c>
      <c r="B288" s="9"/>
      <c r="C288" s="1002">
        <v>41</v>
      </c>
      <c r="D288" s="817" t="s">
        <v>245</v>
      </c>
      <c r="E288" s="741" t="s">
        <v>81</v>
      </c>
      <c r="F288" s="51"/>
      <c r="G288" s="199"/>
      <c r="H288" s="51">
        <v>0</v>
      </c>
      <c r="I288" s="8">
        <v>0</v>
      </c>
      <c r="J288" s="199"/>
      <c r="K288" s="51">
        <v>0</v>
      </c>
      <c r="L288" s="8">
        <v>0</v>
      </c>
      <c r="M288" s="199">
        <v>0</v>
      </c>
    </row>
    <row r="289" spans="1:13" ht="15">
      <c r="A289" s="198">
        <v>625001</v>
      </c>
      <c r="B289" s="9"/>
      <c r="C289" s="1002">
        <v>41</v>
      </c>
      <c r="D289" s="817" t="s">
        <v>245</v>
      </c>
      <c r="E289" s="741" t="s">
        <v>82</v>
      </c>
      <c r="F289" s="51">
        <v>31</v>
      </c>
      <c r="G289" s="199">
        <v>23</v>
      </c>
      <c r="H289" s="51">
        <v>35</v>
      </c>
      <c r="I289" s="8">
        <v>35</v>
      </c>
      <c r="J289" s="199">
        <v>35</v>
      </c>
      <c r="K289" s="51">
        <v>35</v>
      </c>
      <c r="L289" s="8">
        <v>26</v>
      </c>
      <c r="M289" s="199">
        <v>26</v>
      </c>
    </row>
    <row r="290" spans="1:13" ht="15">
      <c r="A290" s="198">
        <v>625002</v>
      </c>
      <c r="B290" s="9"/>
      <c r="C290" s="1002">
        <v>41</v>
      </c>
      <c r="D290" s="817" t="s">
        <v>245</v>
      </c>
      <c r="E290" s="741" t="s">
        <v>83</v>
      </c>
      <c r="F290" s="51">
        <v>302</v>
      </c>
      <c r="G290" s="199">
        <v>302</v>
      </c>
      <c r="H290" s="51">
        <v>330</v>
      </c>
      <c r="I290" s="8">
        <v>330</v>
      </c>
      <c r="J290" s="199">
        <v>330</v>
      </c>
      <c r="K290" s="51">
        <v>330</v>
      </c>
      <c r="L290" s="8">
        <v>252</v>
      </c>
      <c r="M290" s="199">
        <v>252</v>
      </c>
    </row>
    <row r="291" spans="1:13" ht="15">
      <c r="A291" s="196">
        <v>625003</v>
      </c>
      <c r="B291" s="55"/>
      <c r="C291" s="91">
        <v>41</v>
      </c>
      <c r="D291" s="817" t="s">
        <v>245</v>
      </c>
      <c r="E291" s="798" t="s">
        <v>84</v>
      </c>
      <c r="F291" s="97">
        <v>15</v>
      </c>
      <c r="G291" s="197">
        <v>17</v>
      </c>
      <c r="H291" s="51">
        <v>20</v>
      </c>
      <c r="I291" s="8">
        <v>20</v>
      </c>
      <c r="J291" s="199">
        <v>20</v>
      </c>
      <c r="K291" s="51">
        <v>20</v>
      </c>
      <c r="L291" s="8">
        <v>15</v>
      </c>
      <c r="M291" s="199">
        <v>15</v>
      </c>
    </row>
    <row r="292" spans="1:13" ht="15">
      <c r="A292" s="198">
        <v>625004</v>
      </c>
      <c r="B292" s="34"/>
      <c r="C292" s="91">
        <v>41</v>
      </c>
      <c r="D292" s="817" t="s">
        <v>245</v>
      </c>
      <c r="E292" s="741" t="s">
        <v>85</v>
      </c>
      <c r="F292" s="51">
        <v>65</v>
      </c>
      <c r="G292" s="199">
        <v>52</v>
      </c>
      <c r="H292" s="51">
        <v>71</v>
      </c>
      <c r="I292" s="8">
        <v>71</v>
      </c>
      <c r="J292" s="199">
        <v>71</v>
      </c>
      <c r="K292" s="51">
        <v>71</v>
      </c>
      <c r="L292" s="8">
        <v>54</v>
      </c>
      <c r="M292" s="199">
        <v>54</v>
      </c>
    </row>
    <row r="293" spans="1:13" ht="15">
      <c r="A293" s="209">
        <v>625005</v>
      </c>
      <c r="B293" s="36"/>
      <c r="C293" s="40">
        <v>41</v>
      </c>
      <c r="D293" s="817" t="s">
        <v>245</v>
      </c>
      <c r="E293" s="43" t="s">
        <v>86</v>
      </c>
      <c r="F293" s="37">
        <v>22</v>
      </c>
      <c r="G293" s="210">
        <v>17</v>
      </c>
      <c r="H293" s="51">
        <v>24</v>
      </c>
      <c r="I293" s="8">
        <v>24</v>
      </c>
      <c r="J293" s="199">
        <v>24</v>
      </c>
      <c r="K293" s="51">
        <v>24</v>
      </c>
      <c r="L293" s="8">
        <v>18</v>
      </c>
      <c r="M293" s="199">
        <v>18</v>
      </c>
    </row>
    <row r="294" spans="1:13" ht="15">
      <c r="A294" s="232">
        <v>625007</v>
      </c>
      <c r="B294" s="86"/>
      <c r="C294" s="1019">
        <v>41</v>
      </c>
      <c r="D294" s="807" t="s">
        <v>245</v>
      </c>
      <c r="E294" s="809" t="s">
        <v>87</v>
      </c>
      <c r="F294" s="57">
        <v>102</v>
      </c>
      <c r="G294" s="243">
        <v>103</v>
      </c>
      <c r="H294" s="51">
        <v>115</v>
      </c>
      <c r="I294" s="8">
        <v>115</v>
      </c>
      <c r="J294" s="243">
        <v>115</v>
      </c>
      <c r="K294" s="51">
        <v>115</v>
      </c>
      <c r="L294" s="8">
        <v>86</v>
      </c>
      <c r="M294" s="199">
        <v>86</v>
      </c>
    </row>
    <row r="295" spans="1:13" ht="15">
      <c r="A295" s="191">
        <v>632</v>
      </c>
      <c r="B295" s="3"/>
      <c r="C295" s="156"/>
      <c r="D295" s="808"/>
      <c r="E295" s="827" t="s">
        <v>241</v>
      </c>
      <c r="F295" s="5">
        <f>SUM(F296:F298)</f>
        <v>8752</v>
      </c>
      <c r="G295" s="192">
        <f>SUM(G296:G298)</f>
        <v>5870</v>
      </c>
      <c r="H295" s="5">
        <f aca="true" t="shared" si="25" ref="H295:M295">H296+H297+H298</f>
        <v>9660</v>
      </c>
      <c r="I295" s="4">
        <f t="shared" si="25"/>
        <v>9660</v>
      </c>
      <c r="J295" s="192">
        <f t="shared" si="25"/>
        <v>6000</v>
      </c>
      <c r="K295" s="5">
        <f t="shared" si="25"/>
        <v>7850</v>
      </c>
      <c r="L295" s="4">
        <f t="shared" si="25"/>
        <v>7850</v>
      </c>
      <c r="M295" s="192">
        <f t="shared" si="25"/>
        <v>7850</v>
      </c>
    </row>
    <row r="296" spans="1:13" ht="15">
      <c r="A296" s="207">
        <v>632001</v>
      </c>
      <c r="B296" s="23">
        <v>1</v>
      </c>
      <c r="C296" s="1002">
        <v>41</v>
      </c>
      <c r="D296" s="817" t="s">
        <v>245</v>
      </c>
      <c r="E296" s="828" t="s">
        <v>246</v>
      </c>
      <c r="F296" s="37">
        <v>728</v>
      </c>
      <c r="G296" s="210">
        <v>749</v>
      </c>
      <c r="H296" s="56">
        <v>800</v>
      </c>
      <c r="I296" s="22">
        <v>800</v>
      </c>
      <c r="J296" s="208">
        <v>800</v>
      </c>
      <c r="K296" s="56">
        <v>350</v>
      </c>
      <c r="L296" s="22">
        <v>350</v>
      </c>
      <c r="M296" s="208">
        <v>350</v>
      </c>
    </row>
    <row r="297" spans="1:17" ht="15">
      <c r="A297" s="196">
        <v>632001</v>
      </c>
      <c r="B297" s="7">
        <v>2</v>
      </c>
      <c r="C297" s="1002">
        <v>41</v>
      </c>
      <c r="D297" s="817" t="s">
        <v>245</v>
      </c>
      <c r="E297" s="856" t="s">
        <v>247</v>
      </c>
      <c r="F297" s="51">
        <v>5900</v>
      </c>
      <c r="G297" s="199">
        <v>3208</v>
      </c>
      <c r="H297" s="57">
        <v>6200</v>
      </c>
      <c r="I297" s="25">
        <v>6200</v>
      </c>
      <c r="J297" s="244">
        <v>3200</v>
      </c>
      <c r="K297" s="57">
        <v>5500</v>
      </c>
      <c r="L297" s="25">
        <v>5500</v>
      </c>
      <c r="M297" s="244">
        <v>5500</v>
      </c>
      <c r="N297" s="647"/>
      <c r="O297" s="216"/>
      <c r="P297" s="216"/>
      <c r="Q297" s="216"/>
    </row>
    <row r="298" spans="1:13" ht="15">
      <c r="A298" s="209">
        <v>632002</v>
      </c>
      <c r="B298" s="36"/>
      <c r="C298" s="40">
        <v>41</v>
      </c>
      <c r="D298" s="817" t="s">
        <v>245</v>
      </c>
      <c r="E298" s="842" t="s">
        <v>29</v>
      </c>
      <c r="F298" s="57">
        <v>2124</v>
      </c>
      <c r="G298" s="244">
        <v>1913</v>
      </c>
      <c r="H298" s="811">
        <v>2660</v>
      </c>
      <c r="I298" s="24">
        <v>2660</v>
      </c>
      <c r="J298" s="243">
        <v>2000</v>
      </c>
      <c r="K298" s="811">
        <v>2000</v>
      </c>
      <c r="L298" s="24">
        <v>2000</v>
      </c>
      <c r="M298" s="243">
        <v>2000</v>
      </c>
    </row>
    <row r="299" spans="1:13" ht="15">
      <c r="A299" s="222">
        <v>633</v>
      </c>
      <c r="B299" s="80"/>
      <c r="C299" s="123"/>
      <c r="D299" s="808"/>
      <c r="E299" s="827" t="s">
        <v>96</v>
      </c>
      <c r="F299" s="5">
        <f>SUM(F300:F303)</f>
        <v>101</v>
      </c>
      <c r="G299" s="192">
        <f>SUM(G300:G303)</f>
        <v>73</v>
      </c>
      <c r="H299" s="903">
        <f>H300+H303</f>
        <v>300</v>
      </c>
      <c r="I299" s="140">
        <v>2000</v>
      </c>
      <c r="J299" s="266">
        <f>J300+J303+J301+J302</f>
        <v>100</v>
      </c>
      <c r="K299" s="903">
        <f>K300+K303+K301+K302</f>
        <v>500</v>
      </c>
      <c r="L299" s="140">
        <f>L300+290+L301+L302</f>
        <v>290</v>
      </c>
      <c r="M299" s="266">
        <f>M300+M303+M301+M302</f>
        <v>500</v>
      </c>
    </row>
    <row r="300" spans="1:13" ht="0.75" customHeight="1">
      <c r="A300" s="207">
        <v>633006</v>
      </c>
      <c r="B300" s="23">
        <v>3</v>
      </c>
      <c r="C300" s="1002"/>
      <c r="D300" s="817" t="s">
        <v>245</v>
      </c>
      <c r="E300" s="828" t="s">
        <v>231</v>
      </c>
      <c r="F300" s="56"/>
      <c r="G300" s="208"/>
      <c r="H300" s="56">
        <v>0</v>
      </c>
      <c r="I300" s="22">
        <v>0</v>
      </c>
      <c r="J300" s="208">
        <v>0</v>
      </c>
      <c r="K300" s="56">
        <v>0</v>
      </c>
      <c r="L300" s="22">
        <v>0</v>
      </c>
      <c r="M300" s="208">
        <v>0</v>
      </c>
    </row>
    <row r="301" spans="1:13" ht="15" customHeight="1" hidden="1">
      <c r="A301" s="303">
        <v>633006</v>
      </c>
      <c r="B301" s="141">
        <v>7</v>
      </c>
      <c r="C301" s="1020"/>
      <c r="D301" s="897" t="s">
        <v>245</v>
      </c>
      <c r="E301" s="901" t="s">
        <v>96</v>
      </c>
      <c r="F301" s="899"/>
      <c r="G301" s="904"/>
      <c r="H301" s="899"/>
      <c r="I301" s="142"/>
      <c r="J301" s="267"/>
      <c r="K301" s="899"/>
      <c r="L301" s="142"/>
      <c r="M301" s="267"/>
    </row>
    <row r="302" spans="1:13" ht="15" customHeight="1">
      <c r="A302" s="315">
        <v>633004</v>
      </c>
      <c r="B302" s="316"/>
      <c r="C302" s="1021">
        <v>41</v>
      </c>
      <c r="D302" s="898" t="s">
        <v>245</v>
      </c>
      <c r="E302" s="902" t="s">
        <v>432</v>
      </c>
      <c r="F302" s="900">
        <v>89</v>
      </c>
      <c r="G302" s="318">
        <v>68</v>
      </c>
      <c r="H302" s="900"/>
      <c r="I302" s="329"/>
      <c r="J302" s="905"/>
      <c r="K302" s="900"/>
      <c r="L302" s="317"/>
      <c r="M302" s="318"/>
    </row>
    <row r="303" spans="1:13" ht="15">
      <c r="A303" s="206">
        <v>633006</v>
      </c>
      <c r="B303" s="11">
        <v>7</v>
      </c>
      <c r="C303" s="239">
        <v>41</v>
      </c>
      <c r="D303" s="817" t="s">
        <v>245</v>
      </c>
      <c r="E303" s="824" t="s">
        <v>96</v>
      </c>
      <c r="F303" s="811">
        <v>12</v>
      </c>
      <c r="G303" s="243">
        <v>5</v>
      </c>
      <c r="H303" s="811">
        <v>300</v>
      </c>
      <c r="I303" s="24">
        <v>2000</v>
      </c>
      <c r="J303" s="243">
        <v>100</v>
      </c>
      <c r="K303" s="811">
        <v>500</v>
      </c>
      <c r="L303" s="24">
        <v>500</v>
      </c>
      <c r="M303" s="243">
        <v>500</v>
      </c>
    </row>
    <row r="304" spans="1:13" ht="15">
      <c r="A304" s="191">
        <v>635</v>
      </c>
      <c r="B304" s="80"/>
      <c r="C304" s="123"/>
      <c r="D304" s="808"/>
      <c r="E304" s="827" t="s">
        <v>248</v>
      </c>
      <c r="F304" s="77">
        <f>SUM(F305:F306)</f>
        <v>2006</v>
      </c>
      <c r="G304" s="251">
        <f>SUM(G305:G306)</f>
        <v>1441</v>
      </c>
      <c r="H304" s="5">
        <f aca="true" t="shared" si="26" ref="H304:M304">H305+H306</f>
        <v>200</v>
      </c>
      <c r="I304" s="4">
        <f t="shared" si="26"/>
        <v>200</v>
      </c>
      <c r="J304" s="192">
        <f t="shared" si="26"/>
        <v>1150</v>
      </c>
      <c r="K304" s="5">
        <f t="shared" si="26"/>
        <v>200</v>
      </c>
      <c r="L304" s="4">
        <f t="shared" si="26"/>
        <v>200</v>
      </c>
      <c r="M304" s="192">
        <f t="shared" si="26"/>
        <v>200</v>
      </c>
    </row>
    <row r="305" spans="1:13" ht="15">
      <c r="A305" s="304">
        <v>635006</v>
      </c>
      <c r="B305" s="23">
        <v>1</v>
      </c>
      <c r="C305" s="1002">
        <v>41</v>
      </c>
      <c r="D305" s="817" t="s">
        <v>245</v>
      </c>
      <c r="E305" s="828" t="s">
        <v>249</v>
      </c>
      <c r="F305" s="37"/>
      <c r="G305" s="197"/>
      <c r="H305" s="56">
        <v>200</v>
      </c>
      <c r="I305" s="22">
        <v>200</v>
      </c>
      <c r="J305" s="208">
        <v>50</v>
      </c>
      <c r="K305" s="56">
        <v>200</v>
      </c>
      <c r="L305" s="22">
        <v>200</v>
      </c>
      <c r="M305" s="208">
        <v>200</v>
      </c>
    </row>
    <row r="306" spans="1:13" ht="15">
      <c r="A306" s="206">
        <v>635006</v>
      </c>
      <c r="B306" s="11"/>
      <c r="C306" s="239">
        <v>41</v>
      </c>
      <c r="D306" s="806" t="s">
        <v>245</v>
      </c>
      <c r="E306" s="809" t="s">
        <v>250</v>
      </c>
      <c r="F306" s="57">
        <v>2006</v>
      </c>
      <c r="G306" s="244">
        <v>1441</v>
      </c>
      <c r="H306" s="57"/>
      <c r="I306" s="25"/>
      <c r="J306" s="244">
        <v>1100</v>
      </c>
      <c r="K306" s="57"/>
      <c r="L306" s="25"/>
      <c r="M306" s="244"/>
    </row>
    <row r="307" spans="1:13" ht="15">
      <c r="A307" s="191">
        <v>637</v>
      </c>
      <c r="B307" s="3"/>
      <c r="C307" s="156"/>
      <c r="D307" s="808"/>
      <c r="E307" s="797" t="s">
        <v>140</v>
      </c>
      <c r="F307" s="5">
        <f>SUM(F308:F313)</f>
        <v>8736</v>
      </c>
      <c r="G307" s="192">
        <f>SUM(G308:G313)</f>
        <v>9786</v>
      </c>
      <c r="H307" s="5">
        <f>H309+H311+H313+H310+H308+H312</f>
        <v>8860</v>
      </c>
      <c r="I307" s="4">
        <f>I308+I311+I313+I310+I309+I312</f>
        <v>10380</v>
      </c>
      <c r="J307" s="192">
        <f>J308+J311+J313+J310+J309</f>
        <v>8360</v>
      </c>
      <c r="K307" s="5">
        <f>SUM(K308:K313)</f>
        <v>9280</v>
      </c>
      <c r="L307" s="4">
        <f>L308+L309+L310+L311+L313</f>
        <v>9260</v>
      </c>
      <c r="M307" s="192">
        <f>M308+M309+M310+M311+M313</f>
        <v>9260</v>
      </c>
    </row>
    <row r="308" spans="1:13" ht="15">
      <c r="A308" s="207">
        <v>637004</v>
      </c>
      <c r="B308" s="23"/>
      <c r="C308" s="1002">
        <v>41</v>
      </c>
      <c r="D308" s="817" t="s">
        <v>245</v>
      </c>
      <c r="E308" s="812" t="s">
        <v>251</v>
      </c>
      <c r="F308" s="97">
        <v>958</v>
      </c>
      <c r="G308" s="197">
        <v>1956</v>
      </c>
      <c r="H308" s="56">
        <v>1000</v>
      </c>
      <c r="I308" s="22">
        <v>1000</v>
      </c>
      <c r="J308" s="249">
        <v>300</v>
      </c>
      <c r="K308" s="56">
        <v>350</v>
      </c>
      <c r="L308" s="22">
        <v>350</v>
      </c>
      <c r="M308" s="249">
        <v>350</v>
      </c>
    </row>
    <row r="309" spans="1:13" ht="15">
      <c r="A309" s="196">
        <v>637004</v>
      </c>
      <c r="B309" s="16">
        <v>5</v>
      </c>
      <c r="C309" s="239">
        <v>41</v>
      </c>
      <c r="D309" s="804" t="s">
        <v>245</v>
      </c>
      <c r="E309" s="743" t="s">
        <v>200</v>
      </c>
      <c r="F309" s="37">
        <v>698</v>
      </c>
      <c r="G309" s="210">
        <v>531</v>
      </c>
      <c r="H309" s="51">
        <v>600</v>
      </c>
      <c r="I309" s="8">
        <v>800</v>
      </c>
      <c r="J309" s="199">
        <v>500</v>
      </c>
      <c r="K309" s="51">
        <v>350</v>
      </c>
      <c r="L309" s="8">
        <v>350</v>
      </c>
      <c r="M309" s="199">
        <v>350</v>
      </c>
    </row>
    <row r="310" spans="1:13" ht="15">
      <c r="A310" s="196">
        <v>637015</v>
      </c>
      <c r="B310" s="9"/>
      <c r="C310" s="14">
        <v>41</v>
      </c>
      <c r="D310" s="806" t="s">
        <v>245</v>
      </c>
      <c r="E310" s="741" t="s">
        <v>252</v>
      </c>
      <c r="F310" s="51">
        <v>282</v>
      </c>
      <c r="G310" s="199">
        <v>39</v>
      </c>
      <c r="H310" s="37">
        <v>200</v>
      </c>
      <c r="I310" s="37">
        <v>200</v>
      </c>
      <c r="J310" s="199">
        <v>100</v>
      </c>
      <c r="K310" s="37">
        <v>200</v>
      </c>
      <c r="L310" s="37">
        <v>200</v>
      </c>
      <c r="M310" s="199">
        <v>200</v>
      </c>
    </row>
    <row r="311" spans="1:13" ht="15">
      <c r="A311" s="198">
        <v>637012</v>
      </c>
      <c r="B311" s="9">
        <v>50</v>
      </c>
      <c r="C311" s="1002">
        <v>41</v>
      </c>
      <c r="D311" s="817" t="s">
        <v>245</v>
      </c>
      <c r="E311" s="743" t="s">
        <v>253</v>
      </c>
      <c r="F311" s="51">
        <v>4648</v>
      </c>
      <c r="G311" s="199">
        <v>5078</v>
      </c>
      <c r="H311" s="51">
        <v>4700</v>
      </c>
      <c r="I311" s="8">
        <v>6000</v>
      </c>
      <c r="J311" s="199">
        <v>5100</v>
      </c>
      <c r="K311" s="51">
        <v>6000</v>
      </c>
      <c r="L311" s="8">
        <v>6000</v>
      </c>
      <c r="M311" s="199">
        <v>6000</v>
      </c>
    </row>
    <row r="312" spans="1:13" ht="15">
      <c r="A312" s="196">
        <v>637012</v>
      </c>
      <c r="B312" s="7">
        <v>1</v>
      </c>
      <c r="C312" s="1002">
        <v>41</v>
      </c>
      <c r="D312" s="817" t="s">
        <v>245</v>
      </c>
      <c r="E312" s="743" t="s">
        <v>254</v>
      </c>
      <c r="F312" s="51">
        <v>20</v>
      </c>
      <c r="G312" s="199">
        <v>18</v>
      </c>
      <c r="H312" s="97"/>
      <c r="I312" s="97">
        <v>20</v>
      </c>
      <c r="J312" s="262">
        <v>20</v>
      </c>
      <c r="K312" s="97">
        <v>20</v>
      </c>
      <c r="L312" s="97">
        <v>20</v>
      </c>
      <c r="M312" s="262">
        <v>20</v>
      </c>
    </row>
    <row r="313" spans="1:18" ht="15">
      <c r="A313" s="206">
        <v>637027</v>
      </c>
      <c r="B313" s="33"/>
      <c r="C313" s="150">
        <v>41</v>
      </c>
      <c r="D313" s="807" t="s">
        <v>245</v>
      </c>
      <c r="E313" s="809" t="s">
        <v>165</v>
      </c>
      <c r="F313" s="811">
        <v>2130</v>
      </c>
      <c r="G313" s="243">
        <v>2164</v>
      </c>
      <c r="H313" s="811">
        <v>2360</v>
      </c>
      <c r="I313" s="811">
        <v>2360</v>
      </c>
      <c r="J313" s="991">
        <v>2360</v>
      </c>
      <c r="K313" s="811">
        <v>2360</v>
      </c>
      <c r="L313" s="811">
        <v>2360</v>
      </c>
      <c r="M313" s="991">
        <v>2360</v>
      </c>
      <c r="O313" s="186"/>
      <c r="P313" s="186"/>
      <c r="Q313" s="186"/>
      <c r="R313" s="186"/>
    </row>
    <row r="314" spans="1:13" ht="15.75" thickBot="1">
      <c r="A314" s="302"/>
      <c r="B314" s="16"/>
      <c r="C314" s="16"/>
      <c r="D314" s="1036"/>
      <c r="E314" s="43"/>
      <c r="F314" s="1037"/>
      <c r="G314" s="432"/>
      <c r="H314" s="29"/>
      <c r="I314" s="37"/>
      <c r="J314" s="212"/>
      <c r="K314" s="37"/>
      <c r="L314" s="37"/>
      <c r="M314" s="212"/>
    </row>
    <row r="315" spans="1:13" ht="15.75" thickBot="1">
      <c r="A315" s="17" t="s">
        <v>255</v>
      </c>
      <c r="B315" s="103"/>
      <c r="C315" s="18"/>
      <c r="D315" s="376"/>
      <c r="E315" s="795" t="s">
        <v>256</v>
      </c>
      <c r="F315" s="74">
        <f>F316+F322+F326+F324</f>
        <v>8708</v>
      </c>
      <c r="G315" s="19">
        <f>G316+G322+G324</f>
        <v>10739</v>
      </c>
      <c r="H315" s="62">
        <f>H316+H324</f>
        <v>20000</v>
      </c>
      <c r="I315" s="19">
        <f>I316+I324+I322</f>
        <v>20000</v>
      </c>
      <c r="J315" s="19">
        <f>J316+J324+J322</f>
        <v>8500</v>
      </c>
      <c r="K315" s="62">
        <f>K316+K324</f>
        <v>12000</v>
      </c>
      <c r="L315" s="19">
        <f>L316+L324</f>
        <v>10100</v>
      </c>
      <c r="M315" s="19">
        <f>M316+M324</f>
        <v>10100</v>
      </c>
    </row>
    <row r="316" spans="1:13" ht="15">
      <c r="A316" s="223">
        <v>642</v>
      </c>
      <c r="B316" s="112"/>
      <c r="C316" s="76"/>
      <c r="D316" s="907"/>
      <c r="E316" s="836" t="s">
        <v>181</v>
      </c>
      <c r="F316" s="77">
        <v>8048</v>
      </c>
      <c r="G316" s="251">
        <f>G317+G318+G320</f>
        <v>8000</v>
      </c>
      <c r="H316" s="77">
        <f aca="true" t="shared" si="27" ref="H316:M316">SUM(H317:H320)</f>
        <v>10000</v>
      </c>
      <c r="I316" s="107">
        <f t="shared" si="27"/>
        <v>10000</v>
      </c>
      <c r="J316" s="241">
        <f t="shared" si="27"/>
        <v>8000</v>
      </c>
      <c r="K316" s="77">
        <f t="shared" si="27"/>
        <v>10000</v>
      </c>
      <c r="L316" s="75">
        <f t="shared" si="27"/>
        <v>10000</v>
      </c>
      <c r="M316" s="251">
        <f t="shared" si="27"/>
        <v>10000</v>
      </c>
    </row>
    <row r="317" spans="1:13" ht="15">
      <c r="A317" s="207">
        <v>642002</v>
      </c>
      <c r="B317" s="50">
        <v>1</v>
      </c>
      <c r="C317" s="23">
        <v>41</v>
      </c>
      <c r="D317" s="908" t="s">
        <v>257</v>
      </c>
      <c r="E317" s="828" t="s">
        <v>258</v>
      </c>
      <c r="F317" s="56">
        <v>7000</v>
      </c>
      <c r="G317" s="208">
        <v>8000</v>
      </c>
      <c r="H317" s="56">
        <v>10000</v>
      </c>
      <c r="I317" s="22">
        <v>10000</v>
      </c>
      <c r="J317" s="256">
        <v>8000</v>
      </c>
      <c r="K317" s="56">
        <v>10000</v>
      </c>
      <c r="L317" s="22">
        <v>10000</v>
      </c>
      <c r="M317" s="208">
        <v>10000</v>
      </c>
    </row>
    <row r="318" spans="1:18" ht="14.25" customHeight="1">
      <c r="A318" s="305">
        <v>642002</v>
      </c>
      <c r="B318" s="9">
        <v>2</v>
      </c>
      <c r="C318" s="9">
        <v>41</v>
      </c>
      <c r="D318" s="1033" t="s">
        <v>257</v>
      </c>
      <c r="E318" s="457" t="s">
        <v>259</v>
      </c>
      <c r="F318" s="51">
        <v>600</v>
      </c>
      <c r="G318" s="199"/>
      <c r="H318" s="37"/>
      <c r="I318" s="13"/>
      <c r="J318" s="212"/>
      <c r="K318" s="37"/>
      <c r="L318" s="37"/>
      <c r="M318" s="212"/>
      <c r="O318" s="216"/>
      <c r="P318" s="216"/>
      <c r="Q318" s="748"/>
      <c r="R318" s="216"/>
    </row>
    <row r="319" spans="1:13" ht="15" customHeight="1" hidden="1">
      <c r="A319" s="306">
        <v>642001</v>
      </c>
      <c r="B319" s="143">
        <v>3</v>
      </c>
      <c r="C319" s="1035"/>
      <c r="D319" s="1034" t="s">
        <v>257</v>
      </c>
      <c r="E319" s="918" t="s">
        <v>260</v>
      </c>
      <c r="F319" s="915"/>
      <c r="G319" s="268"/>
      <c r="H319" s="915">
        <v>0</v>
      </c>
      <c r="I319" s="131">
        <v>0</v>
      </c>
      <c r="J319" s="923"/>
      <c r="K319" s="915">
        <v>0</v>
      </c>
      <c r="L319" s="131">
        <v>0</v>
      </c>
      <c r="M319" s="268"/>
    </row>
    <row r="320" spans="1:18" ht="15">
      <c r="A320" s="202">
        <v>642002</v>
      </c>
      <c r="B320" s="334">
        <v>3</v>
      </c>
      <c r="C320" s="87">
        <v>41</v>
      </c>
      <c r="D320" s="909" t="s">
        <v>261</v>
      </c>
      <c r="E320" s="919" t="s">
        <v>262</v>
      </c>
      <c r="F320" s="214">
        <v>348</v>
      </c>
      <c r="G320" s="203"/>
      <c r="H320" s="819"/>
      <c r="I320" s="58"/>
      <c r="J320" s="924"/>
      <c r="K320" s="922"/>
      <c r="L320" s="144"/>
      <c r="M320" s="269"/>
      <c r="N320" s="1031"/>
      <c r="O320" s="53"/>
      <c r="P320" s="53"/>
      <c r="Q320" s="53"/>
      <c r="R320" s="53"/>
    </row>
    <row r="321" spans="1:13" ht="15">
      <c r="A321" s="745">
        <v>642014</v>
      </c>
      <c r="B321" s="334"/>
      <c r="C321" s="87">
        <v>41</v>
      </c>
      <c r="D321" s="909" t="s">
        <v>263</v>
      </c>
      <c r="E321" s="919" t="s">
        <v>480</v>
      </c>
      <c r="F321" s="819">
        <v>100</v>
      </c>
      <c r="G321" s="203"/>
      <c r="H321" s="922"/>
      <c r="I321" s="58"/>
      <c r="J321" s="924"/>
      <c r="K321" s="819"/>
      <c r="L321" s="144"/>
      <c r="M321" s="269"/>
    </row>
    <row r="322" spans="1:13" ht="18" customHeight="1">
      <c r="A322" s="746">
        <v>633</v>
      </c>
      <c r="B322" s="335"/>
      <c r="C322" s="420"/>
      <c r="D322" s="910"/>
      <c r="E322" s="920" t="s">
        <v>96</v>
      </c>
      <c r="F322" s="916"/>
      <c r="G322" s="337">
        <v>301</v>
      </c>
      <c r="H322" s="916"/>
      <c r="I322" s="75"/>
      <c r="J322" s="251"/>
      <c r="K322" s="916"/>
      <c r="L322" s="336"/>
      <c r="M322" s="337"/>
    </row>
    <row r="323" spans="1:13" ht="2.25" customHeight="1" hidden="1">
      <c r="A323" s="322">
        <v>633006</v>
      </c>
      <c r="B323" s="319"/>
      <c r="C323" s="482"/>
      <c r="D323" s="911" t="s">
        <v>263</v>
      </c>
      <c r="E323" s="921" t="s">
        <v>481</v>
      </c>
      <c r="F323" s="917"/>
      <c r="G323" s="321">
        <v>301</v>
      </c>
      <c r="H323" s="917">
        <v>310</v>
      </c>
      <c r="I323" s="323"/>
      <c r="J323" s="925"/>
      <c r="K323" s="917"/>
      <c r="L323" s="320"/>
      <c r="M323" s="321"/>
    </row>
    <row r="324" spans="1:13" ht="15">
      <c r="A324" s="231">
        <v>635</v>
      </c>
      <c r="B324" s="112"/>
      <c r="C324" s="112"/>
      <c r="D324" s="907"/>
      <c r="E324" s="853" t="s">
        <v>264</v>
      </c>
      <c r="F324" s="77">
        <v>60</v>
      </c>
      <c r="G324" s="251">
        <v>2438</v>
      </c>
      <c r="H324" s="77">
        <f aca="true" t="shared" si="28" ref="H324:M324">H325</f>
        <v>10000</v>
      </c>
      <c r="I324" s="75">
        <f t="shared" si="28"/>
        <v>10000</v>
      </c>
      <c r="J324" s="251">
        <f t="shared" si="28"/>
        <v>500</v>
      </c>
      <c r="K324" s="77">
        <f t="shared" si="28"/>
        <v>2000</v>
      </c>
      <c r="L324" s="75">
        <f t="shared" si="28"/>
        <v>100</v>
      </c>
      <c r="M324" s="251">
        <f t="shared" si="28"/>
        <v>100</v>
      </c>
    </row>
    <row r="325" spans="1:13" ht="15">
      <c r="A325" s="193">
        <v>635006</v>
      </c>
      <c r="B325" s="81">
        <v>1</v>
      </c>
      <c r="C325" s="81">
        <v>41</v>
      </c>
      <c r="D325" s="912" t="s">
        <v>263</v>
      </c>
      <c r="E325" s="838" t="s">
        <v>433</v>
      </c>
      <c r="F325" s="82">
        <v>60</v>
      </c>
      <c r="G325" s="194">
        <v>2438</v>
      </c>
      <c r="H325" s="82">
        <v>10000</v>
      </c>
      <c r="I325" s="83">
        <v>10000</v>
      </c>
      <c r="J325" s="194">
        <v>500</v>
      </c>
      <c r="K325" s="82">
        <v>2000</v>
      </c>
      <c r="L325" s="83">
        <v>100</v>
      </c>
      <c r="M325" s="194">
        <v>100</v>
      </c>
    </row>
    <row r="326" spans="1:13" ht="15">
      <c r="A326" s="191">
        <v>637</v>
      </c>
      <c r="B326" s="3"/>
      <c r="C326" s="3"/>
      <c r="D326" s="912"/>
      <c r="E326" s="827" t="s">
        <v>140</v>
      </c>
      <c r="F326" s="5">
        <v>600</v>
      </c>
      <c r="G326" s="192"/>
      <c r="H326" s="5"/>
      <c r="I326" s="4"/>
      <c r="J326" s="192"/>
      <c r="K326" s="5"/>
      <c r="L326" s="4"/>
      <c r="M326" s="192"/>
    </row>
    <row r="327" spans="1:13" ht="15">
      <c r="A327" s="234">
        <v>637005</v>
      </c>
      <c r="B327" s="98"/>
      <c r="C327" s="98">
        <v>41</v>
      </c>
      <c r="D327" s="913" t="s">
        <v>257</v>
      </c>
      <c r="E327" s="841" t="s">
        <v>482</v>
      </c>
      <c r="F327" s="121">
        <v>600</v>
      </c>
      <c r="G327" s="249"/>
      <c r="H327" s="121"/>
      <c r="I327" s="99"/>
      <c r="J327" s="249"/>
      <c r="K327" s="37"/>
      <c r="L327" s="37"/>
      <c r="M327" s="249"/>
    </row>
    <row r="328" spans="1:13" ht="15.75" thickBot="1">
      <c r="A328" s="297"/>
      <c r="B328" s="114"/>
      <c r="C328" s="114"/>
      <c r="D328" s="914"/>
      <c r="E328" s="854"/>
      <c r="F328" s="831"/>
      <c r="G328" s="421"/>
      <c r="H328" s="747"/>
      <c r="I328" s="153"/>
      <c r="J328" s="270"/>
      <c r="K328" s="747"/>
      <c r="L328" s="747"/>
      <c r="M328" s="270"/>
    </row>
    <row r="329" spans="1:13" ht="15.75" thickBot="1">
      <c r="A329" s="73" t="s">
        <v>265</v>
      </c>
      <c r="B329" s="103"/>
      <c r="C329" s="103"/>
      <c r="D329" s="376"/>
      <c r="E329" s="61" t="s">
        <v>266</v>
      </c>
      <c r="F329" s="74">
        <f>SUM(F330+F331+F339+F343+F351+F353)</f>
        <v>47630</v>
      </c>
      <c r="G329" s="19">
        <f>SUM(G330+G331+G339+G343+G351+G353)</f>
        <v>41803</v>
      </c>
      <c r="H329" s="74">
        <f>H330+H331+H339+H343+H351+H353</f>
        <v>76199</v>
      </c>
      <c r="I329" s="72">
        <f>I331+I339+I343+I351+I353</f>
        <v>76199</v>
      </c>
      <c r="J329" s="19">
        <f>J330+J331+J339+J343+J351+J353</f>
        <v>47225</v>
      </c>
      <c r="K329" s="74">
        <f>K331+K339+K343+K351+K353</f>
        <v>53726</v>
      </c>
      <c r="L329" s="72">
        <f>L330+L331+L339+L343+L351+L353</f>
        <v>48926</v>
      </c>
      <c r="M329" s="19">
        <f>M330+M331+M339+M343+M351+M353</f>
        <v>49326</v>
      </c>
    </row>
    <row r="330" spans="1:13" ht="15" customHeight="1" hidden="1">
      <c r="A330" s="295">
        <v>610</v>
      </c>
      <c r="B330" s="104"/>
      <c r="C330" s="1000"/>
      <c r="D330" s="803" t="s">
        <v>267</v>
      </c>
      <c r="E330" s="853" t="s">
        <v>78</v>
      </c>
      <c r="F330" s="887">
        <v>0</v>
      </c>
      <c r="G330" s="134">
        <v>0</v>
      </c>
      <c r="H330" s="134"/>
      <c r="I330" s="134"/>
      <c r="J330" s="134"/>
      <c r="K330" s="134"/>
      <c r="L330" s="134"/>
      <c r="M330" s="271"/>
    </row>
    <row r="331" spans="1:13" ht="15">
      <c r="A331" s="222">
        <v>62</v>
      </c>
      <c r="B331" s="3"/>
      <c r="C331" s="1000"/>
      <c r="D331" s="803"/>
      <c r="E331" s="853" t="s">
        <v>79</v>
      </c>
      <c r="F331" s="926">
        <f>SUM(F332:F338)</f>
        <v>364</v>
      </c>
      <c r="G331" s="278">
        <f aca="true" t="shared" si="29" ref="G331:M331">SUM(G332:G338)</f>
        <v>370</v>
      </c>
      <c r="H331" s="928">
        <f t="shared" si="29"/>
        <v>456</v>
      </c>
      <c r="I331" s="146">
        <f t="shared" si="29"/>
        <v>456</v>
      </c>
      <c r="J331" s="272">
        <f t="shared" si="29"/>
        <v>456</v>
      </c>
      <c r="K331" s="928">
        <f t="shared" si="29"/>
        <v>456</v>
      </c>
      <c r="L331" s="146">
        <f t="shared" si="29"/>
        <v>456</v>
      </c>
      <c r="M331" s="272">
        <f t="shared" si="29"/>
        <v>456</v>
      </c>
    </row>
    <row r="332" spans="1:13" ht="15">
      <c r="A332" s="196">
        <v>621000</v>
      </c>
      <c r="B332" s="7"/>
      <c r="C332" s="239">
        <v>41</v>
      </c>
      <c r="D332" s="804" t="s">
        <v>267</v>
      </c>
      <c r="E332" s="829" t="s">
        <v>268</v>
      </c>
      <c r="F332" s="851">
        <v>104</v>
      </c>
      <c r="G332" s="253">
        <v>100</v>
      </c>
      <c r="H332" s="121">
        <v>130</v>
      </c>
      <c r="I332" s="99">
        <v>130</v>
      </c>
      <c r="J332" s="249">
        <v>130</v>
      </c>
      <c r="K332" s="121">
        <v>130</v>
      </c>
      <c r="L332" s="99">
        <v>130</v>
      </c>
      <c r="M332" s="249">
        <v>130</v>
      </c>
    </row>
    <row r="333" spans="1:13" ht="15">
      <c r="A333" s="198">
        <v>625001</v>
      </c>
      <c r="B333" s="9"/>
      <c r="C333" s="438">
        <v>41</v>
      </c>
      <c r="D333" s="805" t="s">
        <v>267</v>
      </c>
      <c r="E333" s="457" t="s">
        <v>82</v>
      </c>
      <c r="F333" s="819">
        <v>15</v>
      </c>
      <c r="G333" s="203">
        <v>14</v>
      </c>
      <c r="H333" s="57">
        <v>19</v>
      </c>
      <c r="I333" s="25">
        <v>19</v>
      </c>
      <c r="J333" s="244">
        <v>19</v>
      </c>
      <c r="K333" s="57">
        <v>19</v>
      </c>
      <c r="L333" s="25">
        <v>19</v>
      </c>
      <c r="M333" s="244">
        <v>19</v>
      </c>
    </row>
    <row r="334" spans="1:13" ht="15">
      <c r="A334" s="198">
        <v>625002</v>
      </c>
      <c r="B334" s="9"/>
      <c r="C334" s="14">
        <v>41</v>
      </c>
      <c r="D334" s="806" t="s">
        <v>267</v>
      </c>
      <c r="E334" s="457" t="s">
        <v>83</v>
      </c>
      <c r="F334" s="819">
        <v>146</v>
      </c>
      <c r="G334" s="203">
        <v>153</v>
      </c>
      <c r="H334" s="51">
        <v>182</v>
      </c>
      <c r="I334" s="8">
        <v>182</v>
      </c>
      <c r="J334" s="199">
        <v>182</v>
      </c>
      <c r="K334" s="51">
        <v>182</v>
      </c>
      <c r="L334" s="8">
        <v>182</v>
      </c>
      <c r="M334" s="199">
        <v>182</v>
      </c>
    </row>
    <row r="335" spans="1:18" ht="15">
      <c r="A335" s="198">
        <v>625003</v>
      </c>
      <c r="B335" s="9"/>
      <c r="C335" s="92">
        <v>41</v>
      </c>
      <c r="D335" s="806" t="s">
        <v>267</v>
      </c>
      <c r="E335" s="457" t="s">
        <v>84</v>
      </c>
      <c r="F335" s="927">
        <v>9</v>
      </c>
      <c r="G335" s="749">
        <v>8</v>
      </c>
      <c r="H335" s="51">
        <v>11</v>
      </c>
      <c r="I335" s="8">
        <v>11</v>
      </c>
      <c r="J335" s="199">
        <v>11</v>
      </c>
      <c r="K335" s="51">
        <v>11</v>
      </c>
      <c r="L335" s="8">
        <v>11</v>
      </c>
      <c r="M335" s="199">
        <v>11</v>
      </c>
      <c r="O335" s="396"/>
      <c r="P335" s="396"/>
      <c r="Q335" s="396"/>
      <c r="R335" s="396"/>
    </row>
    <row r="336" spans="1:13" ht="15">
      <c r="A336" s="198">
        <v>625004</v>
      </c>
      <c r="B336" s="9"/>
      <c r="C336" s="92">
        <v>41</v>
      </c>
      <c r="D336" s="806" t="s">
        <v>267</v>
      </c>
      <c r="E336" s="457" t="s">
        <v>85</v>
      </c>
      <c r="F336" s="51">
        <v>33</v>
      </c>
      <c r="G336" s="199">
        <v>32</v>
      </c>
      <c r="H336" s="51">
        <v>39</v>
      </c>
      <c r="I336" s="8">
        <v>39</v>
      </c>
      <c r="J336" s="199">
        <v>39</v>
      </c>
      <c r="K336" s="51">
        <v>39</v>
      </c>
      <c r="L336" s="8">
        <v>39</v>
      </c>
      <c r="M336" s="199">
        <v>39</v>
      </c>
    </row>
    <row r="337" spans="1:13" ht="15">
      <c r="A337" s="209">
        <v>625005</v>
      </c>
      <c r="B337" s="9"/>
      <c r="C337" s="14">
        <v>41</v>
      </c>
      <c r="D337" s="806" t="s">
        <v>267</v>
      </c>
      <c r="E337" s="856" t="s">
        <v>86</v>
      </c>
      <c r="F337" s="37">
        <v>7</v>
      </c>
      <c r="G337" s="210">
        <v>11</v>
      </c>
      <c r="H337" s="51">
        <v>13</v>
      </c>
      <c r="I337" s="8">
        <v>13</v>
      </c>
      <c r="J337" s="199">
        <v>13</v>
      </c>
      <c r="K337" s="51">
        <v>13</v>
      </c>
      <c r="L337" s="8">
        <v>13</v>
      </c>
      <c r="M337" s="199">
        <v>13</v>
      </c>
    </row>
    <row r="338" spans="1:13" ht="15">
      <c r="A338" s="206">
        <v>625007</v>
      </c>
      <c r="B338" s="11"/>
      <c r="C338" s="236">
        <v>41</v>
      </c>
      <c r="D338" s="803" t="s">
        <v>267</v>
      </c>
      <c r="E338" s="842" t="s">
        <v>87</v>
      </c>
      <c r="F338" s="852">
        <v>50</v>
      </c>
      <c r="G338" s="858">
        <v>52</v>
      </c>
      <c r="H338" s="37">
        <v>62</v>
      </c>
      <c r="I338" s="13">
        <v>62</v>
      </c>
      <c r="J338" s="210">
        <v>62</v>
      </c>
      <c r="K338" s="37">
        <v>62</v>
      </c>
      <c r="L338" s="13">
        <v>62</v>
      </c>
      <c r="M338" s="210">
        <v>62</v>
      </c>
    </row>
    <row r="339" spans="1:13" ht="15">
      <c r="A339" s="222">
        <v>632</v>
      </c>
      <c r="B339" s="3"/>
      <c r="C339" s="156"/>
      <c r="D339" s="808"/>
      <c r="E339" s="827" t="s">
        <v>89</v>
      </c>
      <c r="F339" s="5">
        <f>SUM(F340:F342)</f>
        <v>35183</v>
      </c>
      <c r="G339" s="192">
        <f aca="true" t="shared" si="30" ref="G339:M339">SUM(G340:G342)</f>
        <v>31733</v>
      </c>
      <c r="H339" s="5">
        <f t="shared" si="30"/>
        <v>39500</v>
      </c>
      <c r="I339" s="4">
        <f t="shared" si="30"/>
        <v>39500</v>
      </c>
      <c r="J339" s="192">
        <f t="shared" si="30"/>
        <v>36000</v>
      </c>
      <c r="K339" s="5">
        <f t="shared" si="30"/>
        <v>37500</v>
      </c>
      <c r="L339" s="4">
        <f t="shared" si="30"/>
        <v>37500</v>
      </c>
      <c r="M339" s="192">
        <f t="shared" si="30"/>
        <v>37500</v>
      </c>
    </row>
    <row r="340" spans="1:13" ht="15">
      <c r="A340" s="196">
        <v>632001</v>
      </c>
      <c r="B340" s="7">
        <v>1</v>
      </c>
      <c r="C340" s="1002">
        <v>41</v>
      </c>
      <c r="D340" s="817" t="s">
        <v>267</v>
      </c>
      <c r="E340" s="829" t="s">
        <v>91</v>
      </c>
      <c r="F340" s="97">
        <v>6865</v>
      </c>
      <c r="G340" s="197">
        <v>6614</v>
      </c>
      <c r="H340" s="97">
        <v>9000</v>
      </c>
      <c r="I340" s="6">
        <v>9000</v>
      </c>
      <c r="J340" s="197">
        <v>7000</v>
      </c>
      <c r="K340" s="97">
        <v>9000</v>
      </c>
      <c r="L340" s="6">
        <v>9000</v>
      </c>
      <c r="M340" s="197">
        <v>9000</v>
      </c>
    </row>
    <row r="341" spans="1:13" ht="15">
      <c r="A341" s="198">
        <v>632001</v>
      </c>
      <c r="B341" s="7">
        <v>2</v>
      </c>
      <c r="C341" s="239">
        <v>41</v>
      </c>
      <c r="D341" s="805" t="s">
        <v>267</v>
      </c>
      <c r="E341" s="457" t="s">
        <v>92</v>
      </c>
      <c r="F341" s="97">
        <v>26272</v>
      </c>
      <c r="G341" s="197">
        <v>23120</v>
      </c>
      <c r="H341" s="51">
        <v>26500</v>
      </c>
      <c r="I341" s="8">
        <v>26500</v>
      </c>
      <c r="J341" s="199">
        <v>26500</v>
      </c>
      <c r="K341" s="51">
        <v>26500</v>
      </c>
      <c r="L341" s="8">
        <v>26500</v>
      </c>
      <c r="M341" s="199">
        <v>26500</v>
      </c>
    </row>
    <row r="342" spans="1:13" ht="15">
      <c r="A342" s="198">
        <v>632002</v>
      </c>
      <c r="B342" s="9"/>
      <c r="C342" s="14">
        <v>41</v>
      </c>
      <c r="D342" s="806" t="s">
        <v>267</v>
      </c>
      <c r="E342" s="457" t="s">
        <v>29</v>
      </c>
      <c r="F342" s="97">
        <v>2046</v>
      </c>
      <c r="G342" s="199">
        <v>1999</v>
      </c>
      <c r="H342" s="51">
        <v>4000</v>
      </c>
      <c r="I342" s="8">
        <v>4000</v>
      </c>
      <c r="J342" s="199">
        <v>2500</v>
      </c>
      <c r="K342" s="51">
        <v>2000</v>
      </c>
      <c r="L342" s="8">
        <v>2000</v>
      </c>
      <c r="M342" s="199">
        <v>2000</v>
      </c>
    </row>
    <row r="343" spans="1:13" ht="15">
      <c r="A343" s="222">
        <v>633</v>
      </c>
      <c r="B343" s="3"/>
      <c r="C343" s="156"/>
      <c r="D343" s="808"/>
      <c r="E343" s="827" t="s">
        <v>96</v>
      </c>
      <c r="F343" s="5">
        <f aca="true" t="shared" si="31" ref="F343:M343">SUM(F344:F350)</f>
        <v>7454</v>
      </c>
      <c r="G343" s="192">
        <f t="shared" si="31"/>
        <v>6661</v>
      </c>
      <c r="H343" s="5">
        <f t="shared" si="31"/>
        <v>10700</v>
      </c>
      <c r="I343" s="4">
        <f t="shared" si="31"/>
        <v>14200</v>
      </c>
      <c r="J343" s="192">
        <f t="shared" si="31"/>
        <v>7250</v>
      </c>
      <c r="K343" s="5">
        <f t="shared" si="31"/>
        <v>10700</v>
      </c>
      <c r="L343" s="4">
        <f t="shared" si="31"/>
        <v>6400</v>
      </c>
      <c r="M343" s="192">
        <f t="shared" si="31"/>
        <v>6800</v>
      </c>
    </row>
    <row r="344" spans="1:13" ht="15">
      <c r="A344" s="196">
        <v>633006</v>
      </c>
      <c r="B344" s="7"/>
      <c r="C344" s="1002">
        <v>41</v>
      </c>
      <c r="D344" s="806" t="s">
        <v>267</v>
      </c>
      <c r="E344" s="829" t="s">
        <v>221</v>
      </c>
      <c r="F344" s="97">
        <v>1006</v>
      </c>
      <c r="G344" s="197">
        <v>1064</v>
      </c>
      <c r="H344" s="97">
        <v>1500</v>
      </c>
      <c r="I344" s="6">
        <v>2800</v>
      </c>
      <c r="J344" s="208">
        <v>1300</v>
      </c>
      <c r="K344" s="97">
        <v>1500</v>
      </c>
      <c r="L344" s="6">
        <v>1500</v>
      </c>
      <c r="M344" s="197">
        <v>2000</v>
      </c>
    </row>
    <row r="345" spans="1:13" ht="15">
      <c r="A345" s="196">
        <v>633006</v>
      </c>
      <c r="B345" s="7">
        <v>2</v>
      </c>
      <c r="C345" s="1002">
        <v>41</v>
      </c>
      <c r="D345" s="806" t="s">
        <v>267</v>
      </c>
      <c r="E345" s="798" t="s">
        <v>463</v>
      </c>
      <c r="F345" s="97"/>
      <c r="G345" s="197"/>
      <c r="H345" s="97"/>
      <c r="I345" s="6">
        <v>2200</v>
      </c>
      <c r="J345" s="197"/>
      <c r="K345" s="97"/>
      <c r="L345" s="6"/>
      <c r="M345" s="197"/>
    </row>
    <row r="346" spans="1:13" ht="15">
      <c r="A346" s="196">
        <v>633006</v>
      </c>
      <c r="B346" s="7">
        <v>3</v>
      </c>
      <c r="C346" s="1002">
        <v>41</v>
      </c>
      <c r="D346" s="806" t="s">
        <v>267</v>
      </c>
      <c r="E346" s="741" t="s">
        <v>103</v>
      </c>
      <c r="F346" s="97">
        <v>41</v>
      </c>
      <c r="G346" s="199">
        <v>104</v>
      </c>
      <c r="H346" s="51">
        <v>200</v>
      </c>
      <c r="I346" s="8">
        <v>200</v>
      </c>
      <c r="J346" s="199">
        <v>100</v>
      </c>
      <c r="K346" s="51">
        <v>200</v>
      </c>
      <c r="L346" s="8">
        <v>200</v>
      </c>
      <c r="M346" s="199">
        <v>200</v>
      </c>
    </row>
    <row r="347" spans="1:13" ht="15">
      <c r="A347" s="196">
        <v>633006</v>
      </c>
      <c r="B347" s="7">
        <v>7</v>
      </c>
      <c r="C347" s="1002">
        <v>41</v>
      </c>
      <c r="D347" s="806" t="s">
        <v>267</v>
      </c>
      <c r="E347" s="741" t="s">
        <v>269</v>
      </c>
      <c r="F347" s="97">
        <v>363</v>
      </c>
      <c r="G347" s="197"/>
      <c r="H347" s="97"/>
      <c r="I347" s="6"/>
      <c r="J347" s="197">
        <v>50</v>
      </c>
      <c r="K347" s="97"/>
      <c r="L347" s="6"/>
      <c r="M347" s="197"/>
    </row>
    <row r="348" spans="1:13" ht="15">
      <c r="A348" s="196">
        <v>633006</v>
      </c>
      <c r="B348" s="7">
        <v>12</v>
      </c>
      <c r="C348" s="239">
        <v>41</v>
      </c>
      <c r="D348" s="804" t="s">
        <v>267</v>
      </c>
      <c r="E348" s="741" t="s">
        <v>270</v>
      </c>
      <c r="F348" s="51">
        <v>849</v>
      </c>
      <c r="G348" s="197">
        <v>125</v>
      </c>
      <c r="H348" s="97">
        <v>4000</v>
      </c>
      <c r="I348" s="6">
        <v>4000</v>
      </c>
      <c r="J348" s="197">
        <v>800</v>
      </c>
      <c r="K348" s="97">
        <v>4000</v>
      </c>
      <c r="L348" s="6">
        <v>200</v>
      </c>
      <c r="M348" s="197">
        <v>100</v>
      </c>
    </row>
    <row r="349" spans="1:13" ht="0.75" customHeight="1">
      <c r="A349" s="198">
        <v>633010</v>
      </c>
      <c r="B349" s="9"/>
      <c r="C349" s="438"/>
      <c r="D349" s="805" t="s">
        <v>267</v>
      </c>
      <c r="E349" s="741" t="s">
        <v>271</v>
      </c>
      <c r="F349" s="51"/>
      <c r="G349" s="199"/>
      <c r="H349" s="51">
        <v>0</v>
      </c>
      <c r="I349" s="8">
        <v>0</v>
      </c>
      <c r="J349" s="199"/>
      <c r="K349" s="51">
        <v>0</v>
      </c>
      <c r="L349" s="8">
        <v>0</v>
      </c>
      <c r="M349" s="199"/>
    </row>
    <row r="350" spans="1:13" ht="15">
      <c r="A350" s="206">
        <v>633016</v>
      </c>
      <c r="B350" s="33"/>
      <c r="C350" s="150">
        <v>41</v>
      </c>
      <c r="D350" s="807" t="s">
        <v>272</v>
      </c>
      <c r="E350" s="809" t="s">
        <v>273</v>
      </c>
      <c r="F350" s="85">
        <v>5195</v>
      </c>
      <c r="G350" s="201">
        <v>5368</v>
      </c>
      <c r="H350" s="85">
        <v>5000</v>
      </c>
      <c r="I350" s="85">
        <v>5000</v>
      </c>
      <c r="J350" s="201">
        <v>5000</v>
      </c>
      <c r="K350" s="85">
        <v>5000</v>
      </c>
      <c r="L350" s="85">
        <v>4500</v>
      </c>
      <c r="M350" s="247">
        <v>4500</v>
      </c>
    </row>
    <row r="351" spans="1:13" ht="15">
      <c r="A351" s="222">
        <v>635</v>
      </c>
      <c r="B351" s="3"/>
      <c r="C351" s="156"/>
      <c r="D351" s="808"/>
      <c r="E351" s="797" t="s">
        <v>128</v>
      </c>
      <c r="F351" s="5">
        <f>SUM(F352:F352)</f>
        <v>0</v>
      </c>
      <c r="G351" s="192">
        <f>SUM(G352:G352)</f>
        <v>176</v>
      </c>
      <c r="H351" s="5">
        <f aca="true" t="shared" si="32" ref="H351:M351">H352</f>
        <v>21524</v>
      </c>
      <c r="I351" s="4">
        <f t="shared" si="32"/>
        <v>12524</v>
      </c>
      <c r="J351" s="192">
        <f t="shared" si="32"/>
        <v>300</v>
      </c>
      <c r="K351" s="5">
        <f t="shared" si="32"/>
        <v>1000</v>
      </c>
      <c r="L351" s="4">
        <f t="shared" si="32"/>
        <v>500</v>
      </c>
      <c r="M351" s="192">
        <f t="shared" si="32"/>
        <v>500</v>
      </c>
    </row>
    <row r="352" spans="1:13" ht="15" customHeight="1">
      <c r="A352" s="196">
        <v>635006</v>
      </c>
      <c r="B352" s="80">
        <v>1</v>
      </c>
      <c r="C352" s="123">
        <v>41</v>
      </c>
      <c r="D352" s="808" t="s">
        <v>267</v>
      </c>
      <c r="E352" s="800" t="s">
        <v>135</v>
      </c>
      <c r="F352" s="56">
        <v>0</v>
      </c>
      <c r="G352" s="197">
        <v>176</v>
      </c>
      <c r="H352" s="97">
        <v>21524</v>
      </c>
      <c r="I352" s="97">
        <v>12524</v>
      </c>
      <c r="J352" s="197">
        <v>300</v>
      </c>
      <c r="K352" s="97">
        <v>1000</v>
      </c>
      <c r="L352" s="97">
        <v>500</v>
      </c>
      <c r="M352" s="262">
        <v>500</v>
      </c>
    </row>
    <row r="353" spans="1:13" ht="15" customHeight="1">
      <c r="A353" s="222">
        <v>637</v>
      </c>
      <c r="B353" s="76"/>
      <c r="C353" s="1000"/>
      <c r="D353" s="803"/>
      <c r="E353" s="796" t="s">
        <v>140</v>
      </c>
      <c r="F353" s="5">
        <f>SUM(F354:F363)</f>
        <v>4629</v>
      </c>
      <c r="G353" s="192">
        <f aca="true" t="shared" si="33" ref="G353:M353">SUM(G354:G363)</f>
        <v>2863</v>
      </c>
      <c r="H353" s="5">
        <f t="shared" si="33"/>
        <v>4019</v>
      </c>
      <c r="I353" s="4">
        <f t="shared" si="33"/>
        <v>9519</v>
      </c>
      <c r="J353" s="192">
        <f t="shared" si="33"/>
        <v>3219</v>
      </c>
      <c r="K353" s="5">
        <f t="shared" si="33"/>
        <v>4070</v>
      </c>
      <c r="L353" s="4">
        <f t="shared" si="33"/>
        <v>4070</v>
      </c>
      <c r="M353" s="192">
        <f t="shared" si="33"/>
        <v>4070</v>
      </c>
    </row>
    <row r="354" spans="1:13" ht="0.75" customHeight="1">
      <c r="A354" s="229">
        <v>637005</v>
      </c>
      <c r="B354" s="23">
        <v>40</v>
      </c>
      <c r="C354" s="981"/>
      <c r="D354" s="816" t="s">
        <v>274</v>
      </c>
      <c r="E354" s="812" t="s">
        <v>275</v>
      </c>
      <c r="F354" s="851"/>
      <c r="G354" s="253"/>
      <c r="H354" s="851">
        <v>0</v>
      </c>
      <c r="I354" s="117">
        <v>0</v>
      </c>
      <c r="J354" s="253"/>
      <c r="K354" s="851">
        <v>0</v>
      </c>
      <c r="L354" s="117">
        <v>0</v>
      </c>
      <c r="M354" s="253"/>
    </row>
    <row r="355" spans="1:13" ht="15" customHeight="1">
      <c r="A355" s="196">
        <v>637002</v>
      </c>
      <c r="B355" s="7"/>
      <c r="C355" s="1002">
        <v>41</v>
      </c>
      <c r="D355" s="817" t="s">
        <v>267</v>
      </c>
      <c r="E355" s="798" t="s">
        <v>483</v>
      </c>
      <c r="F355" s="927">
        <v>2905</v>
      </c>
      <c r="G355" s="749"/>
      <c r="H355" s="927"/>
      <c r="I355" s="12"/>
      <c r="J355" s="749"/>
      <c r="K355" s="927"/>
      <c r="L355" s="12"/>
      <c r="M355" s="749"/>
    </row>
    <row r="356" spans="1:13" ht="15">
      <c r="A356" s="196">
        <v>637002</v>
      </c>
      <c r="B356" s="7">
        <v>1</v>
      </c>
      <c r="C356" s="1002">
        <v>41</v>
      </c>
      <c r="D356" s="806" t="s">
        <v>267</v>
      </c>
      <c r="E356" s="798" t="s">
        <v>276</v>
      </c>
      <c r="F356" s="97">
        <v>700</v>
      </c>
      <c r="G356" s="197">
        <v>1000</v>
      </c>
      <c r="H356" s="97">
        <v>1000</v>
      </c>
      <c r="I356" s="6">
        <v>1000</v>
      </c>
      <c r="J356" s="197">
        <v>1000</v>
      </c>
      <c r="K356" s="97">
        <v>1000</v>
      </c>
      <c r="L356" s="6">
        <v>1000</v>
      </c>
      <c r="M356" s="197">
        <v>1000</v>
      </c>
    </row>
    <row r="357" spans="1:13" ht="15">
      <c r="A357" s="196">
        <v>637002</v>
      </c>
      <c r="B357" s="7">
        <v>2</v>
      </c>
      <c r="C357" s="1002">
        <v>41</v>
      </c>
      <c r="D357" s="817" t="s">
        <v>267</v>
      </c>
      <c r="E357" s="798" t="s">
        <v>464</v>
      </c>
      <c r="F357" s="97"/>
      <c r="G357" s="197"/>
      <c r="H357" s="97"/>
      <c r="I357" s="6">
        <v>5500</v>
      </c>
      <c r="J357" s="197"/>
      <c r="K357" s="97"/>
      <c r="L357" s="6"/>
      <c r="M357" s="197"/>
    </row>
    <row r="358" spans="1:13" ht="15">
      <c r="A358" s="196">
        <v>637004</v>
      </c>
      <c r="B358" s="7"/>
      <c r="C358" s="1002">
        <v>41</v>
      </c>
      <c r="D358" s="817" t="s">
        <v>267</v>
      </c>
      <c r="E358" s="798" t="s">
        <v>277</v>
      </c>
      <c r="F358" s="97"/>
      <c r="G358" s="197">
        <v>125</v>
      </c>
      <c r="H358" s="51">
        <v>200</v>
      </c>
      <c r="I358" s="8">
        <v>200</v>
      </c>
      <c r="J358" s="199">
        <v>200</v>
      </c>
      <c r="K358" s="51">
        <v>200</v>
      </c>
      <c r="L358" s="8">
        <v>200</v>
      </c>
      <c r="M358" s="199">
        <v>200</v>
      </c>
    </row>
    <row r="359" spans="1:13" ht="15">
      <c r="A359" s="198">
        <v>637004</v>
      </c>
      <c r="B359" s="9">
        <v>5</v>
      </c>
      <c r="C359" s="14">
        <v>41</v>
      </c>
      <c r="D359" s="806" t="s">
        <v>267</v>
      </c>
      <c r="E359" s="741" t="s">
        <v>144</v>
      </c>
      <c r="F359" s="97"/>
      <c r="G359" s="197">
        <v>180</v>
      </c>
      <c r="H359" s="51">
        <v>1000</v>
      </c>
      <c r="I359" s="8">
        <v>1000</v>
      </c>
      <c r="J359" s="199">
        <v>200</v>
      </c>
      <c r="K359" s="51">
        <v>1000</v>
      </c>
      <c r="L359" s="8">
        <v>1000</v>
      </c>
      <c r="M359" s="199">
        <v>1000</v>
      </c>
    </row>
    <row r="360" spans="1:13" ht="14.25" customHeight="1">
      <c r="A360" s="196">
        <v>637013</v>
      </c>
      <c r="B360" s="7"/>
      <c r="C360" s="1002">
        <v>41</v>
      </c>
      <c r="D360" s="806" t="s">
        <v>272</v>
      </c>
      <c r="E360" s="741" t="s">
        <v>278</v>
      </c>
      <c r="F360" s="51"/>
      <c r="G360" s="199">
        <v>305</v>
      </c>
      <c r="H360" s="97">
        <v>299</v>
      </c>
      <c r="I360" s="6">
        <v>299</v>
      </c>
      <c r="J360" s="197">
        <v>299</v>
      </c>
      <c r="K360" s="97">
        <v>350</v>
      </c>
      <c r="L360" s="6">
        <v>350</v>
      </c>
      <c r="M360" s="197">
        <v>350</v>
      </c>
    </row>
    <row r="361" spans="1:13" ht="15" customHeight="1" hidden="1">
      <c r="A361" s="196">
        <v>637031</v>
      </c>
      <c r="B361" s="7"/>
      <c r="C361" s="1002"/>
      <c r="D361" s="806" t="s">
        <v>267</v>
      </c>
      <c r="E361" s="741" t="s">
        <v>279</v>
      </c>
      <c r="F361" s="37"/>
      <c r="G361" s="210"/>
      <c r="H361" s="97"/>
      <c r="I361" s="6"/>
      <c r="J361" s="197"/>
      <c r="K361" s="97"/>
      <c r="L361" s="6"/>
      <c r="M361" s="197"/>
    </row>
    <row r="362" spans="1:16" ht="15">
      <c r="A362" s="198">
        <v>637015</v>
      </c>
      <c r="B362" s="9"/>
      <c r="C362" s="14">
        <v>41</v>
      </c>
      <c r="D362" s="806" t="s">
        <v>77</v>
      </c>
      <c r="E362" s="741" t="s">
        <v>158</v>
      </c>
      <c r="F362" s="51"/>
      <c r="G362" s="199">
        <v>212</v>
      </c>
      <c r="H362" s="97">
        <v>220</v>
      </c>
      <c r="I362" s="6">
        <v>220</v>
      </c>
      <c r="J362" s="197">
        <v>220</v>
      </c>
      <c r="K362" s="97">
        <v>220</v>
      </c>
      <c r="L362" s="6">
        <v>220</v>
      </c>
      <c r="M362" s="197">
        <v>220</v>
      </c>
      <c r="P362" s="215"/>
    </row>
    <row r="363" spans="1:13" ht="15">
      <c r="A363" s="206">
        <v>637027</v>
      </c>
      <c r="B363" s="33"/>
      <c r="C363" s="150">
        <v>41</v>
      </c>
      <c r="D363" s="807" t="s">
        <v>267</v>
      </c>
      <c r="E363" s="809" t="s">
        <v>165</v>
      </c>
      <c r="F363" s="85">
        <v>1024</v>
      </c>
      <c r="G363" s="201">
        <v>1041</v>
      </c>
      <c r="H363" s="85">
        <v>1300</v>
      </c>
      <c r="I363" s="10">
        <v>1300</v>
      </c>
      <c r="J363" s="201">
        <v>1300</v>
      </c>
      <c r="K363" s="85">
        <v>1300</v>
      </c>
      <c r="L363" s="10">
        <v>1300</v>
      </c>
      <c r="M363" s="201">
        <v>1300</v>
      </c>
    </row>
    <row r="364" spans="1:19" ht="15.75" thickBot="1">
      <c r="A364" s="228"/>
      <c r="B364" s="28"/>
      <c r="C364" s="1004"/>
      <c r="D364" s="834"/>
      <c r="E364" s="862"/>
      <c r="F364" s="831"/>
      <c r="G364" s="421"/>
      <c r="H364" s="111"/>
      <c r="I364" s="102"/>
      <c r="J364" s="259"/>
      <c r="K364" s="111"/>
      <c r="L364" s="102"/>
      <c r="M364" s="259"/>
      <c r="N364" s="215"/>
      <c r="S364" s="186"/>
    </row>
    <row r="365" spans="1:13" ht="15.75" thickBot="1">
      <c r="A365" s="213" t="s">
        <v>380</v>
      </c>
      <c r="B365" s="18"/>
      <c r="C365" s="999"/>
      <c r="D365" s="802"/>
      <c r="E365" s="795" t="s">
        <v>280</v>
      </c>
      <c r="F365" s="74">
        <f>SUM(F366+F367+F375+F380)</f>
        <v>1525</v>
      </c>
      <c r="G365" s="19">
        <f>SUM(G366+G367+G375+G380)</f>
        <v>2539</v>
      </c>
      <c r="H365" s="74">
        <f aca="true" t="shared" si="34" ref="H365:M365">H366+H367+H375+H380</f>
        <v>1665</v>
      </c>
      <c r="I365" s="72">
        <f t="shared" si="34"/>
        <v>2342</v>
      </c>
      <c r="J365" s="19">
        <f t="shared" si="34"/>
        <v>1515</v>
      </c>
      <c r="K365" s="74">
        <f t="shared" si="34"/>
        <v>1665</v>
      </c>
      <c r="L365" s="72">
        <f t="shared" si="34"/>
        <v>1585.6</v>
      </c>
      <c r="M365" s="19">
        <f t="shared" si="34"/>
        <v>1585.6</v>
      </c>
    </row>
    <row r="366" spans="1:13" ht="15" customHeight="1" hidden="1">
      <c r="A366" s="300">
        <v>610</v>
      </c>
      <c r="B366" s="104"/>
      <c r="C366" s="104"/>
      <c r="D366" s="110" t="s">
        <v>267</v>
      </c>
      <c r="E366" s="861" t="s">
        <v>78</v>
      </c>
      <c r="F366" s="887">
        <v>0</v>
      </c>
      <c r="G366" s="271">
        <v>0</v>
      </c>
      <c r="H366" s="887"/>
      <c r="I366" s="134"/>
      <c r="J366" s="271"/>
      <c r="K366" s="887"/>
      <c r="L366" s="134"/>
      <c r="M366" s="271"/>
    </row>
    <row r="367" spans="1:13" ht="15">
      <c r="A367" s="191">
        <v>62</v>
      </c>
      <c r="B367" s="3"/>
      <c r="C367" s="163"/>
      <c r="D367" s="837"/>
      <c r="E367" s="827" t="s">
        <v>79</v>
      </c>
      <c r="F367" s="929">
        <f>SUM(F368:F374)</f>
        <v>376</v>
      </c>
      <c r="G367" s="273">
        <f aca="true" t="shared" si="35" ref="G367:M367">SUM(G368:G374)</f>
        <v>377</v>
      </c>
      <c r="H367" s="929">
        <f t="shared" si="35"/>
        <v>395</v>
      </c>
      <c r="I367" s="149">
        <f t="shared" si="35"/>
        <v>472</v>
      </c>
      <c r="J367" s="273">
        <f t="shared" si="35"/>
        <v>395</v>
      </c>
      <c r="K367" s="929">
        <f t="shared" si="35"/>
        <v>395</v>
      </c>
      <c r="L367" s="149">
        <f t="shared" si="35"/>
        <v>315.6</v>
      </c>
      <c r="M367" s="273">
        <f t="shared" si="35"/>
        <v>315.6</v>
      </c>
    </row>
    <row r="368" spans="1:13" ht="15">
      <c r="A368" s="207">
        <v>621000</v>
      </c>
      <c r="B368" s="23">
        <v>1</v>
      </c>
      <c r="C368" s="981">
        <v>41</v>
      </c>
      <c r="D368" s="816" t="s">
        <v>267</v>
      </c>
      <c r="E368" s="828" t="s">
        <v>281</v>
      </c>
      <c r="F368" s="851">
        <v>107</v>
      </c>
      <c r="G368" s="253">
        <v>108</v>
      </c>
      <c r="H368" s="851">
        <v>110</v>
      </c>
      <c r="I368" s="117">
        <v>110</v>
      </c>
      <c r="J368" s="253">
        <v>110</v>
      </c>
      <c r="K368" s="851">
        <v>110</v>
      </c>
      <c r="L368" s="117">
        <v>90</v>
      </c>
      <c r="M368" s="253">
        <v>90</v>
      </c>
    </row>
    <row r="369" spans="1:13" ht="15">
      <c r="A369" s="198">
        <v>625001</v>
      </c>
      <c r="B369" s="9">
        <v>1</v>
      </c>
      <c r="C369" s="239">
        <v>41</v>
      </c>
      <c r="D369" s="804" t="s">
        <v>267</v>
      </c>
      <c r="E369" s="931" t="s">
        <v>82</v>
      </c>
      <c r="F369" s="819">
        <v>15</v>
      </c>
      <c r="G369" s="203">
        <v>15</v>
      </c>
      <c r="H369" s="819">
        <v>16</v>
      </c>
      <c r="I369" s="58">
        <v>16</v>
      </c>
      <c r="J369" s="203">
        <v>16</v>
      </c>
      <c r="K369" s="819">
        <v>16</v>
      </c>
      <c r="L369" s="58">
        <v>12.6</v>
      </c>
      <c r="M369" s="203">
        <v>12.6</v>
      </c>
    </row>
    <row r="370" spans="1:13" ht="15">
      <c r="A370" s="196">
        <v>625002</v>
      </c>
      <c r="B370" s="7">
        <v>1</v>
      </c>
      <c r="C370" s="14">
        <v>41</v>
      </c>
      <c r="D370" s="806" t="s">
        <v>267</v>
      </c>
      <c r="E370" s="457" t="s">
        <v>83</v>
      </c>
      <c r="F370" s="819">
        <v>151</v>
      </c>
      <c r="G370" s="203">
        <v>151</v>
      </c>
      <c r="H370" s="819">
        <v>160</v>
      </c>
      <c r="I370" s="58">
        <v>200</v>
      </c>
      <c r="J370" s="203">
        <v>160</v>
      </c>
      <c r="K370" s="819">
        <v>160</v>
      </c>
      <c r="L370" s="58">
        <v>126</v>
      </c>
      <c r="M370" s="203">
        <v>126</v>
      </c>
    </row>
    <row r="371" spans="1:13" ht="15">
      <c r="A371" s="198">
        <v>625003</v>
      </c>
      <c r="B371" s="9">
        <v>1</v>
      </c>
      <c r="C371" s="14">
        <v>41</v>
      </c>
      <c r="D371" s="806" t="s">
        <v>267</v>
      </c>
      <c r="E371" s="457" t="s">
        <v>84</v>
      </c>
      <c r="F371" s="819">
        <v>8</v>
      </c>
      <c r="G371" s="203">
        <v>9</v>
      </c>
      <c r="H371" s="819">
        <v>10</v>
      </c>
      <c r="I371" s="58">
        <v>15</v>
      </c>
      <c r="J371" s="203">
        <v>10</v>
      </c>
      <c r="K371" s="819">
        <v>10</v>
      </c>
      <c r="L371" s="58">
        <v>8</v>
      </c>
      <c r="M371" s="203">
        <v>8</v>
      </c>
    </row>
    <row r="372" spans="1:13" ht="15">
      <c r="A372" s="198">
        <v>625004</v>
      </c>
      <c r="B372" s="34">
        <v>1</v>
      </c>
      <c r="C372" s="92">
        <v>41</v>
      </c>
      <c r="D372" s="806" t="s">
        <v>267</v>
      </c>
      <c r="E372" s="457" t="s">
        <v>85</v>
      </c>
      <c r="F372" s="51">
        <v>35</v>
      </c>
      <c r="G372" s="199">
        <v>32</v>
      </c>
      <c r="H372" s="51">
        <v>35</v>
      </c>
      <c r="I372" s="8">
        <v>50</v>
      </c>
      <c r="J372" s="199">
        <v>35</v>
      </c>
      <c r="K372" s="51">
        <v>35</v>
      </c>
      <c r="L372" s="8">
        <v>27</v>
      </c>
      <c r="M372" s="199">
        <v>27</v>
      </c>
    </row>
    <row r="373" spans="1:13" ht="15">
      <c r="A373" s="198">
        <v>625005</v>
      </c>
      <c r="B373" s="34">
        <v>1</v>
      </c>
      <c r="C373" s="92">
        <v>41</v>
      </c>
      <c r="D373" s="806" t="s">
        <v>267</v>
      </c>
      <c r="E373" s="457" t="s">
        <v>86</v>
      </c>
      <c r="F373" s="51">
        <v>8</v>
      </c>
      <c r="G373" s="199">
        <v>11</v>
      </c>
      <c r="H373" s="51">
        <v>11</v>
      </c>
      <c r="I373" s="8">
        <v>11</v>
      </c>
      <c r="J373" s="199">
        <v>11</v>
      </c>
      <c r="K373" s="51">
        <v>11</v>
      </c>
      <c r="L373" s="8">
        <v>9</v>
      </c>
      <c r="M373" s="199">
        <v>9</v>
      </c>
    </row>
    <row r="374" spans="1:13" ht="15">
      <c r="A374" s="200">
        <v>625007</v>
      </c>
      <c r="B374" s="11">
        <v>1</v>
      </c>
      <c r="C374" s="236">
        <v>41</v>
      </c>
      <c r="D374" s="807" t="s">
        <v>267</v>
      </c>
      <c r="E374" s="824" t="s">
        <v>282</v>
      </c>
      <c r="F374" s="826">
        <v>52</v>
      </c>
      <c r="G374" s="254">
        <v>51</v>
      </c>
      <c r="H374" s="826">
        <v>53</v>
      </c>
      <c r="I374" s="93">
        <v>70</v>
      </c>
      <c r="J374" s="254">
        <v>53</v>
      </c>
      <c r="K374" s="826">
        <v>53</v>
      </c>
      <c r="L374" s="93">
        <v>43</v>
      </c>
      <c r="M374" s="254">
        <v>43</v>
      </c>
    </row>
    <row r="375" spans="1:13" ht="15">
      <c r="A375" s="191">
        <v>633</v>
      </c>
      <c r="B375" s="79"/>
      <c r="C375" s="89"/>
      <c r="D375" s="808"/>
      <c r="E375" s="827" t="s">
        <v>96</v>
      </c>
      <c r="F375" s="5">
        <f>SUM(F376:F379)</f>
        <v>86</v>
      </c>
      <c r="G375" s="192">
        <f aca="true" t="shared" si="36" ref="G375:M375">SUM(G376:G379)</f>
        <v>1082</v>
      </c>
      <c r="H375" s="5">
        <f t="shared" si="36"/>
        <v>170</v>
      </c>
      <c r="I375" s="4">
        <f t="shared" si="36"/>
        <v>170</v>
      </c>
      <c r="J375" s="192">
        <f t="shared" si="36"/>
        <v>20</v>
      </c>
      <c r="K375" s="5">
        <f t="shared" si="36"/>
        <v>170</v>
      </c>
      <c r="L375" s="4">
        <f t="shared" si="36"/>
        <v>170</v>
      </c>
      <c r="M375" s="192">
        <f t="shared" si="36"/>
        <v>170</v>
      </c>
    </row>
    <row r="376" spans="1:13" ht="15">
      <c r="A376" s="196">
        <v>633009</v>
      </c>
      <c r="B376" s="55">
        <v>1</v>
      </c>
      <c r="C376" s="91">
        <v>41</v>
      </c>
      <c r="D376" s="817" t="s">
        <v>267</v>
      </c>
      <c r="E376" s="829" t="s">
        <v>177</v>
      </c>
      <c r="F376" s="97">
        <v>20</v>
      </c>
      <c r="G376" s="197">
        <v>1060</v>
      </c>
      <c r="H376" s="97">
        <v>150</v>
      </c>
      <c r="I376" s="6">
        <v>150</v>
      </c>
      <c r="J376" s="197"/>
      <c r="K376" s="97">
        <v>150</v>
      </c>
      <c r="L376" s="6">
        <v>150</v>
      </c>
      <c r="M376" s="197">
        <v>150</v>
      </c>
    </row>
    <row r="377" spans="1:13" ht="0.75" customHeight="1">
      <c r="A377" s="198">
        <v>633006</v>
      </c>
      <c r="B377" s="9">
        <v>1</v>
      </c>
      <c r="C377" s="239"/>
      <c r="D377" s="804" t="s">
        <v>267</v>
      </c>
      <c r="E377" s="457" t="s">
        <v>101</v>
      </c>
      <c r="F377" s="51">
        <v>0</v>
      </c>
      <c r="G377" s="199">
        <v>0</v>
      </c>
      <c r="H377" s="51">
        <v>0</v>
      </c>
      <c r="I377" s="8">
        <v>0</v>
      </c>
      <c r="J377" s="199"/>
      <c r="K377" s="51">
        <v>0</v>
      </c>
      <c r="L377" s="8">
        <v>0</v>
      </c>
      <c r="M377" s="199"/>
    </row>
    <row r="378" spans="1:13" ht="15" customHeight="1" hidden="1">
      <c r="A378" s="198">
        <v>633006</v>
      </c>
      <c r="B378" s="9">
        <v>3</v>
      </c>
      <c r="C378" s="14"/>
      <c r="D378" s="806" t="s">
        <v>267</v>
      </c>
      <c r="E378" s="457" t="s">
        <v>103</v>
      </c>
      <c r="F378" s="51">
        <v>0</v>
      </c>
      <c r="G378" s="199">
        <v>0</v>
      </c>
      <c r="H378" s="51">
        <v>0</v>
      </c>
      <c r="I378" s="8">
        <v>0</v>
      </c>
      <c r="J378" s="199"/>
      <c r="K378" s="51">
        <v>0</v>
      </c>
      <c r="L378" s="8">
        <v>0</v>
      </c>
      <c r="M378" s="199"/>
    </row>
    <row r="379" spans="1:13" ht="15">
      <c r="A379" s="206">
        <v>633006</v>
      </c>
      <c r="B379" s="33">
        <v>1</v>
      </c>
      <c r="C379" s="236">
        <v>41</v>
      </c>
      <c r="D379" s="803" t="s">
        <v>267</v>
      </c>
      <c r="E379" s="842" t="s">
        <v>104</v>
      </c>
      <c r="F379" s="811">
        <v>66</v>
      </c>
      <c r="G379" s="243">
        <v>22</v>
      </c>
      <c r="H379" s="811">
        <v>20</v>
      </c>
      <c r="I379" s="24">
        <v>20</v>
      </c>
      <c r="J379" s="243">
        <v>20</v>
      </c>
      <c r="K379" s="811">
        <v>20</v>
      </c>
      <c r="L379" s="24">
        <v>20</v>
      </c>
      <c r="M379" s="243">
        <v>20</v>
      </c>
    </row>
    <row r="380" spans="1:13" ht="14.25" customHeight="1">
      <c r="A380" s="231">
        <v>637</v>
      </c>
      <c r="B380" s="76"/>
      <c r="C380" s="1000"/>
      <c r="D380" s="808"/>
      <c r="E380" s="827" t="s">
        <v>140</v>
      </c>
      <c r="F380" s="77">
        <f>SUM(F381:F382)</f>
        <v>1063</v>
      </c>
      <c r="G380" s="192">
        <f>SUM(G381:G382)</f>
        <v>1080</v>
      </c>
      <c r="H380" s="77">
        <f aca="true" t="shared" si="37" ref="H380:M380">H381+H382</f>
        <v>1100</v>
      </c>
      <c r="I380" s="75">
        <f t="shared" si="37"/>
        <v>1700</v>
      </c>
      <c r="J380" s="192">
        <f t="shared" si="37"/>
        <v>1100</v>
      </c>
      <c r="K380" s="77">
        <f t="shared" si="37"/>
        <v>1100</v>
      </c>
      <c r="L380" s="75">
        <f t="shared" si="37"/>
        <v>1100</v>
      </c>
      <c r="M380" s="251">
        <f t="shared" si="37"/>
        <v>1100</v>
      </c>
    </row>
    <row r="381" spans="1:13" ht="15" customHeight="1" hidden="1">
      <c r="A381" s="207">
        <v>637016</v>
      </c>
      <c r="B381" s="23"/>
      <c r="C381" s="981"/>
      <c r="D381" s="816" t="s">
        <v>267</v>
      </c>
      <c r="E381" s="828" t="s">
        <v>283</v>
      </c>
      <c r="F381" s="56">
        <v>0</v>
      </c>
      <c r="G381" s="22">
        <v>0</v>
      </c>
      <c r="H381" s="22">
        <v>0</v>
      </c>
      <c r="I381" s="22">
        <v>0</v>
      </c>
      <c r="J381" s="208"/>
      <c r="K381" s="56">
        <v>0</v>
      </c>
      <c r="L381" s="22">
        <v>0</v>
      </c>
      <c r="M381" s="208"/>
    </row>
    <row r="382" spans="1:17" ht="15">
      <c r="A382" s="206">
        <v>637027</v>
      </c>
      <c r="B382" s="150">
        <v>1</v>
      </c>
      <c r="C382" s="150">
        <v>41</v>
      </c>
      <c r="D382" s="807" t="s">
        <v>267</v>
      </c>
      <c r="E382" s="842" t="s">
        <v>165</v>
      </c>
      <c r="F382" s="811">
        <v>1063</v>
      </c>
      <c r="G382" s="243">
        <v>1080</v>
      </c>
      <c r="H382" s="811">
        <v>1100</v>
      </c>
      <c r="I382" s="24">
        <v>1700</v>
      </c>
      <c r="J382" s="243">
        <v>1100</v>
      </c>
      <c r="K382" s="811">
        <v>1100</v>
      </c>
      <c r="L382" s="24">
        <v>1100</v>
      </c>
      <c r="M382" s="243">
        <v>1100</v>
      </c>
      <c r="Q382" s="53"/>
    </row>
    <row r="383" spans="1:17" ht="15.75" thickBot="1">
      <c r="A383" s="209"/>
      <c r="B383" s="239"/>
      <c r="C383" s="239"/>
      <c r="D383" s="804"/>
      <c r="E383" s="856"/>
      <c r="F383" s="37"/>
      <c r="G383" s="210"/>
      <c r="H383" s="37"/>
      <c r="I383" s="13"/>
      <c r="J383" s="210"/>
      <c r="K383" s="37"/>
      <c r="L383" s="13"/>
      <c r="M383" s="210"/>
      <c r="Q383" s="215"/>
    </row>
    <row r="384" spans="1:13" ht="15.75" thickBot="1">
      <c r="A384" s="73" t="s">
        <v>284</v>
      </c>
      <c r="B384" s="18"/>
      <c r="C384" s="999"/>
      <c r="D384" s="802"/>
      <c r="E384" s="61" t="s">
        <v>285</v>
      </c>
      <c r="F384" s="74">
        <f>SUM(F385+F394+F397+F403+F405+F410)</f>
        <v>13180</v>
      </c>
      <c r="G384" s="19">
        <f>SUM(G385+G394+G397+G403+G405+G410)</f>
        <v>11037</v>
      </c>
      <c r="H384" s="74">
        <f aca="true" t="shared" si="38" ref="H384:M384">H385+H394+H397+H403+H405+H410</f>
        <v>10484</v>
      </c>
      <c r="I384" s="72">
        <f t="shared" si="38"/>
        <v>11759</v>
      </c>
      <c r="J384" s="19">
        <f t="shared" si="38"/>
        <v>5729</v>
      </c>
      <c r="K384" s="74">
        <f t="shared" si="38"/>
        <v>10194</v>
      </c>
      <c r="L384" s="72">
        <f t="shared" si="38"/>
        <v>6289</v>
      </c>
      <c r="M384" s="19">
        <f t="shared" si="38"/>
        <v>5886.09</v>
      </c>
    </row>
    <row r="385" spans="1:16" ht="15">
      <c r="A385" s="300">
        <v>62</v>
      </c>
      <c r="B385" s="104"/>
      <c r="C385" s="162"/>
      <c r="D385" s="835"/>
      <c r="E385" s="836" t="s">
        <v>79</v>
      </c>
      <c r="F385" s="116">
        <f>SUM(F389+F390+F393)</f>
        <v>443</v>
      </c>
      <c r="G385" s="248">
        <f>SUM(G389+G390+G393)</f>
        <v>340</v>
      </c>
      <c r="H385" s="116">
        <f aca="true" t="shared" si="39" ref="H385:M385">SUM(H386:H393)</f>
        <v>379</v>
      </c>
      <c r="I385" s="107">
        <f t="shared" si="39"/>
        <v>379</v>
      </c>
      <c r="J385" s="248">
        <f t="shared" si="39"/>
        <v>379</v>
      </c>
      <c r="K385" s="116">
        <f t="shared" si="39"/>
        <v>379</v>
      </c>
      <c r="L385" s="107">
        <f t="shared" si="39"/>
        <v>294</v>
      </c>
      <c r="M385" s="248">
        <f t="shared" si="39"/>
        <v>271.04</v>
      </c>
      <c r="P385" s="215"/>
    </row>
    <row r="386" spans="1:13" ht="0.75" customHeight="1">
      <c r="A386" s="196">
        <v>621000</v>
      </c>
      <c r="B386" s="23"/>
      <c r="C386" s="1002"/>
      <c r="D386" s="817" t="s">
        <v>286</v>
      </c>
      <c r="E386" s="829" t="s">
        <v>80</v>
      </c>
      <c r="F386" s="97"/>
      <c r="G386" s="197"/>
      <c r="H386" s="56"/>
      <c r="I386" s="22"/>
      <c r="J386" s="208"/>
      <c r="K386" s="56"/>
      <c r="L386" s="22"/>
      <c r="M386" s="208"/>
    </row>
    <row r="387" spans="1:13" ht="15" customHeight="1" hidden="1">
      <c r="A387" s="198">
        <v>623000</v>
      </c>
      <c r="B387" s="9"/>
      <c r="C387" s="14"/>
      <c r="D387" s="806" t="s">
        <v>286</v>
      </c>
      <c r="E387" s="457" t="s">
        <v>81</v>
      </c>
      <c r="F387" s="51"/>
      <c r="G387" s="199"/>
      <c r="H387" s="51"/>
      <c r="I387" s="8"/>
      <c r="J387" s="199"/>
      <c r="K387" s="51"/>
      <c r="L387" s="8"/>
      <c r="M387" s="199"/>
    </row>
    <row r="388" spans="1:13" ht="15" customHeight="1" hidden="1">
      <c r="A388" s="198">
        <v>625001</v>
      </c>
      <c r="B388" s="9"/>
      <c r="C388" s="14"/>
      <c r="D388" s="806" t="s">
        <v>286</v>
      </c>
      <c r="E388" s="457" t="s">
        <v>82</v>
      </c>
      <c r="F388" s="51"/>
      <c r="G388" s="199"/>
      <c r="H388" s="51"/>
      <c r="I388" s="8"/>
      <c r="J388" s="199"/>
      <c r="K388" s="51"/>
      <c r="L388" s="8"/>
      <c r="M388" s="199"/>
    </row>
    <row r="389" spans="1:16" ht="15">
      <c r="A389" s="198">
        <v>625002</v>
      </c>
      <c r="B389" s="9"/>
      <c r="C389" s="9">
        <v>41</v>
      </c>
      <c r="D389" s="804" t="s">
        <v>286</v>
      </c>
      <c r="E389" s="457" t="s">
        <v>83</v>
      </c>
      <c r="F389" s="51">
        <v>319</v>
      </c>
      <c r="G389" s="199">
        <v>244</v>
      </c>
      <c r="H389" s="51">
        <v>270</v>
      </c>
      <c r="I389" s="8">
        <v>270</v>
      </c>
      <c r="J389" s="199">
        <v>270</v>
      </c>
      <c r="K389" s="51">
        <v>270</v>
      </c>
      <c r="L389" s="8">
        <v>210</v>
      </c>
      <c r="M389" s="199">
        <v>210</v>
      </c>
      <c r="P389" s="215"/>
    </row>
    <row r="390" spans="1:13" ht="15">
      <c r="A390" s="196">
        <v>625003</v>
      </c>
      <c r="B390" s="7"/>
      <c r="C390" s="1002">
        <v>41</v>
      </c>
      <c r="D390" s="806" t="s">
        <v>286</v>
      </c>
      <c r="E390" s="829" t="s">
        <v>84</v>
      </c>
      <c r="F390" s="97">
        <v>16</v>
      </c>
      <c r="G390" s="197">
        <v>13</v>
      </c>
      <c r="H390" s="51">
        <v>17</v>
      </c>
      <c r="I390" s="8">
        <v>17</v>
      </c>
      <c r="J390" s="199">
        <v>17</v>
      </c>
      <c r="K390" s="51">
        <v>17</v>
      </c>
      <c r="L390" s="8">
        <v>12</v>
      </c>
      <c r="M390" s="199">
        <v>9.53</v>
      </c>
    </row>
    <row r="391" spans="1:13" ht="0.75" customHeight="1">
      <c r="A391" s="198">
        <v>625004</v>
      </c>
      <c r="B391" s="9"/>
      <c r="C391" s="14"/>
      <c r="D391" s="806" t="s">
        <v>286</v>
      </c>
      <c r="E391" s="457" t="s">
        <v>85</v>
      </c>
      <c r="F391" s="51"/>
      <c r="G391" s="199"/>
      <c r="H391" s="51"/>
      <c r="I391" s="8"/>
      <c r="J391" s="199"/>
      <c r="K391" s="51"/>
      <c r="L391" s="8"/>
      <c r="M391" s="199"/>
    </row>
    <row r="392" spans="1:13" ht="15" customHeight="1" hidden="1">
      <c r="A392" s="209">
        <v>625005</v>
      </c>
      <c r="B392" s="16"/>
      <c r="C392" s="239"/>
      <c r="D392" s="806" t="s">
        <v>286</v>
      </c>
      <c r="E392" s="856" t="s">
        <v>86</v>
      </c>
      <c r="F392" s="37"/>
      <c r="G392" s="210"/>
      <c r="H392" s="51"/>
      <c r="I392" s="8"/>
      <c r="J392" s="199"/>
      <c r="K392" s="51"/>
      <c r="L392" s="8"/>
      <c r="M392" s="199"/>
    </row>
    <row r="393" spans="1:13" ht="15">
      <c r="A393" s="198">
        <v>625007</v>
      </c>
      <c r="B393" s="33"/>
      <c r="C393" s="239">
        <v>41</v>
      </c>
      <c r="D393" s="804" t="s">
        <v>286</v>
      </c>
      <c r="E393" s="457" t="s">
        <v>87</v>
      </c>
      <c r="F393" s="51">
        <v>108</v>
      </c>
      <c r="G393" s="199">
        <v>83</v>
      </c>
      <c r="H393" s="51">
        <v>92</v>
      </c>
      <c r="I393" s="8">
        <v>92</v>
      </c>
      <c r="J393" s="199">
        <v>92</v>
      </c>
      <c r="K393" s="51">
        <v>92</v>
      </c>
      <c r="L393" s="8">
        <v>72</v>
      </c>
      <c r="M393" s="199">
        <v>51.51</v>
      </c>
    </row>
    <row r="394" spans="1:13" ht="15">
      <c r="A394" s="191">
        <v>632</v>
      </c>
      <c r="B394" s="3"/>
      <c r="C394" s="156"/>
      <c r="D394" s="808"/>
      <c r="E394" s="827" t="s">
        <v>89</v>
      </c>
      <c r="F394" s="5">
        <f>SUM(F395:F396)</f>
        <v>1458</v>
      </c>
      <c r="G394" s="192">
        <f>SUM(G395:G396)</f>
        <v>1279</v>
      </c>
      <c r="H394" s="5">
        <f aca="true" t="shared" si="40" ref="H394:M394">H395+H396</f>
        <v>2300</v>
      </c>
      <c r="I394" s="4">
        <f t="shared" si="40"/>
        <v>2300</v>
      </c>
      <c r="J394" s="192">
        <f t="shared" si="40"/>
        <v>1300</v>
      </c>
      <c r="K394" s="5">
        <f t="shared" si="40"/>
        <v>2300</v>
      </c>
      <c r="L394" s="4">
        <f t="shared" si="40"/>
        <v>2300</v>
      </c>
      <c r="M394" s="192">
        <f t="shared" si="40"/>
        <v>2030</v>
      </c>
    </row>
    <row r="395" spans="1:13" ht="15">
      <c r="A395" s="196">
        <v>632001</v>
      </c>
      <c r="B395" s="7">
        <v>1</v>
      </c>
      <c r="C395" s="1002">
        <v>41</v>
      </c>
      <c r="D395" s="816" t="s">
        <v>286</v>
      </c>
      <c r="E395" s="828" t="s">
        <v>287</v>
      </c>
      <c r="F395" s="97">
        <v>288</v>
      </c>
      <c r="G395" s="208">
        <v>271</v>
      </c>
      <c r="H395" s="97">
        <v>300</v>
      </c>
      <c r="I395" s="6">
        <v>300</v>
      </c>
      <c r="J395" s="208">
        <v>300</v>
      </c>
      <c r="K395" s="97">
        <v>300</v>
      </c>
      <c r="L395" s="6">
        <v>300</v>
      </c>
      <c r="M395" s="197">
        <v>30</v>
      </c>
    </row>
    <row r="396" spans="1:13" ht="15">
      <c r="A396" s="200">
        <v>632001</v>
      </c>
      <c r="B396" s="11">
        <v>2</v>
      </c>
      <c r="C396" s="239">
        <v>41</v>
      </c>
      <c r="D396" s="817" t="s">
        <v>286</v>
      </c>
      <c r="E396" s="824" t="s">
        <v>92</v>
      </c>
      <c r="F396" s="97">
        <v>1170</v>
      </c>
      <c r="G396" s="197">
        <v>1008</v>
      </c>
      <c r="H396" s="97">
        <v>2000</v>
      </c>
      <c r="I396" s="6">
        <v>2000</v>
      </c>
      <c r="J396" s="197">
        <v>1000</v>
      </c>
      <c r="K396" s="97">
        <v>2000</v>
      </c>
      <c r="L396" s="6">
        <v>2000</v>
      </c>
      <c r="M396" s="197">
        <v>2000</v>
      </c>
    </row>
    <row r="397" spans="1:13" ht="15">
      <c r="A397" s="222">
        <v>633</v>
      </c>
      <c r="B397" s="3"/>
      <c r="C397" s="156"/>
      <c r="D397" s="808"/>
      <c r="E397" s="827" t="s">
        <v>96</v>
      </c>
      <c r="F397" s="5">
        <f aca="true" t="shared" si="41" ref="F397:M397">SUM(F398:F402)</f>
        <v>1485</v>
      </c>
      <c r="G397" s="192">
        <f t="shared" si="41"/>
        <v>1078</v>
      </c>
      <c r="H397" s="5">
        <f t="shared" si="41"/>
        <v>3885</v>
      </c>
      <c r="I397" s="5">
        <f t="shared" si="41"/>
        <v>3240</v>
      </c>
      <c r="J397" s="192">
        <f t="shared" si="41"/>
        <v>80</v>
      </c>
      <c r="K397" s="5">
        <f t="shared" si="41"/>
        <v>3535</v>
      </c>
      <c r="L397" s="5">
        <f t="shared" si="41"/>
        <v>235</v>
      </c>
      <c r="M397" s="195">
        <f t="shared" si="41"/>
        <v>235.05</v>
      </c>
    </row>
    <row r="398" spans="1:13" ht="15">
      <c r="A398" s="933">
        <v>633004</v>
      </c>
      <c r="B398" s="23"/>
      <c r="C398" s="1002">
        <v>41</v>
      </c>
      <c r="D398" s="817" t="s">
        <v>286</v>
      </c>
      <c r="E398" s="841" t="s">
        <v>484</v>
      </c>
      <c r="F398" s="121">
        <v>129</v>
      </c>
      <c r="G398" s="249"/>
      <c r="H398" s="56"/>
      <c r="I398" s="37"/>
      <c r="J398" s="210"/>
      <c r="K398" s="56"/>
      <c r="L398" s="22"/>
      <c r="M398" s="208"/>
    </row>
    <row r="399" spans="1:14" ht="15">
      <c r="A399" s="307">
        <v>633003</v>
      </c>
      <c r="B399" s="7"/>
      <c r="C399" s="1002">
        <v>41</v>
      </c>
      <c r="D399" s="817" t="s">
        <v>286</v>
      </c>
      <c r="E399" s="931" t="s">
        <v>399</v>
      </c>
      <c r="F399" s="57">
        <v>1188</v>
      </c>
      <c r="G399" s="244">
        <v>978</v>
      </c>
      <c r="H399" s="51"/>
      <c r="I399" s="25"/>
      <c r="J399" s="244"/>
      <c r="K399" s="51"/>
      <c r="L399" s="8"/>
      <c r="M399" s="199"/>
      <c r="N399" s="215"/>
    </row>
    <row r="400" spans="1:14" ht="15">
      <c r="A400" s="307">
        <v>633006</v>
      </c>
      <c r="B400" s="7"/>
      <c r="C400" s="1002">
        <v>41</v>
      </c>
      <c r="D400" s="817" t="s">
        <v>286</v>
      </c>
      <c r="E400" s="931" t="s">
        <v>442</v>
      </c>
      <c r="F400" s="445"/>
      <c r="G400" s="244"/>
      <c r="H400" s="338">
        <v>350</v>
      </c>
      <c r="I400" s="439">
        <v>275</v>
      </c>
      <c r="J400" s="244"/>
      <c r="K400" s="338"/>
      <c r="L400" s="96"/>
      <c r="M400" s="210"/>
      <c r="N400" s="215"/>
    </row>
    <row r="401" spans="1:14" ht="15">
      <c r="A401" s="198">
        <v>633006</v>
      </c>
      <c r="B401" s="9">
        <v>7</v>
      </c>
      <c r="C401" s="1002">
        <v>41</v>
      </c>
      <c r="D401" s="817" t="s">
        <v>286</v>
      </c>
      <c r="E401" s="457" t="s">
        <v>221</v>
      </c>
      <c r="F401" s="930">
        <v>149</v>
      </c>
      <c r="G401" s="199">
        <v>71</v>
      </c>
      <c r="H401" s="930">
        <v>3500</v>
      </c>
      <c r="I401" s="151">
        <v>2930</v>
      </c>
      <c r="J401" s="199">
        <v>50</v>
      </c>
      <c r="K401" s="930">
        <v>3500</v>
      </c>
      <c r="L401" s="151">
        <v>200</v>
      </c>
      <c r="M401" s="199">
        <v>200</v>
      </c>
      <c r="N401" s="215"/>
    </row>
    <row r="402" spans="1:13" ht="15">
      <c r="A402" s="196">
        <v>633006</v>
      </c>
      <c r="B402" s="7">
        <v>3</v>
      </c>
      <c r="C402" s="1002">
        <v>41</v>
      </c>
      <c r="D402" s="817" t="s">
        <v>286</v>
      </c>
      <c r="E402" s="829" t="s">
        <v>103</v>
      </c>
      <c r="F402" s="97">
        <v>19</v>
      </c>
      <c r="G402" s="197">
        <v>29</v>
      </c>
      <c r="H402" s="97">
        <v>35</v>
      </c>
      <c r="I402" s="6">
        <v>35</v>
      </c>
      <c r="J402" s="197">
        <v>30</v>
      </c>
      <c r="K402" s="97">
        <v>35</v>
      </c>
      <c r="L402" s="6">
        <v>35</v>
      </c>
      <c r="M402" s="197">
        <v>35.05</v>
      </c>
    </row>
    <row r="403" spans="1:13" ht="15">
      <c r="A403" s="222">
        <v>635</v>
      </c>
      <c r="B403" s="3"/>
      <c r="C403" s="156"/>
      <c r="D403" s="808"/>
      <c r="E403" s="827" t="s">
        <v>288</v>
      </c>
      <c r="F403" s="5">
        <v>0</v>
      </c>
      <c r="G403" s="192">
        <v>87</v>
      </c>
      <c r="H403" s="5">
        <v>200</v>
      </c>
      <c r="I403" s="4">
        <v>200</v>
      </c>
      <c r="J403" s="192">
        <v>50</v>
      </c>
      <c r="K403" s="5">
        <f>K404</f>
        <v>200</v>
      </c>
      <c r="L403" s="4">
        <f>L404</f>
        <v>50</v>
      </c>
      <c r="M403" s="192">
        <f>M404</f>
        <v>50</v>
      </c>
    </row>
    <row r="404" spans="1:13" ht="15">
      <c r="A404" s="193">
        <v>635006</v>
      </c>
      <c r="B404" s="80">
        <v>4</v>
      </c>
      <c r="C404" s="123">
        <v>41</v>
      </c>
      <c r="D404" s="808" t="s">
        <v>286</v>
      </c>
      <c r="E404" s="838" t="s">
        <v>289</v>
      </c>
      <c r="F404" s="82">
        <v>0</v>
      </c>
      <c r="G404" s="194">
        <v>87</v>
      </c>
      <c r="H404" s="82">
        <v>200</v>
      </c>
      <c r="I404" s="83">
        <v>200</v>
      </c>
      <c r="J404" s="194">
        <v>150</v>
      </c>
      <c r="K404" s="82">
        <v>200</v>
      </c>
      <c r="L404" s="83">
        <v>50</v>
      </c>
      <c r="M404" s="194">
        <v>50</v>
      </c>
    </row>
    <row r="405" spans="1:13" ht="15">
      <c r="A405" s="191">
        <v>637</v>
      </c>
      <c r="B405" s="3"/>
      <c r="C405" s="156"/>
      <c r="D405" s="808"/>
      <c r="E405" s="827" t="s">
        <v>165</v>
      </c>
      <c r="F405" s="5">
        <f>SUM(F406:F407)</f>
        <v>2235</v>
      </c>
      <c r="G405" s="192">
        <f>SUM(G406:G407)</f>
        <v>2238</v>
      </c>
      <c r="H405" s="5">
        <v>2020</v>
      </c>
      <c r="I405" s="4">
        <f>SUM(I406:I409)</f>
        <v>2830</v>
      </c>
      <c r="J405" s="192">
        <f>SUM(J406:J407)</f>
        <v>2400</v>
      </c>
      <c r="K405" s="5">
        <f>SUM(K406:K409)</f>
        <v>2220</v>
      </c>
      <c r="L405" s="4">
        <f>L406+L407</f>
        <v>1900</v>
      </c>
      <c r="M405" s="192">
        <f>M406+M407</f>
        <v>1900</v>
      </c>
    </row>
    <row r="406" spans="1:15" ht="15">
      <c r="A406" s="206">
        <v>637027</v>
      </c>
      <c r="B406" s="150"/>
      <c r="C406" s="150">
        <v>41</v>
      </c>
      <c r="D406" s="807" t="s">
        <v>286</v>
      </c>
      <c r="E406" s="842" t="s">
        <v>165</v>
      </c>
      <c r="F406" s="811">
        <v>2235</v>
      </c>
      <c r="G406" s="243">
        <v>1797</v>
      </c>
      <c r="H406" s="811">
        <v>1900</v>
      </c>
      <c r="I406" s="24">
        <v>1900</v>
      </c>
      <c r="J406" s="243">
        <v>1900</v>
      </c>
      <c r="K406" s="811">
        <v>1900</v>
      </c>
      <c r="L406" s="24">
        <v>1900</v>
      </c>
      <c r="M406" s="243">
        <v>1900</v>
      </c>
      <c r="O406" s="215"/>
    </row>
    <row r="407" spans="1:15" ht="15">
      <c r="A407" s="193">
        <v>637004</v>
      </c>
      <c r="B407" s="80"/>
      <c r="C407" s="123">
        <v>41</v>
      </c>
      <c r="D407" s="808" t="s">
        <v>286</v>
      </c>
      <c r="E407" s="838" t="s">
        <v>290</v>
      </c>
      <c r="F407" s="82"/>
      <c r="G407" s="194">
        <v>441</v>
      </c>
      <c r="H407" s="82"/>
      <c r="I407" s="83">
        <v>460</v>
      </c>
      <c r="J407" s="194">
        <v>500</v>
      </c>
      <c r="K407" s="82"/>
      <c r="L407" s="83"/>
      <c r="M407" s="194"/>
      <c r="O407" s="215"/>
    </row>
    <row r="408" spans="1:15" ht="15">
      <c r="A408" s="193">
        <v>637004</v>
      </c>
      <c r="B408" s="80">
        <v>5</v>
      </c>
      <c r="C408" s="123">
        <v>41</v>
      </c>
      <c r="D408" s="808" t="s">
        <v>286</v>
      </c>
      <c r="E408" s="838" t="s">
        <v>200</v>
      </c>
      <c r="F408" s="121"/>
      <c r="G408" s="249"/>
      <c r="H408" s="56"/>
      <c r="I408" s="37">
        <v>350</v>
      </c>
      <c r="J408" s="210"/>
      <c r="K408" s="56">
        <v>200</v>
      </c>
      <c r="L408" s="22">
        <v>50</v>
      </c>
      <c r="M408" s="208">
        <v>250</v>
      </c>
      <c r="O408" s="215"/>
    </row>
    <row r="409" spans="1:15" ht="15">
      <c r="A409" s="193">
        <v>637015</v>
      </c>
      <c r="B409" s="80"/>
      <c r="C409" s="123"/>
      <c r="D409" s="808" t="s">
        <v>77</v>
      </c>
      <c r="E409" s="838" t="s">
        <v>158</v>
      </c>
      <c r="F409" s="82"/>
      <c r="G409" s="194"/>
      <c r="H409" s="82">
        <v>120</v>
      </c>
      <c r="I409" s="83">
        <v>120</v>
      </c>
      <c r="J409" s="194"/>
      <c r="K409" s="82">
        <v>120</v>
      </c>
      <c r="L409" s="83">
        <v>120</v>
      </c>
      <c r="M409" s="194">
        <v>120</v>
      </c>
      <c r="O409" s="215"/>
    </row>
    <row r="410" spans="1:13" ht="15">
      <c r="A410" s="191">
        <v>642</v>
      </c>
      <c r="B410" s="3"/>
      <c r="C410" s="156"/>
      <c r="D410" s="808"/>
      <c r="E410" s="827" t="s">
        <v>291</v>
      </c>
      <c r="F410" s="5">
        <f>SUM(F411:F414)</f>
        <v>7559</v>
      </c>
      <c r="G410" s="192">
        <f aca="true" t="shared" si="42" ref="G410:M410">SUM(G411:G414)</f>
        <v>6015</v>
      </c>
      <c r="H410" s="5">
        <f t="shared" si="42"/>
        <v>1700</v>
      </c>
      <c r="I410" s="4">
        <f t="shared" si="42"/>
        <v>2810</v>
      </c>
      <c r="J410" s="192">
        <f t="shared" si="42"/>
        <v>1520</v>
      </c>
      <c r="K410" s="5">
        <f t="shared" si="42"/>
        <v>1560</v>
      </c>
      <c r="L410" s="4">
        <f t="shared" si="42"/>
        <v>1510</v>
      </c>
      <c r="M410" s="192">
        <f t="shared" si="42"/>
        <v>1400</v>
      </c>
    </row>
    <row r="411" spans="1:13" ht="15">
      <c r="A411" s="207">
        <v>642002</v>
      </c>
      <c r="B411" s="23">
        <v>3</v>
      </c>
      <c r="C411" s="981">
        <v>41</v>
      </c>
      <c r="D411" s="816" t="s">
        <v>180</v>
      </c>
      <c r="E411" s="812" t="s">
        <v>292</v>
      </c>
      <c r="F411" s="37">
        <v>804</v>
      </c>
      <c r="G411" s="210">
        <v>795</v>
      </c>
      <c r="H411" s="37">
        <v>900</v>
      </c>
      <c r="I411" s="37">
        <v>900</v>
      </c>
      <c r="J411" s="210">
        <v>800</v>
      </c>
      <c r="K411" s="37">
        <v>650</v>
      </c>
      <c r="L411" s="37">
        <v>650</v>
      </c>
      <c r="M411" s="212">
        <v>650</v>
      </c>
    </row>
    <row r="412" spans="1:13" ht="15">
      <c r="A412" s="198">
        <v>642006</v>
      </c>
      <c r="B412" s="9"/>
      <c r="C412" s="1002">
        <v>41</v>
      </c>
      <c r="D412" s="817" t="s">
        <v>180</v>
      </c>
      <c r="E412" s="457" t="s">
        <v>293</v>
      </c>
      <c r="F412" s="930">
        <v>440</v>
      </c>
      <c r="G412" s="199">
        <v>300</v>
      </c>
      <c r="H412" s="51">
        <v>450</v>
      </c>
      <c r="I412" s="8">
        <v>450</v>
      </c>
      <c r="J412" s="199">
        <v>300</v>
      </c>
      <c r="K412" s="51">
        <v>450</v>
      </c>
      <c r="L412" s="8">
        <v>400</v>
      </c>
      <c r="M412" s="199">
        <v>400</v>
      </c>
    </row>
    <row r="413" spans="1:13" ht="15">
      <c r="A413" s="198">
        <v>642011</v>
      </c>
      <c r="B413" s="9"/>
      <c r="C413" s="1002">
        <v>41</v>
      </c>
      <c r="D413" s="817" t="s">
        <v>180</v>
      </c>
      <c r="E413" s="457" t="s">
        <v>294</v>
      </c>
      <c r="F413" s="930">
        <v>315</v>
      </c>
      <c r="G413" s="199">
        <v>420</v>
      </c>
      <c r="H413" s="51">
        <v>350</v>
      </c>
      <c r="I413" s="8">
        <v>460</v>
      </c>
      <c r="J413" s="199">
        <v>420</v>
      </c>
      <c r="K413" s="51">
        <v>460</v>
      </c>
      <c r="L413" s="8">
        <v>460</v>
      </c>
      <c r="M413" s="199">
        <v>350</v>
      </c>
    </row>
    <row r="414" spans="1:16" ht="15">
      <c r="A414" s="209">
        <v>642007</v>
      </c>
      <c r="B414" s="16"/>
      <c r="C414" s="239">
        <v>41</v>
      </c>
      <c r="D414" s="817" t="s">
        <v>180</v>
      </c>
      <c r="E414" s="824" t="s">
        <v>295</v>
      </c>
      <c r="F414" s="811">
        <v>6000</v>
      </c>
      <c r="G414" s="243">
        <v>4500</v>
      </c>
      <c r="H414" s="37"/>
      <c r="I414" s="37">
        <v>1000</v>
      </c>
      <c r="J414" s="210"/>
      <c r="K414" s="214"/>
      <c r="L414" s="37"/>
      <c r="M414" s="212"/>
      <c r="P414" s="215"/>
    </row>
    <row r="415" spans="1:13" ht="15.75" thickBot="1">
      <c r="A415" s="297"/>
      <c r="B415" s="113"/>
      <c r="C415" s="1022"/>
      <c r="D415" s="839"/>
      <c r="E415" s="854"/>
      <c r="F415" s="869"/>
      <c r="G415" s="421"/>
      <c r="H415" s="747"/>
      <c r="I415" s="152"/>
      <c r="J415" s="270"/>
      <c r="K415" s="152"/>
      <c r="L415" s="152"/>
      <c r="M415" s="274"/>
    </row>
    <row r="416" spans="1:13" ht="15.75" thickBot="1">
      <c r="A416" s="73" t="s">
        <v>296</v>
      </c>
      <c r="B416" s="18"/>
      <c r="C416" s="999"/>
      <c r="D416" s="802"/>
      <c r="E416" s="61" t="s">
        <v>297</v>
      </c>
      <c r="F416" s="74">
        <f>SUM(F417+F419+F421)</f>
        <v>531</v>
      </c>
      <c r="G416" s="19">
        <f>SUM(G417+G419+G421)</f>
        <v>848</v>
      </c>
      <c r="H416" s="74">
        <f aca="true" t="shared" si="43" ref="H416:M416">H417+H419+H421</f>
        <v>1075</v>
      </c>
      <c r="I416" s="72">
        <f t="shared" si="43"/>
        <v>1075</v>
      </c>
      <c r="J416" s="19">
        <f t="shared" si="43"/>
        <v>971.8</v>
      </c>
      <c r="K416" s="74">
        <f>K417+K421</f>
        <v>575</v>
      </c>
      <c r="L416" s="72">
        <f t="shared" si="43"/>
        <v>575</v>
      </c>
      <c r="M416" s="19">
        <f t="shared" si="43"/>
        <v>572</v>
      </c>
    </row>
    <row r="417" spans="1:17" ht="15">
      <c r="A417" s="300">
        <v>632</v>
      </c>
      <c r="B417" s="104"/>
      <c r="C417" s="162"/>
      <c r="D417" s="835"/>
      <c r="E417" s="836" t="s">
        <v>241</v>
      </c>
      <c r="F417" s="116">
        <v>531</v>
      </c>
      <c r="G417" s="248">
        <v>848</v>
      </c>
      <c r="H417" s="116">
        <v>1000</v>
      </c>
      <c r="I417" s="107">
        <v>1000</v>
      </c>
      <c r="J417" s="248">
        <v>900</v>
      </c>
      <c r="K417" s="116">
        <f>K418</f>
        <v>500</v>
      </c>
      <c r="L417" s="107">
        <f>L418</f>
        <v>500</v>
      </c>
      <c r="M417" s="248">
        <f>M418</f>
        <v>500</v>
      </c>
      <c r="Q417" s="215"/>
    </row>
    <row r="418" spans="1:13" ht="14.25" customHeight="1">
      <c r="A418" s="200">
        <v>632001</v>
      </c>
      <c r="B418" s="11">
        <v>1</v>
      </c>
      <c r="C418" s="236">
        <v>41</v>
      </c>
      <c r="D418" s="808" t="s">
        <v>286</v>
      </c>
      <c r="E418" s="824" t="s">
        <v>91</v>
      </c>
      <c r="F418" s="85">
        <v>531</v>
      </c>
      <c r="G418" s="201">
        <v>848</v>
      </c>
      <c r="H418" s="85">
        <v>1000</v>
      </c>
      <c r="I418" s="10">
        <v>1000</v>
      </c>
      <c r="J418" s="201">
        <v>900</v>
      </c>
      <c r="K418" s="85">
        <v>500</v>
      </c>
      <c r="L418" s="10">
        <v>500</v>
      </c>
      <c r="M418" s="201">
        <v>500</v>
      </c>
    </row>
    <row r="419" spans="1:13" ht="15" customHeight="1" hidden="1">
      <c r="A419" s="191">
        <v>635</v>
      </c>
      <c r="B419" s="3"/>
      <c r="C419" s="156"/>
      <c r="D419" s="808"/>
      <c r="E419" s="827" t="s">
        <v>298</v>
      </c>
      <c r="F419" s="5">
        <v>0</v>
      </c>
      <c r="G419" s="192">
        <v>0</v>
      </c>
      <c r="H419" s="5">
        <v>0</v>
      </c>
      <c r="I419" s="4">
        <v>0</v>
      </c>
      <c r="J419" s="192">
        <v>0</v>
      </c>
      <c r="K419" s="5">
        <f>K420</f>
        <v>0</v>
      </c>
      <c r="L419" s="4">
        <f>L420</f>
        <v>0</v>
      </c>
      <c r="M419" s="192">
        <f>M420</f>
        <v>0</v>
      </c>
    </row>
    <row r="420" spans="1:13" ht="15" customHeight="1" hidden="1">
      <c r="A420" s="193">
        <v>635006</v>
      </c>
      <c r="B420" s="80"/>
      <c r="C420" s="123"/>
      <c r="D420" s="808" t="s">
        <v>286</v>
      </c>
      <c r="E420" s="838" t="s">
        <v>299</v>
      </c>
      <c r="F420" s="82">
        <v>0</v>
      </c>
      <c r="G420" s="194">
        <v>0</v>
      </c>
      <c r="H420" s="82">
        <v>0</v>
      </c>
      <c r="I420" s="82">
        <v>0</v>
      </c>
      <c r="J420" s="194">
        <v>0</v>
      </c>
      <c r="K420" s="82">
        <v>0</v>
      </c>
      <c r="L420" s="82">
        <v>0</v>
      </c>
      <c r="M420" s="258">
        <v>0</v>
      </c>
    </row>
    <row r="421" spans="1:13" ht="15">
      <c r="A421" s="222">
        <v>633</v>
      </c>
      <c r="B421" s="3"/>
      <c r="C421" s="156"/>
      <c r="D421" s="808"/>
      <c r="E421" s="827" t="s">
        <v>96</v>
      </c>
      <c r="F421" s="5">
        <v>0</v>
      </c>
      <c r="G421" s="192"/>
      <c r="H421" s="5">
        <v>75</v>
      </c>
      <c r="I421" s="5">
        <v>75</v>
      </c>
      <c r="J421" s="192">
        <v>71.8</v>
      </c>
      <c r="K421" s="5">
        <f>K422</f>
        <v>75</v>
      </c>
      <c r="L421" s="5">
        <f>L422</f>
        <v>75</v>
      </c>
      <c r="M421" s="195">
        <f>M422</f>
        <v>72</v>
      </c>
    </row>
    <row r="422" spans="1:13" ht="15">
      <c r="A422" s="209">
        <v>633006</v>
      </c>
      <c r="B422" s="36">
        <v>7</v>
      </c>
      <c r="C422" s="80">
        <v>41</v>
      </c>
      <c r="D422" s="808" t="s">
        <v>286</v>
      </c>
      <c r="E422" s="838" t="s">
        <v>221</v>
      </c>
      <c r="F422" s="873">
        <v>0</v>
      </c>
      <c r="G422" s="194"/>
      <c r="H422" s="121">
        <v>75</v>
      </c>
      <c r="I422" s="37">
        <v>75</v>
      </c>
      <c r="J422" s="194">
        <v>72</v>
      </c>
      <c r="K422" s="37">
        <v>75</v>
      </c>
      <c r="L422" s="37">
        <v>75</v>
      </c>
      <c r="M422" s="194">
        <v>72</v>
      </c>
    </row>
    <row r="423" spans="1:13" ht="15.75" thickBot="1">
      <c r="A423" s="308"/>
      <c r="B423" s="113"/>
      <c r="C423" s="1015"/>
      <c r="D423" s="804"/>
      <c r="E423" s="854"/>
      <c r="F423" s="831"/>
      <c r="G423" s="421"/>
      <c r="H423" s="747"/>
      <c r="I423" s="153"/>
      <c r="J423" s="932"/>
      <c r="K423" s="747"/>
      <c r="L423" s="153"/>
      <c r="M423" s="205"/>
    </row>
    <row r="424" spans="1:13" ht="15.75" thickBot="1">
      <c r="A424" s="213" t="s">
        <v>437</v>
      </c>
      <c r="B424" s="103"/>
      <c r="C424" s="59"/>
      <c r="D424" s="802"/>
      <c r="E424" s="61" t="s">
        <v>366</v>
      </c>
      <c r="F424" s="74">
        <f>F425+F426+F439+F435+F445+F467+F469+F482+F465</f>
        <v>153358</v>
      </c>
      <c r="G424" s="19">
        <f>G425+G426+G439+G435+G445+G467+G469+G482+G465+G436</f>
        <v>177082</v>
      </c>
      <c r="H424" s="74">
        <f>H425+H426+H439+H435+H445+H465+H467+H469+H482</f>
        <v>204230</v>
      </c>
      <c r="I424" s="72">
        <f>I425+I426+I439+I435+I445+I465+I467+I469+I482+I436</f>
        <v>219327</v>
      </c>
      <c r="J424" s="19">
        <f>J425+J426+J439+J435+J445+J465+J467+J469+J482</f>
        <v>162060</v>
      </c>
      <c r="K424" s="74">
        <f>K425+K426+K439+K436+K445+K465+K467+K469+K482</f>
        <v>227970</v>
      </c>
      <c r="L424" s="72">
        <f>L425+L426+L439+L435+L445+L465+L467+L469+L482</f>
        <v>215390</v>
      </c>
      <c r="M424" s="19">
        <f>M425+M426+M439+M435+M445+M465+M467+M469+M482</f>
        <v>215949.589</v>
      </c>
    </row>
    <row r="425" spans="1:13" ht="15">
      <c r="A425" s="300">
        <v>611000</v>
      </c>
      <c r="B425" s="162"/>
      <c r="C425" s="162">
        <v>41</v>
      </c>
      <c r="D425" s="835" t="s">
        <v>300</v>
      </c>
      <c r="E425" s="836" t="s">
        <v>78</v>
      </c>
      <c r="F425" s="116">
        <v>74077</v>
      </c>
      <c r="G425" s="248">
        <v>88461</v>
      </c>
      <c r="H425" s="116">
        <v>102000</v>
      </c>
      <c r="I425" s="107">
        <v>102000</v>
      </c>
      <c r="J425" s="248">
        <v>76000</v>
      </c>
      <c r="K425" s="116">
        <v>129000</v>
      </c>
      <c r="L425" s="107">
        <v>129000</v>
      </c>
      <c r="M425" s="248">
        <v>129000</v>
      </c>
    </row>
    <row r="426" spans="1:13" ht="15">
      <c r="A426" s="231">
        <v>62</v>
      </c>
      <c r="B426" s="112"/>
      <c r="C426" s="166"/>
      <c r="D426" s="804"/>
      <c r="E426" s="853" t="s">
        <v>79</v>
      </c>
      <c r="F426" s="77">
        <f>SUM(F427:F434)</f>
        <v>25955</v>
      </c>
      <c r="G426" s="251">
        <f aca="true" t="shared" si="44" ref="G426:M426">SUM(G427:G434)</f>
        <v>30971</v>
      </c>
      <c r="H426" s="77">
        <f t="shared" si="44"/>
        <v>35900</v>
      </c>
      <c r="I426" s="77">
        <f t="shared" si="44"/>
        <v>35900</v>
      </c>
      <c r="J426" s="251">
        <f t="shared" si="44"/>
        <v>31900</v>
      </c>
      <c r="K426" s="77">
        <f t="shared" si="44"/>
        <v>45750</v>
      </c>
      <c r="L426" s="77">
        <f t="shared" si="44"/>
        <v>35500</v>
      </c>
      <c r="M426" s="241">
        <f t="shared" si="44"/>
        <v>35500</v>
      </c>
    </row>
    <row r="427" spans="1:13" ht="15">
      <c r="A427" s="207">
        <v>621000</v>
      </c>
      <c r="B427" s="23"/>
      <c r="C427" s="981">
        <v>41</v>
      </c>
      <c r="D427" s="816" t="s">
        <v>300</v>
      </c>
      <c r="E427" s="828" t="s">
        <v>80</v>
      </c>
      <c r="F427" s="56">
        <v>1447</v>
      </c>
      <c r="G427" s="208">
        <v>2622</v>
      </c>
      <c r="H427" s="56">
        <v>3000</v>
      </c>
      <c r="I427" s="22">
        <v>3000</v>
      </c>
      <c r="J427" s="208">
        <v>1800</v>
      </c>
      <c r="K427" s="56">
        <v>5000</v>
      </c>
      <c r="L427" s="22">
        <v>3000</v>
      </c>
      <c r="M427" s="208">
        <v>3000</v>
      </c>
    </row>
    <row r="428" spans="1:13" ht="15">
      <c r="A428" s="196">
        <v>623000</v>
      </c>
      <c r="B428" s="55"/>
      <c r="C428" s="91">
        <v>41</v>
      </c>
      <c r="D428" s="817" t="s">
        <v>300</v>
      </c>
      <c r="E428" s="829" t="s">
        <v>81</v>
      </c>
      <c r="F428" s="51">
        <v>6013</v>
      </c>
      <c r="G428" s="199">
        <v>6085</v>
      </c>
      <c r="H428" s="51">
        <v>7200</v>
      </c>
      <c r="I428" s="8">
        <v>7200</v>
      </c>
      <c r="J428" s="199">
        <v>7200</v>
      </c>
      <c r="K428" s="51">
        <v>7900</v>
      </c>
      <c r="L428" s="8">
        <v>7200</v>
      </c>
      <c r="M428" s="199">
        <v>7200</v>
      </c>
    </row>
    <row r="429" spans="1:13" ht="15">
      <c r="A429" s="198">
        <v>625001</v>
      </c>
      <c r="B429" s="9"/>
      <c r="C429" s="14">
        <v>41</v>
      </c>
      <c r="D429" s="806" t="s">
        <v>300</v>
      </c>
      <c r="E429" s="457" t="s">
        <v>82</v>
      </c>
      <c r="F429" s="51">
        <v>1037</v>
      </c>
      <c r="G429" s="199">
        <v>1247</v>
      </c>
      <c r="H429" s="37">
        <v>1500</v>
      </c>
      <c r="I429" s="13">
        <v>1500</v>
      </c>
      <c r="J429" s="210">
        <v>1300</v>
      </c>
      <c r="K429" s="37">
        <v>1900</v>
      </c>
      <c r="L429" s="13">
        <v>1500</v>
      </c>
      <c r="M429" s="210">
        <v>1500</v>
      </c>
    </row>
    <row r="430" spans="1:13" ht="15">
      <c r="A430" s="198">
        <v>625002</v>
      </c>
      <c r="B430" s="9"/>
      <c r="C430" s="14">
        <v>41</v>
      </c>
      <c r="D430" s="806" t="s">
        <v>300</v>
      </c>
      <c r="E430" s="457" t="s">
        <v>83</v>
      </c>
      <c r="F430" s="37">
        <v>10379</v>
      </c>
      <c r="G430" s="210">
        <v>12496</v>
      </c>
      <c r="H430" s="57">
        <v>14300</v>
      </c>
      <c r="I430" s="25">
        <v>14300</v>
      </c>
      <c r="J430" s="244">
        <v>12600</v>
      </c>
      <c r="K430" s="57">
        <v>18500</v>
      </c>
      <c r="L430" s="25">
        <v>14300</v>
      </c>
      <c r="M430" s="244">
        <v>14300</v>
      </c>
    </row>
    <row r="431" spans="1:13" ht="15">
      <c r="A431" s="198">
        <v>625003</v>
      </c>
      <c r="B431" s="9"/>
      <c r="C431" s="14">
        <v>41</v>
      </c>
      <c r="D431" s="806" t="s">
        <v>300</v>
      </c>
      <c r="E431" s="457" t="s">
        <v>84</v>
      </c>
      <c r="F431" s="51">
        <v>593</v>
      </c>
      <c r="G431" s="199">
        <v>713</v>
      </c>
      <c r="H431" s="57">
        <v>850</v>
      </c>
      <c r="I431" s="25">
        <v>850</v>
      </c>
      <c r="J431" s="244">
        <v>750</v>
      </c>
      <c r="K431" s="57">
        <v>1050</v>
      </c>
      <c r="L431" s="25">
        <v>850</v>
      </c>
      <c r="M431" s="244">
        <v>850</v>
      </c>
    </row>
    <row r="432" spans="1:13" ht="15">
      <c r="A432" s="198">
        <v>625004</v>
      </c>
      <c r="B432" s="9"/>
      <c r="C432" s="14">
        <v>41</v>
      </c>
      <c r="D432" s="806" t="s">
        <v>300</v>
      </c>
      <c r="E432" s="457" t="s">
        <v>85</v>
      </c>
      <c r="F432" s="51">
        <v>2224</v>
      </c>
      <c r="G432" s="199">
        <v>2677</v>
      </c>
      <c r="H432" s="57">
        <v>3100</v>
      </c>
      <c r="I432" s="25">
        <v>3100</v>
      </c>
      <c r="J432" s="244">
        <v>2800</v>
      </c>
      <c r="K432" s="57">
        <v>3900</v>
      </c>
      <c r="L432" s="25">
        <v>3100</v>
      </c>
      <c r="M432" s="244">
        <v>3100</v>
      </c>
    </row>
    <row r="433" spans="1:13" ht="15">
      <c r="A433" s="198">
        <v>625005</v>
      </c>
      <c r="B433" s="9"/>
      <c r="C433" s="14">
        <v>41</v>
      </c>
      <c r="D433" s="806" t="s">
        <v>300</v>
      </c>
      <c r="E433" s="457" t="s">
        <v>86</v>
      </c>
      <c r="F433" s="51">
        <v>741</v>
      </c>
      <c r="G433" s="199">
        <v>892</v>
      </c>
      <c r="H433" s="51">
        <v>1050</v>
      </c>
      <c r="I433" s="8">
        <v>1050</v>
      </c>
      <c r="J433" s="199">
        <v>950</v>
      </c>
      <c r="K433" s="51">
        <v>1300</v>
      </c>
      <c r="L433" s="8">
        <v>1050</v>
      </c>
      <c r="M433" s="199">
        <v>1050</v>
      </c>
    </row>
    <row r="434" spans="1:13" ht="14.25" customHeight="1">
      <c r="A434" s="206">
        <v>625007</v>
      </c>
      <c r="B434" s="11"/>
      <c r="C434" s="236">
        <v>41</v>
      </c>
      <c r="D434" s="807" t="s">
        <v>300</v>
      </c>
      <c r="E434" s="824" t="s">
        <v>87</v>
      </c>
      <c r="F434" s="37">
        <v>3521</v>
      </c>
      <c r="G434" s="210">
        <v>4239</v>
      </c>
      <c r="H434" s="37">
        <v>4900</v>
      </c>
      <c r="I434" s="13">
        <v>4900</v>
      </c>
      <c r="J434" s="210">
        <v>4500</v>
      </c>
      <c r="K434" s="37">
        <v>6200</v>
      </c>
      <c r="L434" s="13">
        <v>4500</v>
      </c>
      <c r="M434" s="210">
        <v>4500</v>
      </c>
    </row>
    <row r="435" spans="1:13" ht="15" customHeight="1" hidden="1">
      <c r="A435" s="231">
        <v>631</v>
      </c>
      <c r="B435" s="112"/>
      <c r="C435" s="1001"/>
      <c r="D435" s="808" t="s">
        <v>300</v>
      </c>
      <c r="E435" s="827" t="s">
        <v>301</v>
      </c>
      <c r="F435" s="5">
        <v>0</v>
      </c>
      <c r="G435" s="192">
        <v>0</v>
      </c>
      <c r="H435" s="5">
        <v>0</v>
      </c>
      <c r="I435" s="4">
        <v>0</v>
      </c>
      <c r="J435" s="192">
        <v>0</v>
      </c>
      <c r="K435" s="5">
        <v>0</v>
      </c>
      <c r="L435" s="4">
        <v>0</v>
      </c>
      <c r="M435" s="192">
        <v>0</v>
      </c>
    </row>
    <row r="436" spans="1:13" ht="16.5" customHeight="1">
      <c r="A436" s="222">
        <v>631</v>
      </c>
      <c r="B436" s="79"/>
      <c r="C436" s="1001"/>
      <c r="D436" s="803"/>
      <c r="E436" s="827" t="s">
        <v>374</v>
      </c>
      <c r="F436" s="5"/>
      <c r="G436" s="192">
        <v>71</v>
      </c>
      <c r="H436" s="5">
        <v>50</v>
      </c>
      <c r="I436" s="4">
        <v>50</v>
      </c>
      <c r="J436" s="192">
        <v>50</v>
      </c>
      <c r="K436" s="5">
        <f>K437</f>
        <v>50</v>
      </c>
      <c r="L436" s="4">
        <f>L437</f>
        <v>50</v>
      </c>
      <c r="M436" s="192">
        <f>M437</f>
        <v>50</v>
      </c>
    </row>
    <row r="437" spans="1:13" ht="13.5" customHeight="1">
      <c r="A437" s="193">
        <v>631001</v>
      </c>
      <c r="B437" s="81"/>
      <c r="C437" s="125">
        <v>41</v>
      </c>
      <c r="D437" s="803" t="s">
        <v>300</v>
      </c>
      <c r="E437" s="838" t="s">
        <v>376</v>
      </c>
      <c r="F437" s="82"/>
      <c r="G437" s="194">
        <v>71</v>
      </c>
      <c r="H437" s="82">
        <v>50</v>
      </c>
      <c r="I437" s="83">
        <v>50</v>
      </c>
      <c r="J437" s="194">
        <v>50</v>
      </c>
      <c r="K437" s="82">
        <v>50</v>
      </c>
      <c r="L437" s="83">
        <v>50</v>
      </c>
      <c r="M437" s="194">
        <v>50</v>
      </c>
    </row>
    <row r="438" spans="1:13" ht="0.75" customHeight="1">
      <c r="A438" s="231"/>
      <c r="B438" s="112"/>
      <c r="C438" s="1001"/>
      <c r="D438" s="808"/>
      <c r="E438" s="827"/>
      <c r="F438" s="5"/>
      <c r="G438" s="192"/>
      <c r="H438" s="5"/>
      <c r="I438" s="4"/>
      <c r="J438" s="192"/>
      <c r="K438" s="5"/>
      <c r="L438" s="4"/>
      <c r="M438" s="192"/>
    </row>
    <row r="439" spans="1:16" ht="15">
      <c r="A439" s="222">
        <v>632</v>
      </c>
      <c r="B439" s="79"/>
      <c r="C439" s="89"/>
      <c r="D439" s="808"/>
      <c r="E439" s="827" t="s">
        <v>89</v>
      </c>
      <c r="F439" s="5">
        <f>SUM(F440:F444)</f>
        <v>31200</v>
      </c>
      <c r="G439" s="192">
        <f aca="true" t="shared" si="45" ref="G439:M439">SUM(G440:G444)</f>
        <v>24808</v>
      </c>
      <c r="H439" s="5">
        <f t="shared" si="45"/>
        <v>35500</v>
      </c>
      <c r="I439" s="4">
        <f t="shared" si="45"/>
        <v>35500</v>
      </c>
      <c r="J439" s="192">
        <f t="shared" si="45"/>
        <v>30500</v>
      </c>
      <c r="K439" s="5">
        <f t="shared" si="45"/>
        <v>29600</v>
      </c>
      <c r="L439" s="4">
        <f t="shared" si="45"/>
        <v>29500</v>
      </c>
      <c r="M439" s="192">
        <f t="shared" si="45"/>
        <v>29529.589</v>
      </c>
      <c r="P439" s="215"/>
    </row>
    <row r="440" spans="1:16" ht="15">
      <c r="A440" s="207">
        <v>632001</v>
      </c>
      <c r="B440" s="23">
        <v>1</v>
      </c>
      <c r="C440" s="981">
        <v>41</v>
      </c>
      <c r="D440" s="817" t="s">
        <v>300</v>
      </c>
      <c r="E440" s="828" t="s">
        <v>91</v>
      </c>
      <c r="F440" s="56">
        <v>3215</v>
      </c>
      <c r="G440" s="208">
        <v>3619</v>
      </c>
      <c r="H440" s="121">
        <v>3500</v>
      </c>
      <c r="I440" s="99">
        <v>3500</v>
      </c>
      <c r="J440" s="249">
        <v>3500</v>
      </c>
      <c r="K440" s="121">
        <v>2500</v>
      </c>
      <c r="L440" s="99">
        <v>2500</v>
      </c>
      <c r="M440" s="249">
        <v>2500</v>
      </c>
      <c r="P440" s="215"/>
    </row>
    <row r="441" spans="1:16" ht="15">
      <c r="A441" s="198">
        <v>632001</v>
      </c>
      <c r="B441" s="9">
        <v>3</v>
      </c>
      <c r="C441" s="91">
        <v>41</v>
      </c>
      <c r="D441" s="806" t="s">
        <v>300</v>
      </c>
      <c r="E441" s="457" t="s">
        <v>198</v>
      </c>
      <c r="F441" s="51">
        <v>26376</v>
      </c>
      <c r="G441" s="199">
        <v>19676</v>
      </c>
      <c r="H441" s="57">
        <v>30000</v>
      </c>
      <c r="I441" s="25">
        <v>30000</v>
      </c>
      <c r="J441" s="244">
        <v>25000</v>
      </c>
      <c r="K441" s="57">
        <v>25000</v>
      </c>
      <c r="L441" s="25">
        <v>25000</v>
      </c>
      <c r="M441" s="244">
        <v>25000</v>
      </c>
      <c r="P441" s="215"/>
    </row>
    <row r="442" spans="1:16" ht="15">
      <c r="A442" s="198">
        <v>632002</v>
      </c>
      <c r="B442" s="9"/>
      <c r="C442" s="14">
        <v>41</v>
      </c>
      <c r="D442" s="806" t="s">
        <v>300</v>
      </c>
      <c r="E442" s="457" t="s">
        <v>302</v>
      </c>
      <c r="F442" s="97">
        <v>1155</v>
      </c>
      <c r="G442" s="197">
        <v>1123</v>
      </c>
      <c r="H442" s="51">
        <v>1500</v>
      </c>
      <c r="I442" s="8">
        <v>1500</v>
      </c>
      <c r="J442" s="199">
        <v>1500</v>
      </c>
      <c r="K442" s="51">
        <v>1600</v>
      </c>
      <c r="L442" s="8">
        <v>1600</v>
      </c>
      <c r="M442" s="199">
        <v>1600</v>
      </c>
      <c r="P442" s="215"/>
    </row>
    <row r="443" spans="1:13" ht="0.75" customHeight="1">
      <c r="A443" s="198">
        <v>632003</v>
      </c>
      <c r="B443" s="9">
        <v>2</v>
      </c>
      <c r="C443" s="14">
        <v>41</v>
      </c>
      <c r="D443" s="804" t="s">
        <v>300</v>
      </c>
      <c r="E443" s="457" t="s">
        <v>303</v>
      </c>
      <c r="F443" s="51"/>
      <c r="G443" s="199"/>
      <c r="H443" s="51"/>
      <c r="I443" s="8">
        <v>0</v>
      </c>
      <c r="J443" s="199"/>
      <c r="K443" s="51">
        <v>0</v>
      </c>
      <c r="L443" s="8">
        <v>0</v>
      </c>
      <c r="M443" s="199"/>
    </row>
    <row r="444" spans="1:16" ht="15">
      <c r="A444" s="200">
        <v>632003</v>
      </c>
      <c r="B444" s="52">
        <v>1</v>
      </c>
      <c r="C444" s="150">
        <v>41</v>
      </c>
      <c r="D444" s="807" t="s">
        <v>300</v>
      </c>
      <c r="E444" s="842" t="s">
        <v>93</v>
      </c>
      <c r="F444" s="826">
        <v>454</v>
      </c>
      <c r="G444" s="254">
        <v>390</v>
      </c>
      <c r="H444" s="85">
        <v>500</v>
      </c>
      <c r="I444" s="85">
        <v>500</v>
      </c>
      <c r="J444" s="201">
        <v>500</v>
      </c>
      <c r="K444" s="85">
        <v>500</v>
      </c>
      <c r="L444" s="85">
        <v>400</v>
      </c>
      <c r="M444" s="247">
        <v>429.589</v>
      </c>
      <c r="P444" s="215"/>
    </row>
    <row r="445" spans="1:13" ht="15">
      <c r="A445" s="222">
        <v>633</v>
      </c>
      <c r="B445" s="79"/>
      <c r="C445" s="1002"/>
      <c r="D445" s="804"/>
      <c r="E445" s="853" t="s">
        <v>96</v>
      </c>
      <c r="F445" s="152">
        <f aca="true" t="shared" si="46" ref="F445:M445">SUM(F446:F464)</f>
        <v>9117</v>
      </c>
      <c r="G445" s="255">
        <f t="shared" si="46"/>
        <v>11573</v>
      </c>
      <c r="H445" s="5">
        <f t="shared" si="46"/>
        <v>16000</v>
      </c>
      <c r="I445" s="4">
        <f t="shared" si="46"/>
        <v>29217</v>
      </c>
      <c r="J445" s="192">
        <f t="shared" si="46"/>
        <v>8140</v>
      </c>
      <c r="K445" s="5">
        <f t="shared" si="46"/>
        <v>8750</v>
      </c>
      <c r="L445" s="4">
        <f t="shared" si="46"/>
        <v>6670</v>
      </c>
      <c r="M445" s="192">
        <f t="shared" si="46"/>
        <v>6600</v>
      </c>
    </row>
    <row r="446" spans="1:13" ht="15">
      <c r="A446" s="207">
        <v>633001</v>
      </c>
      <c r="B446" s="23">
        <v>16</v>
      </c>
      <c r="C446" s="1005">
        <v>41</v>
      </c>
      <c r="D446" s="837" t="s">
        <v>300</v>
      </c>
      <c r="E446" s="841" t="s">
        <v>304</v>
      </c>
      <c r="F446" s="56">
        <v>2034</v>
      </c>
      <c r="G446" s="208">
        <v>3911</v>
      </c>
      <c r="H446" s="56">
        <v>2250</v>
      </c>
      <c r="I446" s="22">
        <v>6400</v>
      </c>
      <c r="J446" s="208">
        <v>1500</v>
      </c>
      <c r="K446" s="56">
        <v>2000</v>
      </c>
      <c r="L446" s="22">
        <v>1000</v>
      </c>
      <c r="M446" s="208">
        <v>1000</v>
      </c>
    </row>
    <row r="447" spans="1:16" ht="15">
      <c r="A447" s="196">
        <v>633004</v>
      </c>
      <c r="B447" s="7">
        <v>2</v>
      </c>
      <c r="C447" s="14">
        <v>41</v>
      </c>
      <c r="D447" s="806" t="s">
        <v>300</v>
      </c>
      <c r="E447" s="457" t="s">
        <v>305</v>
      </c>
      <c r="F447" s="51"/>
      <c r="G447" s="199">
        <v>183</v>
      </c>
      <c r="H447" s="51">
        <v>200</v>
      </c>
      <c r="I447" s="8">
        <v>202</v>
      </c>
      <c r="J447" s="199">
        <v>200</v>
      </c>
      <c r="K447" s="51">
        <v>100</v>
      </c>
      <c r="L447" s="8">
        <v>50</v>
      </c>
      <c r="M447" s="199">
        <v>30</v>
      </c>
      <c r="P447" s="215"/>
    </row>
    <row r="448" spans="1:16" ht="15">
      <c r="A448" s="196">
        <v>633004</v>
      </c>
      <c r="B448" s="7">
        <v>3</v>
      </c>
      <c r="C448" s="91">
        <v>41</v>
      </c>
      <c r="D448" s="806" t="s">
        <v>300</v>
      </c>
      <c r="E448" s="457" t="s">
        <v>306</v>
      </c>
      <c r="F448" s="338"/>
      <c r="G448" s="199"/>
      <c r="H448" s="51">
        <v>150</v>
      </c>
      <c r="I448" s="8">
        <v>150</v>
      </c>
      <c r="J448" s="199"/>
      <c r="K448" s="51">
        <v>150</v>
      </c>
      <c r="L448" s="8">
        <v>150</v>
      </c>
      <c r="M448" s="199">
        <v>100</v>
      </c>
      <c r="P448" s="215"/>
    </row>
    <row r="449" spans="1:13" ht="15">
      <c r="A449" s="196">
        <v>633004</v>
      </c>
      <c r="B449" s="7">
        <v>2</v>
      </c>
      <c r="C449" s="14">
        <v>41</v>
      </c>
      <c r="D449" s="806" t="s">
        <v>300</v>
      </c>
      <c r="E449" s="457" t="s">
        <v>307</v>
      </c>
      <c r="F449" s="51">
        <v>209</v>
      </c>
      <c r="G449" s="199"/>
      <c r="H449" s="51"/>
      <c r="I449" s="8"/>
      <c r="J449" s="199"/>
      <c r="K449" s="51">
        <v>100</v>
      </c>
      <c r="L449" s="8">
        <v>100</v>
      </c>
      <c r="M449" s="199">
        <v>100</v>
      </c>
    </row>
    <row r="450" spans="1:13" ht="15">
      <c r="A450" s="198">
        <v>633006</v>
      </c>
      <c r="B450" s="9">
        <v>1</v>
      </c>
      <c r="C450" s="14">
        <v>41</v>
      </c>
      <c r="D450" s="806" t="s">
        <v>300</v>
      </c>
      <c r="E450" s="457" t="s">
        <v>308</v>
      </c>
      <c r="F450" s="51">
        <v>133</v>
      </c>
      <c r="G450" s="199">
        <v>485</v>
      </c>
      <c r="H450" s="51">
        <v>300</v>
      </c>
      <c r="I450" s="8">
        <v>300</v>
      </c>
      <c r="J450" s="199">
        <v>330</v>
      </c>
      <c r="K450" s="51">
        <v>300</v>
      </c>
      <c r="L450" s="8">
        <v>200</v>
      </c>
      <c r="M450" s="199">
        <v>200</v>
      </c>
    </row>
    <row r="451" spans="1:13" ht="15">
      <c r="A451" s="198">
        <v>633006</v>
      </c>
      <c r="B451" s="9">
        <v>2</v>
      </c>
      <c r="C451" s="14">
        <v>41</v>
      </c>
      <c r="D451" s="806" t="s">
        <v>300</v>
      </c>
      <c r="E451" s="457" t="s">
        <v>102</v>
      </c>
      <c r="F451" s="51">
        <v>21</v>
      </c>
      <c r="G451" s="199">
        <v>42</v>
      </c>
      <c r="H451" s="51">
        <v>30</v>
      </c>
      <c r="I451" s="8">
        <v>30</v>
      </c>
      <c r="J451" s="199">
        <v>20</v>
      </c>
      <c r="K451" s="51">
        <v>30</v>
      </c>
      <c r="L451" s="8">
        <v>20</v>
      </c>
      <c r="M451" s="199">
        <v>20</v>
      </c>
    </row>
    <row r="452" spans="1:13" ht="15">
      <c r="A452" s="198">
        <v>633006</v>
      </c>
      <c r="B452" s="9">
        <v>3</v>
      </c>
      <c r="C452" s="14">
        <v>41</v>
      </c>
      <c r="D452" s="806" t="s">
        <v>300</v>
      </c>
      <c r="E452" s="457" t="s">
        <v>400</v>
      </c>
      <c r="F452" s="51">
        <v>495</v>
      </c>
      <c r="G452" s="199">
        <v>528</v>
      </c>
      <c r="H452" s="51">
        <v>1000</v>
      </c>
      <c r="I452" s="8">
        <v>1000</v>
      </c>
      <c r="J452" s="199">
        <v>800</v>
      </c>
      <c r="K452" s="51">
        <v>1000</v>
      </c>
      <c r="L452" s="8">
        <v>1000</v>
      </c>
      <c r="M452" s="199">
        <v>1000</v>
      </c>
    </row>
    <row r="453" spans="1:13" ht="15">
      <c r="A453" s="198">
        <v>633006</v>
      </c>
      <c r="B453" s="9">
        <v>4</v>
      </c>
      <c r="C453" s="14">
        <v>41</v>
      </c>
      <c r="D453" s="806" t="s">
        <v>300</v>
      </c>
      <c r="E453" s="457" t="s">
        <v>104</v>
      </c>
      <c r="F453" s="51">
        <v>19</v>
      </c>
      <c r="G453" s="199">
        <v>18</v>
      </c>
      <c r="H453" s="51">
        <v>20</v>
      </c>
      <c r="I453" s="8">
        <v>80</v>
      </c>
      <c r="J453" s="199">
        <v>20</v>
      </c>
      <c r="K453" s="51">
        <v>20</v>
      </c>
      <c r="L453" s="8">
        <v>20</v>
      </c>
      <c r="M453" s="199">
        <v>20</v>
      </c>
    </row>
    <row r="454" spans="1:15" ht="15">
      <c r="A454" s="198">
        <v>633006</v>
      </c>
      <c r="B454" s="9">
        <v>5</v>
      </c>
      <c r="C454" s="14">
        <v>41</v>
      </c>
      <c r="D454" s="806" t="s">
        <v>300</v>
      </c>
      <c r="E454" s="457" t="s">
        <v>105</v>
      </c>
      <c r="F454" s="819"/>
      <c r="G454" s="203"/>
      <c r="H454" s="819">
        <v>20</v>
      </c>
      <c r="I454" s="58">
        <v>25</v>
      </c>
      <c r="J454" s="934"/>
      <c r="K454" s="819">
        <v>20</v>
      </c>
      <c r="L454" s="58"/>
      <c r="M454" s="275"/>
      <c r="N454" s="215"/>
      <c r="O454" s="215"/>
    </row>
    <row r="455" spans="1:13" ht="15">
      <c r="A455" s="198">
        <v>633006</v>
      </c>
      <c r="B455" s="9">
        <v>7</v>
      </c>
      <c r="C455" s="14">
        <v>41</v>
      </c>
      <c r="D455" s="806" t="s">
        <v>300</v>
      </c>
      <c r="E455" s="457" t="s">
        <v>310</v>
      </c>
      <c r="F455" s="51">
        <v>1449</v>
      </c>
      <c r="G455" s="199">
        <v>2234</v>
      </c>
      <c r="H455" s="819">
        <v>7000</v>
      </c>
      <c r="I455" s="58">
        <v>16000</v>
      </c>
      <c r="J455" s="203">
        <v>1000</v>
      </c>
      <c r="K455" s="819">
        <v>500</v>
      </c>
      <c r="L455" s="58">
        <v>500</v>
      </c>
      <c r="M455" s="203">
        <v>1000</v>
      </c>
    </row>
    <row r="456" spans="1:13" ht="15">
      <c r="A456" s="198">
        <v>633006</v>
      </c>
      <c r="B456" s="9">
        <v>8</v>
      </c>
      <c r="C456" s="14">
        <v>41</v>
      </c>
      <c r="D456" s="806" t="s">
        <v>300</v>
      </c>
      <c r="E456" s="457" t="s">
        <v>392</v>
      </c>
      <c r="F456" s="51">
        <v>27</v>
      </c>
      <c r="G456" s="199">
        <v>80</v>
      </c>
      <c r="H456" s="819">
        <v>150</v>
      </c>
      <c r="I456" s="58">
        <v>150</v>
      </c>
      <c r="J456" s="203">
        <v>150</v>
      </c>
      <c r="K456" s="819">
        <v>150</v>
      </c>
      <c r="L456" s="58">
        <v>150</v>
      </c>
      <c r="M456" s="203">
        <v>150</v>
      </c>
    </row>
    <row r="457" spans="1:18" ht="15">
      <c r="A457" s="198">
        <v>633006</v>
      </c>
      <c r="B457" s="9">
        <v>10</v>
      </c>
      <c r="C457" s="14">
        <v>41</v>
      </c>
      <c r="D457" s="806" t="s">
        <v>300</v>
      </c>
      <c r="E457" s="457" t="s">
        <v>401</v>
      </c>
      <c r="F457" s="51">
        <v>234</v>
      </c>
      <c r="G457" s="199"/>
      <c r="H457" s="819">
        <v>500</v>
      </c>
      <c r="I457" s="58">
        <v>500</v>
      </c>
      <c r="J457" s="203"/>
      <c r="K457" s="819">
        <v>500</v>
      </c>
      <c r="L457" s="58"/>
      <c r="M457" s="203"/>
      <c r="O457" s="216"/>
      <c r="P457" s="216"/>
      <c r="Q457" s="216"/>
      <c r="R457" s="216"/>
    </row>
    <row r="458" spans="1:13" ht="15">
      <c r="A458" s="198">
        <v>633009</v>
      </c>
      <c r="B458" s="9">
        <v>1</v>
      </c>
      <c r="C458" s="14">
        <v>111</v>
      </c>
      <c r="D458" s="806" t="s">
        <v>300</v>
      </c>
      <c r="E458" s="457" t="s">
        <v>311</v>
      </c>
      <c r="F458" s="51">
        <v>195</v>
      </c>
      <c r="G458" s="199">
        <v>114</v>
      </c>
      <c r="H458" s="51">
        <v>650</v>
      </c>
      <c r="I458" s="8">
        <v>650</v>
      </c>
      <c r="J458" s="199">
        <v>100</v>
      </c>
      <c r="K458" s="51">
        <v>150</v>
      </c>
      <c r="L458" s="8">
        <v>150</v>
      </c>
      <c r="M458" s="199">
        <v>150</v>
      </c>
    </row>
    <row r="459" spans="1:13" ht="15">
      <c r="A459" s="198">
        <v>633009</v>
      </c>
      <c r="B459" s="9">
        <v>16</v>
      </c>
      <c r="C459" s="14">
        <v>111</v>
      </c>
      <c r="D459" s="806" t="s">
        <v>300</v>
      </c>
      <c r="E459" s="457" t="s">
        <v>312</v>
      </c>
      <c r="F459" s="51">
        <v>3673</v>
      </c>
      <c r="G459" s="199">
        <v>3160</v>
      </c>
      <c r="H459" s="51">
        <v>3000</v>
      </c>
      <c r="I459" s="8">
        <v>3000</v>
      </c>
      <c r="J459" s="199">
        <v>3500</v>
      </c>
      <c r="K459" s="51">
        <v>3000</v>
      </c>
      <c r="L459" s="8">
        <v>3000</v>
      </c>
      <c r="M459" s="199">
        <v>2500</v>
      </c>
    </row>
    <row r="460" spans="1:13" ht="15">
      <c r="A460" s="232">
        <v>633010</v>
      </c>
      <c r="B460" s="100">
        <v>16</v>
      </c>
      <c r="C460" s="438">
        <v>111</v>
      </c>
      <c r="D460" s="805" t="s">
        <v>300</v>
      </c>
      <c r="E460" s="931" t="s">
        <v>313</v>
      </c>
      <c r="F460" s="51">
        <v>408</v>
      </c>
      <c r="G460" s="199">
        <v>655</v>
      </c>
      <c r="H460" s="57">
        <v>500</v>
      </c>
      <c r="I460" s="25">
        <v>500</v>
      </c>
      <c r="J460" s="244">
        <v>300</v>
      </c>
      <c r="K460" s="57">
        <v>500</v>
      </c>
      <c r="L460" s="25">
        <v>100</v>
      </c>
      <c r="M460" s="244">
        <v>100</v>
      </c>
    </row>
    <row r="461" spans="1:14" ht="15">
      <c r="A461" s="198">
        <v>633011</v>
      </c>
      <c r="B461" s="34"/>
      <c r="C461" s="92">
        <v>41</v>
      </c>
      <c r="D461" s="806" t="s">
        <v>300</v>
      </c>
      <c r="E461" s="457" t="s">
        <v>314</v>
      </c>
      <c r="F461" s="51"/>
      <c r="G461" s="199">
        <v>163</v>
      </c>
      <c r="H461" s="51">
        <v>150</v>
      </c>
      <c r="I461" s="8">
        <v>150</v>
      </c>
      <c r="J461" s="281">
        <v>200</v>
      </c>
      <c r="K461" s="51">
        <v>150</v>
      </c>
      <c r="L461" s="8">
        <v>150</v>
      </c>
      <c r="M461" s="276">
        <v>150</v>
      </c>
      <c r="N461" s="215"/>
    </row>
    <row r="462" spans="1:13" ht="15">
      <c r="A462" s="198">
        <v>633004</v>
      </c>
      <c r="B462" s="34"/>
      <c r="C462" s="92">
        <v>41</v>
      </c>
      <c r="D462" s="806" t="s">
        <v>300</v>
      </c>
      <c r="E462" s="457" t="s">
        <v>315</v>
      </c>
      <c r="F462" s="51">
        <v>220</v>
      </c>
      <c r="G462" s="199"/>
      <c r="H462" s="51"/>
      <c r="I462" s="8"/>
      <c r="J462" s="203"/>
      <c r="K462" s="51"/>
      <c r="L462" s="8"/>
      <c r="M462" s="203"/>
    </row>
    <row r="463" spans="1:13" ht="15">
      <c r="A463" s="198">
        <v>633015</v>
      </c>
      <c r="B463" s="34"/>
      <c r="C463" s="92">
        <v>41</v>
      </c>
      <c r="D463" s="806" t="s">
        <v>300</v>
      </c>
      <c r="E463" s="457" t="s">
        <v>316</v>
      </c>
      <c r="F463" s="51"/>
      <c r="G463" s="199"/>
      <c r="H463" s="51">
        <v>80</v>
      </c>
      <c r="I463" s="8">
        <v>80</v>
      </c>
      <c r="J463" s="199">
        <v>20</v>
      </c>
      <c r="K463" s="51">
        <v>80</v>
      </c>
      <c r="L463" s="8">
        <v>80</v>
      </c>
      <c r="M463" s="199">
        <v>80</v>
      </c>
    </row>
    <row r="464" spans="1:13" ht="0.75" customHeight="1">
      <c r="A464" s="206">
        <v>633006</v>
      </c>
      <c r="B464" s="84">
        <v>9</v>
      </c>
      <c r="C464" s="1017"/>
      <c r="D464" s="807" t="s">
        <v>300</v>
      </c>
      <c r="E464" s="931" t="s">
        <v>317</v>
      </c>
      <c r="F464" s="811"/>
      <c r="G464" s="243"/>
      <c r="H464" s="811">
        <v>0</v>
      </c>
      <c r="I464" s="24">
        <v>0</v>
      </c>
      <c r="J464" s="243"/>
      <c r="K464" s="811">
        <v>0</v>
      </c>
      <c r="L464" s="24">
        <v>0</v>
      </c>
      <c r="M464" s="243"/>
    </row>
    <row r="465" spans="1:13" ht="15">
      <c r="A465" s="222">
        <v>634</v>
      </c>
      <c r="B465" s="3"/>
      <c r="C465" s="1000"/>
      <c r="D465" s="803"/>
      <c r="E465" s="827" t="s">
        <v>318</v>
      </c>
      <c r="F465" s="5">
        <v>0</v>
      </c>
      <c r="G465" s="192"/>
      <c r="H465" s="5">
        <v>10</v>
      </c>
      <c r="I465" s="4">
        <v>10</v>
      </c>
      <c r="J465" s="192">
        <v>10</v>
      </c>
      <c r="K465" s="5">
        <f>K466</f>
        <v>10</v>
      </c>
      <c r="L465" s="4">
        <f>L466</f>
        <v>10</v>
      </c>
      <c r="M465" s="192">
        <f>M466</f>
        <v>10</v>
      </c>
    </row>
    <row r="466" spans="1:16" ht="15">
      <c r="A466" s="193">
        <v>634005</v>
      </c>
      <c r="B466" s="80">
        <v>16</v>
      </c>
      <c r="C466" s="123">
        <v>41</v>
      </c>
      <c r="D466" s="808" t="s">
        <v>300</v>
      </c>
      <c r="E466" s="838" t="s">
        <v>319</v>
      </c>
      <c r="F466" s="82">
        <v>0</v>
      </c>
      <c r="G466" s="194"/>
      <c r="H466" s="82">
        <v>10</v>
      </c>
      <c r="I466" s="82">
        <v>10</v>
      </c>
      <c r="J466" s="194">
        <v>10</v>
      </c>
      <c r="K466" s="82">
        <v>10</v>
      </c>
      <c r="L466" s="82">
        <v>10</v>
      </c>
      <c r="M466" s="258">
        <v>10</v>
      </c>
      <c r="P466" s="215"/>
    </row>
    <row r="467" spans="1:13" ht="15">
      <c r="A467" s="222">
        <v>635</v>
      </c>
      <c r="B467" s="3"/>
      <c r="C467" s="156"/>
      <c r="D467" s="808"/>
      <c r="E467" s="827" t="s">
        <v>128</v>
      </c>
      <c r="F467" s="5">
        <f>SUM(F468:F468)</f>
        <v>505</v>
      </c>
      <c r="G467" s="192">
        <f>SUM(G468:G468)</f>
        <v>7530</v>
      </c>
      <c r="H467" s="5">
        <f>SUM(H468:H468)</f>
        <v>300</v>
      </c>
      <c r="I467" s="5">
        <f>SUM(I468:I468)</f>
        <v>330</v>
      </c>
      <c r="J467" s="192">
        <v>1600</v>
      </c>
      <c r="K467" s="5">
        <f>SUM(K468:K468)</f>
        <v>300</v>
      </c>
      <c r="L467" s="5">
        <f>SUM(L468:L468)</f>
        <v>100</v>
      </c>
      <c r="M467" s="195">
        <f>M468</f>
        <v>100</v>
      </c>
    </row>
    <row r="468" spans="1:13" ht="15">
      <c r="A468" s="200">
        <v>635006</v>
      </c>
      <c r="B468" s="11">
        <v>3</v>
      </c>
      <c r="C468" s="236">
        <v>41</v>
      </c>
      <c r="D468" s="803" t="s">
        <v>300</v>
      </c>
      <c r="E468" s="824" t="s">
        <v>320</v>
      </c>
      <c r="F468" s="85">
        <v>505</v>
      </c>
      <c r="G468" s="201">
        <v>7530</v>
      </c>
      <c r="H468" s="85">
        <v>300</v>
      </c>
      <c r="I468" s="10">
        <v>330</v>
      </c>
      <c r="J468" s="199">
        <v>100</v>
      </c>
      <c r="K468" s="85">
        <v>300</v>
      </c>
      <c r="L468" s="10">
        <v>100</v>
      </c>
      <c r="M468" s="199">
        <v>100</v>
      </c>
    </row>
    <row r="469" spans="1:13" ht="15">
      <c r="A469" s="222">
        <v>637</v>
      </c>
      <c r="B469" s="3"/>
      <c r="C469" s="163"/>
      <c r="D469" s="837"/>
      <c r="E469" s="1053" t="s">
        <v>140</v>
      </c>
      <c r="F469" s="5">
        <f>SUM(F470:F481)</f>
        <v>12154</v>
      </c>
      <c r="G469" s="192">
        <f>SUM(G470:G481)</f>
        <v>13353</v>
      </c>
      <c r="H469" s="5">
        <f>SUM(H470:H481)</f>
        <v>14170</v>
      </c>
      <c r="I469" s="4">
        <f>SUM(I470:I481)</f>
        <v>15970</v>
      </c>
      <c r="J469" s="192">
        <f>SUM(J470:J480)</f>
        <v>13560</v>
      </c>
      <c r="K469" s="5">
        <f>SUM(K470:K481)</f>
        <v>14160</v>
      </c>
      <c r="L469" s="4">
        <f>SUM(L470:L481)</f>
        <v>14260</v>
      </c>
      <c r="M469" s="192">
        <f>SUM(M470:M480)</f>
        <v>14860</v>
      </c>
    </row>
    <row r="470" spans="1:13" ht="15">
      <c r="A470" s="196">
        <v>637002</v>
      </c>
      <c r="B470" s="7">
        <v>16</v>
      </c>
      <c r="C470" s="981">
        <v>41</v>
      </c>
      <c r="D470" s="816" t="s">
        <v>300</v>
      </c>
      <c r="E470" s="828" t="s">
        <v>321</v>
      </c>
      <c r="F470" s="97">
        <v>349</v>
      </c>
      <c r="G470" s="197">
        <v>601</v>
      </c>
      <c r="H470" s="56">
        <v>400</v>
      </c>
      <c r="I470" s="22">
        <v>450</v>
      </c>
      <c r="J470" s="208">
        <v>600</v>
      </c>
      <c r="K470" s="56">
        <v>400</v>
      </c>
      <c r="L470" s="22">
        <v>400</v>
      </c>
      <c r="M470" s="208">
        <v>400</v>
      </c>
    </row>
    <row r="471" spans="1:13" ht="15">
      <c r="A471" s="196">
        <v>637002</v>
      </c>
      <c r="B471" s="7"/>
      <c r="C471" s="1002">
        <v>41</v>
      </c>
      <c r="D471" s="806" t="s">
        <v>300</v>
      </c>
      <c r="E471" s="829" t="s">
        <v>322</v>
      </c>
      <c r="F471" s="97">
        <v>210</v>
      </c>
      <c r="G471" s="197">
        <v>302</v>
      </c>
      <c r="H471" s="51">
        <v>300</v>
      </c>
      <c r="I471" s="8">
        <v>500</v>
      </c>
      <c r="J471" s="199">
        <v>320</v>
      </c>
      <c r="K471" s="51">
        <v>300</v>
      </c>
      <c r="L471" s="8">
        <v>300</v>
      </c>
      <c r="M471" s="199">
        <v>300</v>
      </c>
    </row>
    <row r="472" spans="1:13" ht="15">
      <c r="A472" s="196">
        <v>637004</v>
      </c>
      <c r="B472" s="7"/>
      <c r="C472" s="1002">
        <v>41</v>
      </c>
      <c r="D472" s="806" t="s">
        <v>300</v>
      </c>
      <c r="E472" s="829" t="s">
        <v>485</v>
      </c>
      <c r="F472" s="97">
        <v>1122</v>
      </c>
      <c r="G472" s="197"/>
      <c r="H472" s="51"/>
      <c r="I472" s="8"/>
      <c r="J472" s="199"/>
      <c r="K472" s="51"/>
      <c r="L472" s="8"/>
      <c r="M472" s="199"/>
    </row>
    <row r="473" spans="1:13" ht="15">
      <c r="A473" s="196">
        <v>637001</v>
      </c>
      <c r="B473" s="7"/>
      <c r="C473" s="1002">
        <v>41</v>
      </c>
      <c r="D473" s="806" t="s">
        <v>300</v>
      </c>
      <c r="E473" s="829" t="s">
        <v>323</v>
      </c>
      <c r="F473" s="97"/>
      <c r="G473" s="197">
        <v>20</v>
      </c>
      <c r="H473" s="51">
        <v>20</v>
      </c>
      <c r="I473" s="8">
        <v>20</v>
      </c>
      <c r="J473" s="199">
        <v>20</v>
      </c>
      <c r="K473" s="51">
        <v>20</v>
      </c>
      <c r="L473" s="8">
        <v>20</v>
      </c>
      <c r="M473" s="199">
        <v>20</v>
      </c>
    </row>
    <row r="474" spans="1:13" ht="15">
      <c r="A474" s="198">
        <v>637004</v>
      </c>
      <c r="B474" s="9">
        <v>1</v>
      </c>
      <c r="C474" s="239">
        <v>41</v>
      </c>
      <c r="D474" s="804" t="s">
        <v>300</v>
      </c>
      <c r="E474" s="457" t="s">
        <v>324</v>
      </c>
      <c r="F474" s="97">
        <v>594</v>
      </c>
      <c r="G474" s="197">
        <v>102</v>
      </c>
      <c r="H474" s="97">
        <v>300</v>
      </c>
      <c r="I474" s="6">
        <v>400</v>
      </c>
      <c r="J474" s="197">
        <v>300</v>
      </c>
      <c r="K474" s="97">
        <v>400</v>
      </c>
      <c r="L474" s="6">
        <v>400</v>
      </c>
      <c r="M474" s="197">
        <v>400</v>
      </c>
    </row>
    <row r="475" spans="1:13" ht="15">
      <c r="A475" s="198">
        <v>637004</v>
      </c>
      <c r="B475" s="9">
        <v>2</v>
      </c>
      <c r="C475" s="239">
        <v>41</v>
      </c>
      <c r="D475" s="804" t="s">
        <v>300</v>
      </c>
      <c r="E475" s="457" t="s">
        <v>424</v>
      </c>
      <c r="F475" s="97"/>
      <c r="G475" s="197">
        <v>216</v>
      </c>
      <c r="H475" s="97">
        <v>400</v>
      </c>
      <c r="I475" s="6">
        <v>400</v>
      </c>
      <c r="J475" s="197">
        <v>220</v>
      </c>
      <c r="K475" s="97"/>
      <c r="L475" s="6"/>
      <c r="M475" s="197"/>
    </row>
    <row r="476" spans="1:13" ht="15">
      <c r="A476" s="198">
        <v>637004</v>
      </c>
      <c r="B476" s="9">
        <v>5</v>
      </c>
      <c r="C476" s="14">
        <v>41</v>
      </c>
      <c r="D476" s="806" t="s">
        <v>157</v>
      </c>
      <c r="E476" s="457" t="s">
        <v>144</v>
      </c>
      <c r="F476" s="51">
        <v>101</v>
      </c>
      <c r="G476" s="199">
        <v>57</v>
      </c>
      <c r="H476" s="57">
        <v>250</v>
      </c>
      <c r="I476" s="25">
        <v>1100</v>
      </c>
      <c r="J476" s="244">
        <v>150</v>
      </c>
      <c r="K476" s="57">
        <v>150</v>
      </c>
      <c r="L476" s="25">
        <v>250</v>
      </c>
      <c r="M476" s="244">
        <v>850</v>
      </c>
    </row>
    <row r="477" spans="1:16" ht="15">
      <c r="A477" s="198">
        <v>637014</v>
      </c>
      <c r="B477" s="9"/>
      <c r="C477" s="14">
        <v>41</v>
      </c>
      <c r="D477" s="806" t="s">
        <v>300</v>
      </c>
      <c r="E477" s="457" t="s">
        <v>156</v>
      </c>
      <c r="F477" s="51">
        <v>8773</v>
      </c>
      <c r="G477" s="199">
        <v>10128</v>
      </c>
      <c r="H477" s="57">
        <v>10600</v>
      </c>
      <c r="I477" s="25">
        <v>10600</v>
      </c>
      <c r="J477" s="244">
        <v>10600</v>
      </c>
      <c r="K477" s="57">
        <v>10600</v>
      </c>
      <c r="L477" s="25">
        <v>10600</v>
      </c>
      <c r="M477" s="244">
        <v>10600</v>
      </c>
      <c r="P477" s="215"/>
    </row>
    <row r="478" spans="1:13" ht="15">
      <c r="A478" s="198">
        <v>637015</v>
      </c>
      <c r="B478" s="9"/>
      <c r="C478" s="14">
        <v>41</v>
      </c>
      <c r="D478" s="806" t="s">
        <v>300</v>
      </c>
      <c r="E478" s="457" t="s">
        <v>158</v>
      </c>
      <c r="F478" s="51">
        <v>50</v>
      </c>
      <c r="G478" s="199">
        <v>342</v>
      </c>
      <c r="H478" s="51">
        <v>350</v>
      </c>
      <c r="I478" s="8">
        <v>350</v>
      </c>
      <c r="J478" s="199">
        <v>350</v>
      </c>
      <c r="K478" s="51">
        <v>350</v>
      </c>
      <c r="L478" s="8">
        <v>350</v>
      </c>
      <c r="M478" s="199">
        <v>350</v>
      </c>
    </row>
    <row r="479" spans="1:13" ht="15">
      <c r="A479" s="198">
        <v>637016</v>
      </c>
      <c r="B479" s="9"/>
      <c r="C479" s="14">
        <v>41</v>
      </c>
      <c r="D479" s="806" t="s">
        <v>300</v>
      </c>
      <c r="E479" s="457" t="s">
        <v>160</v>
      </c>
      <c r="F479" s="51">
        <v>848</v>
      </c>
      <c r="G479" s="199">
        <v>1015</v>
      </c>
      <c r="H479" s="51">
        <v>1550</v>
      </c>
      <c r="I479" s="13">
        <v>1550</v>
      </c>
      <c r="J479" s="203">
        <v>1000</v>
      </c>
      <c r="K479" s="51">
        <v>1940</v>
      </c>
      <c r="L479" s="13">
        <v>1940</v>
      </c>
      <c r="M479" s="203">
        <v>1940</v>
      </c>
    </row>
    <row r="480" spans="1:13" ht="1.5" customHeight="1" hidden="1">
      <c r="A480" s="232">
        <v>637006</v>
      </c>
      <c r="B480" s="100"/>
      <c r="C480" s="239"/>
      <c r="D480" s="804" t="s">
        <v>300</v>
      </c>
      <c r="E480" s="931" t="s">
        <v>325</v>
      </c>
      <c r="F480" s="51"/>
      <c r="G480" s="199"/>
      <c r="H480" s="57">
        <v>0</v>
      </c>
      <c r="I480" s="25"/>
      <c r="J480" s="199"/>
      <c r="K480" s="57">
        <v>0</v>
      </c>
      <c r="L480" s="25">
        <v>0</v>
      </c>
      <c r="M480" s="199"/>
    </row>
    <row r="481" spans="1:13" ht="14.25" customHeight="1">
      <c r="A481" s="324">
        <v>637027</v>
      </c>
      <c r="B481" s="325"/>
      <c r="C481" s="1023">
        <v>41</v>
      </c>
      <c r="D481" s="935" t="s">
        <v>300</v>
      </c>
      <c r="E481" s="936" t="s">
        <v>326</v>
      </c>
      <c r="F481" s="371">
        <v>107</v>
      </c>
      <c r="G481" s="925">
        <v>570</v>
      </c>
      <c r="H481" s="937"/>
      <c r="I481" s="326">
        <v>600</v>
      </c>
      <c r="J481" s="327"/>
      <c r="K481" s="937"/>
      <c r="L481" s="326"/>
      <c r="M481" s="327"/>
    </row>
    <row r="482" spans="1:13" ht="15">
      <c r="A482" s="191">
        <v>642</v>
      </c>
      <c r="B482" s="3"/>
      <c r="C482" s="156"/>
      <c r="D482" s="808"/>
      <c r="E482" s="827" t="s">
        <v>291</v>
      </c>
      <c r="F482" s="5">
        <v>350</v>
      </c>
      <c r="G482" s="192">
        <v>315</v>
      </c>
      <c r="H482" s="926">
        <v>350</v>
      </c>
      <c r="I482" s="145">
        <v>350</v>
      </c>
      <c r="J482" s="278">
        <v>350</v>
      </c>
      <c r="K482" s="926">
        <f>K483</f>
        <v>350</v>
      </c>
      <c r="L482" s="145">
        <f>L483</f>
        <v>350</v>
      </c>
      <c r="M482" s="278">
        <f>M483</f>
        <v>350</v>
      </c>
    </row>
    <row r="483" spans="1:14" ht="15">
      <c r="A483" s="234">
        <v>642011</v>
      </c>
      <c r="B483" s="108"/>
      <c r="C483" s="1005">
        <v>41</v>
      </c>
      <c r="D483" s="808" t="s">
        <v>300</v>
      </c>
      <c r="E483" s="842" t="s">
        <v>294</v>
      </c>
      <c r="F483" s="82">
        <v>350</v>
      </c>
      <c r="G483" s="194">
        <v>315</v>
      </c>
      <c r="H483" s="938">
        <v>350</v>
      </c>
      <c r="I483" s="15">
        <v>350</v>
      </c>
      <c r="J483" s="289">
        <v>350</v>
      </c>
      <c r="K483" s="214">
        <v>350</v>
      </c>
      <c r="L483" s="15">
        <v>350</v>
      </c>
      <c r="M483" s="279">
        <v>350</v>
      </c>
      <c r="N483" s="215"/>
    </row>
    <row r="484" spans="1:13" ht="15.75" thickBot="1">
      <c r="A484" s="227"/>
      <c r="B484" s="101"/>
      <c r="C484" s="1007"/>
      <c r="D484" s="839"/>
      <c r="E484" s="843"/>
      <c r="F484" s="831"/>
      <c r="G484" s="421"/>
      <c r="H484" s="137"/>
      <c r="I484" s="153"/>
      <c r="J484" s="280"/>
      <c r="K484" s="747"/>
      <c r="L484" s="153"/>
      <c r="M484" s="280"/>
    </row>
    <row r="485" spans="1:13" ht="15.75" thickBot="1">
      <c r="A485" s="213" t="s">
        <v>425</v>
      </c>
      <c r="B485" s="18"/>
      <c r="C485" s="999"/>
      <c r="D485" s="802"/>
      <c r="E485" s="61" t="s">
        <v>367</v>
      </c>
      <c r="F485" s="74">
        <f aca="true" t="shared" si="47" ref="F485:M485">F486+F487+F496+F506+F509+F513</f>
        <v>19380</v>
      </c>
      <c r="G485" s="19">
        <f t="shared" si="47"/>
        <v>21987</v>
      </c>
      <c r="H485" s="74">
        <f t="shared" si="47"/>
        <v>23163</v>
      </c>
      <c r="I485" s="74">
        <f t="shared" si="47"/>
        <v>23673</v>
      </c>
      <c r="J485" s="19">
        <f t="shared" si="47"/>
        <v>14885</v>
      </c>
      <c r="K485" s="74">
        <f t="shared" si="47"/>
        <v>38783</v>
      </c>
      <c r="L485" s="74">
        <f t="shared" si="47"/>
        <v>37473</v>
      </c>
      <c r="M485" s="62">
        <f t="shared" si="47"/>
        <v>37393</v>
      </c>
    </row>
    <row r="486" spans="1:13" ht="15">
      <c r="A486" s="231">
        <v>611000</v>
      </c>
      <c r="B486" s="76"/>
      <c r="C486" s="1000"/>
      <c r="D486" s="803" t="s">
        <v>327</v>
      </c>
      <c r="E486" s="853" t="s">
        <v>78</v>
      </c>
      <c r="F486" s="77">
        <v>13454</v>
      </c>
      <c r="G486" s="251">
        <v>14862</v>
      </c>
      <c r="H486" s="77">
        <v>15600</v>
      </c>
      <c r="I486" s="75">
        <v>15600</v>
      </c>
      <c r="J486" s="251">
        <v>13200</v>
      </c>
      <c r="K486" s="77">
        <v>16800</v>
      </c>
      <c r="L486" s="75">
        <v>16800</v>
      </c>
      <c r="M486" s="251">
        <v>16800</v>
      </c>
    </row>
    <row r="487" spans="1:13" ht="15">
      <c r="A487" s="222">
        <v>62</v>
      </c>
      <c r="B487" s="3"/>
      <c r="C487" s="156"/>
      <c r="D487" s="808"/>
      <c r="E487" s="827" t="s">
        <v>79</v>
      </c>
      <c r="F487" s="5">
        <f>SUM(F488:F495)</f>
        <v>4732</v>
      </c>
      <c r="G487" s="192">
        <f aca="true" t="shared" si="48" ref="G487:M487">SUM(G488:G495)</f>
        <v>5117</v>
      </c>
      <c r="H487" s="5">
        <f t="shared" si="48"/>
        <v>5550</v>
      </c>
      <c r="I487" s="5">
        <f t="shared" si="48"/>
        <v>5550</v>
      </c>
      <c r="J487" s="192"/>
      <c r="K487" s="5">
        <f t="shared" si="48"/>
        <v>6130</v>
      </c>
      <c r="L487" s="5">
        <f t="shared" si="48"/>
        <v>5370</v>
      </c>
      <c r="M487" s="195">
        <f t="shared" si="48"/>
        <v>5370</v>
      </c>
    </row>
    <row r="488" spans="1:13" ht="15">
      <c r="A488" s="207">
        <v>621000</v>
      </c>
      <c r="B488" s="23"/>
      <c r="C488" s="981">
        <v>41</v>
      </c>
      <c r="D488" s="816" t="s">
        <v>327</v>
      </c>
      <c r="E488" s="812" t="s">
        <v>80</v>
      </c>
      <c r="F488" s="56">
        <v>373</v>
      </c>
      <c r="G488" s="208">
        <v>358</v>
      </c>
      <c r="H488" s="121">
        <v>360</v>
      </c>
      <c r="I488" s="99">
        <v>360</v>
      </c>
      <c r="J488" s="208">
        <v>380</v>
      </c>
      <c r="K488" s="121">
        <v>500</v>
      </c>
      <c r="L488" s="99">
        <v>380</v>
      </c>
      <c r="M488" s="249">
        <v>380</v>
      </c>
    </row>
    <row r="489" spans="1:13" ht="15">
      <c r="A489" s="196">
        <v>623000</v>
      </c>
      <c r="B489" s="7"/>
      <c r="C489" s="239">
        <v>41</v>
      </c>
      <c r="D489" s="805" t="s">
        <v>327</v>
      </c>
      <c r="E489" s="457" t="s">
        <v>81</v>
      </c>
      <c r="F489" s="37">
        <v>1002</v>
      </c>
      <c r="G489" s="199">
        <v>1107</v>
      </c>
      <c r="H489" s="57">
        <v>1200</v>
      </c>
      <c r="I489" s="25">
        <v>1200</v>
      </c>
      <c r="J489" s="244">
        <v>1100</v>
      </c>
      <c r="K489" s="57">
        <v>1180</v>
      </c>
      <c r="L489" s="25">
        <v>1100</v>
      </c>
      <c r="M489" s="244">
        <v>1100</v>
      </c>
    </row>
    <row r="490" spans="1:13" ht="15">
      <c r="A490" s="198">
        <v>625001</v>
      </c>
      <c r="B490" s="9"/>
      <c r="C490" s="14">
        <v>41</v>
      </c>
      <c r="D490" s="806" t="s">
        <v>327</v>
      </c>
      <c r="E490" s="457" t="s">
        <v>82</v>
      </c>
      <c r="F490" s="939">
        <v>188</v>
      </c>
      <c r="G490" s="940">
        <v>203</v>
      </c>
      <c r="H490" s="57">
        <v>220</v>
      </c>
      <c r="I490" s="25">
        <v>220</v>
      </c>
      <c r="J490" s="244">
        <v>220</v>
      </c>
      <c r="K490" s="57">
        <v>250</v>
      </c>
      <c r="L490" s="25">
        <v>220</v>
      </c>
      <c r="M490" s="244">
        <v>220</v>
      </c>
    </row>
    <row r="491" spans="1:13" ht="15">
      <c r="A491" s="196">
        <v>625002</v>
      </c>
      <c r="B491" s="7"/>
      <c r="C491" s="1002">
        <v>41</v>
      </c>
      <c r="D491" s="817" t="s">
        <v>327</v>
      </c>
      <c r="E491" s="457" t="s">
        <v>83</v>
      </c>
      <c r="F491" s="57">
        <v>1883</v>
      </c>
      <c r="G491" s="199">
        <v>2051</v>
      </c>
      <c r="H491" s="51">
        <v>2200</v>
      </c>
      <c r="I491" s="8">
        <v>2200</v>
      </c>
      <c r="J491" s="199">
        <v>2100</v>
      </c>
      <c r="K491" s="51">
        <v>2500</v>
      </c>
      <c r="L491" s="8">
        <v>2100</v>
      </c>
      <c r="M491" s="199">
        <v>2100</v>
      </c>
    </row>
    <row r="492" spans="1:13" ht="15">
      <c r="A492" s="198">
        <v>625003</v>
      </c>
      <c r="B492" s="34"/>
      <c r="C492" s="1019">
        <v>41</v>
      </c>
      <c r="D492" s="805" t="s">
        <v>327</v>
      </c>
      <c r="E492" s="457" t="s">
        <v>84</v>
      </c>
      <c r="F492" s="57">
        <v>108</v>
      </c>
      <c r="G492" s="244">
        <v>117</v>
      </c>
      <c r="H492" s="51">
        <v>150</v>
      </c>
      <c r="I492" s="8">
        <v>150</v>
      </c>
      <c r="J492" s="199">
        <v>150</v>
      </c>
      <c r="K492" s="51">
        <v>150</v>
      </c>
      <c r="L492" s="8">
        <v>150</v>
      </c>
      <c r="M492" s="199">
        <v>150</v>
      </c>
    </row>
    <row r="493" spans="1:13" ht="15">
      <c r="A493" s="198">
        <v>625004</v>
      </c>
      <c r="B493" s="34"/>
      <c r="C493" s="92">
        <v>41</v>
      </c>
      <c r="D493" s="806" t="s">
        <v>327</v>
      </c>
      <c r="E493" s="457" t="s">
        <v>85</v>
      </c>
      <c r="F493" s="51">
        <v>404</v>
      </c>
      <c r="G493" s="199">
        <v>439</v>
      </c>
      <c r="H493" s="51">
        <v>500</v>
      </c>
      <c r="I493" s="8">
        <v>500</v>
      </c>
      <c r="J493" s="199">
        <v>450</v>
      </c>
      <c r="K493" s="51">
        <v>550</v>
      </c>
      <c r="L493" s="8">
        <v>500</v>
      </c>
      <c r="M493" s="199">
        <v>500</v>
      </c>
    </row>
    <row r="494" spans="1:13" ht="15">
      <c r="A494" s="196">
        <v>625005</v>
      </c>
      <c r="B494" s="55"/>
      <c r="C494" s="40">
        <v>41</v>
      </c>
      <c r="D494" s="804" t="s">
        <v>327</v>
      </c>
      <c r="E494" s="829" t="s">
        <v>86</v>
      </c>
      <c r="F494" s="37">
        <v>135</v>
      </c>
      <c r="G494" s="210">
        <v>146</v>
      </c>
      <c r="H494" s="37">
        <v>170</v>
      </c>
      <c r="I494" s="13">
        <v>170</v>
      </c>
      <c r="J494" s="210">
        <v>150</v>
      </c>
      <c r="K494" s="37">
        <v>200</v>
      </c>
      <c r="L494" s="13">
        <v>170</v>
      </c>
      <c r="M494" s="210">
        <v>170</v>
      </c>
    </row>
    <row r="495" spans="1:13" ht="15">
      <c r="A495" s="206">
        <v>625007</v>
      </c>
      <c r="B495" s="33"/>
      <c r="C495" s="150">
        <v>41</v>
      </c>
      <c r="D495" s="807" t="s">
        <v>327</v>
      </c>
      <c r="E495" s="931" t="s">
        <v>87</v>
      </c>
      <c r="F495" s="811">
        <v>639</v>
      </c>
      <c r="G495" s="243">
        <v>696</v>
      </c>
      <c r="H495" s="811">
        <v>750</v>
      </c>
      <c r="I495" s="24">
        <v>750</v>
      </c>
      <c r="J495" s="243">
        <v>720</v>
      </c>
      <c r="K495" s="811">
        <v>800</v>
      </c>
      <c r="L495" s="24">
        <v>750</v>
      </c>
      <c r="M495" s="243">
        <v>750</v>
      </c>
    </row>
    <row r="496" spans="1:13" ht="15">
      <c r="A496" s="191">
        <v>633</v>
      </c>
      <c r="B496" s="156"/>
      <c r="C496" s="156"/>
      <c r="D496" s="808"/>
      <c r="E496" s="827" t="s">
        <v>96</v>
      </c>
      <c r="F496" s="5">
        <f>SUM(F498:F504)</f>
        <v>327</v>
      </c>
      <c r="G496" s="192">
        <f>SUM(G498:G504)</f>
        <v>457</v>
      </c>
      <c r="H496" s="5">
        <f>SUM(H498:H504)</f>
        <v>465</v>
      </c>
      <c r="I496" s="4">
        <f>SUM(I497:I504)</f>
        <v>725</v>
      </c>
      <c r="J496" s="192">
        <f>SUM(J498:J506)</f>
        <v>860</v>
      </c>
      <c r="K496" s="5">
        <f>SUM(K497:K505)</f>
        <v>14465</v>
      </c>
      <c r="L496" s="4">
        <f>SUM(L498:L505)</f>
        <v>14415</v>
      </c>
      <c r="M496" s="192">
        <f>SUM(M498:M505)</f>
        <v>14335</v>
      </c>
    </row>
    <row r="497" spans="1:13" ht="15">
      <c r="A497" s="234">
        <v>633001</v>
      </c>
      <c r="B497" s="981"/>
      <c r="C497" s="981">
        <v>41</v>
      </c>
      <c r="D497" s="816" t="s">
        <v>327</v>
      </c>
      <c r="E497" s="828" t="s">
        <v>465</v>
      </c>
      <c r="F497" s="207"/>
      <c r="G497" s="208"/>
      <c r="H497" s="37"/>
      <c r="I497" s="13">
        <v>260</v>
      </c>
      <c r="J497" s="249"/>
      <c r="K497" s="37"/>
      <c r="L497" s="13"/>
      <c r="M497" s="249"/>
    </row>
    <row r="498" spans="1:13" ht="15">
      <c r="A498" s="198">
        <v>633003</v>
      </c>
      <c r="B498" s="7">
        <v>1</v>
      </c>
      <c r="C498" s="1002">
        <v>41</v>
      </c>
      <c r="D498" s="817" t="s">
        <v>327</v>
      </c>
      <c r="E498" s="829" t="s">
        <v>328</v>
      </c>
      <c r="F498" s="97"/>
      <c r="G498" s="197"/>
      <c r="H498" s="198">
        <v>80</v>
      </c>
      <c r="I498" s="8">
        <v>80</v>
      </c>
      <c r="J498" s="281"/>
      <c r="K498" s="198">
        <v>80</v>
      </c>
      <c r="L498" s="8">
        <v>80</v>
      </c>
      <c r="M498" s="982"/>
    </row>
    <row r="499" spans="1:13" ht="15">
      <c r="A499" s="196">
        <v>633006</v>
      </c>
      <c r="B499" s="9">
        <v>1</v>
      </c>
      <c r="C499" s="14">
        <v>41</v>
      </c>
      <c r="D499" s="806" t="s">
        <v>327</v>
      </c>
      <c r="E499" s="457" t="s">
        <v>308</v>
      </c>
      <c r="F499" s="51">
        <v>12</v>
      </c>
      <c r="G499" s="199">
        <v>24</v>
      </c>
      <c r="H499" s="51">
        <v>50</v>
      </c>
      <c r="I499" s="8">
        <v>50</v>
      </c>
      <c r="J499" s="199">
        <v>50</v>
      </c>
      <c r="K499" s="51">
        <v>50</v>
      </c>
      <c r="L499" s="8">
        <v>50</v>
      </c>
      <c r="M499" s="199">
        <v>50</v>
      </c>
    </row>
    <row r="500" spans="1:13" ht="15">
      <c r="A500" s="198">
        <v>633006</v>
      </c>
      <c r="B500" s="9">
        <v>3</v>
      </c>
      <c r="C500" s="1002">
        <v>41</v>
      </c>
      <c r="D500" s="817" t="s">
        <v>327</v>
      </c>
      <c r="E500" s="457" t="s">
        <v>309</v>
      </c>
      <c r="F500" s="51">
        <v>122</v>
      </c>
      <c r="G500" s="199">
        <v>183</v>
      </c>
      <c r="H500" s="51">
        <v>150</v>
      </c>
      <c r="I500" s="8">
        <v>150</v>
      </c>
      <c r="J500" s="199">
        <v>150</v>
      </c>
      <c r="K500" s="51">
        <v>150</v>
      </c>
      <c r="L500" s="8">
        <v>100</v>
      </c>
      <c r="M500" s="199">
        <v>100</v>
      </c>
    </row>
    <row r="501" spans="1:13" ht="15">
      <c r="A501" s="198">
        <v>633006</v>
      </c>
      <c r="B501" s="9">
        <v>4</v>
      </c>
      <c r="C501" s="14">
        <v>41</v>
      </c>
      <c r="D501" s="806" t="s">
        <v>327</v>
      </c>
      <c r="E501" s="829" t="s">
        <v>104</v>
      </c>
      <c r="F501" s="51">
        <v>26</v>
      </c>
      <c r="G501" s="199">
        <v>14</v>
      </c>
      <c r="H501" s="51">
        <v>20</v>
      </c>
      <c r="I501" s="8">
        <v>20</v>
      </c>
      <c r="J501" s="934">
        <v>20</v>
      </c>
      <c r="K501" s="51">
        <v>20</v>
      </c>
      <c r="L501" s="8">
        <v>20</v>
      </c>
      <c r="M501" s="281">
        <v>20</v>
      </c>
    </row>
    <row r="502" spans="1:13" ht="15">
      <c r="A502" s="198">
        <v>633006</v>
      </c>
      <c r="B502" s="9">
        <v>7</v>
      </c>
      <c r="C502" s="14">
        <v>41</v>
      </c>
      <c r="D502" s="806" t="s">
        <v>327</v>
      </c>
      <c r="E502" s="829" t="s">
        <v>96</v>
      </c>
      <c r="F502" s="51">
        <v>32</v>
      </c>
      <c r="G502" s="199">
        <v>27</v>
      </c>
      <c r="H502" s="51">
        <v>50</v>
      </c>
      <c r="I502" s="8">
        <v>50</v>
      </c>
      <c r="J502" s="199">
        <v>20</v>
      </c>
      <c r="K502" s="51">
        <v>50</v>
      </c>
      <c r="L502" s="8">
        <v>50</v>
      </c>
      <c r="M502" s="199">
        <v>50</v>
      </c>
    </row>
    <row r="503" spans="1:13" ht="15">
      <c r="A503" s="198">
        <v>633006</v>
      </c>
      <c r="B503" s="9">
        <v>10</v>
      </c>
      <c r="C503" s="14">
        <v>41</v>
      </c>
      <c r="D503" s="806" t="s">
        <v>327</v>
      </c>
      <c r="E503" s="457" t="s">
        <v>329</v>
      </c>
      <c r="F503" s="51"/>
      <c r="G503" s="199">
        <v>66</v>
      </c>
      <c r="H503" s="51">
        <v>50</v>
      </c>
      <c r="I503" s="8">
        <v>50</v>
      </c>
      <c r="J503" s="199">
        <v>70</v>
      </c>
      <c r="K503" s="51">
        <v>50</v>
      </c>
      <c r="L503" s="8">
        <v>50</v>
      </c>
      <c r="M503" s="199">
        <v>50</v>
      </c>
    </row>
    <row r="504" spans="1:18" ht="15">
      <c r="A504" s="198">
        <v>633010</v>
      </c>
      <c r="B504" s="9"/>
      <c r="C504" s="14">
        <v>41</v>
      </c>
      <c r="D504" s="806" t="s">
        <v>327</v>
      </c>
      <c r="E504" s="457" t="s">
        <v>330</v>
      </c>
      <c r="F504" s="51">
        <v>135</v>
      </c>
      <c r="G504" s="199">
        <v>143</v>
      </c>
      <c r="H504" s="51">
        <v>65</v>
      </c>
      <c r="I504" s="8">
        <v>65</v>
      </c>
      <c r="J504" s="203">
        <v>50</v>
      </c>
      <c r="K504" s="51">
        <v>65</v>
      </c>
      <c r="L504" s="8">
        <v>65</v>
      </c>
      <c r="M504" s="276">
        <v>65</v>
      </c>
      <c r="N504" s="53"/>
      <c r="O504" s="216"/>
      <c r="P504" s="216"/>
      <c r="Q504" s="216"/>
      <c r="R504" s="216"/>
    </row>
    <row r="505" spans="1:13" ht="15">
      <c r="A505" s="200">
        <v>633011</v>
      </c>
      <c r="B505" s="11"/>
      <c r="C505" s="1101" t="s">
        <v>505</v>
      </c>
      <c r="D505" s="803"/>
      <c r="E505" s="824" t="s">
        <v>496</v>
      </c>
      <c r="F505" s="85"/>
      <c r="G505" s="201"/>
      <c r="H505" s="85"/>
      <c r="I505" s="10"/>
      <c r="J505" s="254"/>
      <c r="K505" s="85">
        <v>14000</v>
      </c>
      <c r="L505" s="10">
        <v>14000</v>
      </c>
      <c r="M505" s="1050">
        <v>14000</v>
      </c>
    </row>
    <row r="506" spans="1:13" ht="15">
      <c r="A506" s="191">
        <v>635</v>
      </c>
      <c r="B506" s="3"/>
      <c r="C506" s="156"/>
      <c r="D506" s="808"/>
      <c r="E506" s="827" t="s">
        <v>128</v>
      </c>
      <c r="F506" s="5">
        <f>SUM(F507:F508)</f>
        <v>203</v>
      </c>
      <c r="G506" s="192">
        <f>SUM(G507:G508)</f>
        <v>842</v>
      </c>
      <c r="H506" s="5">
        <f>H507+H508</f>
        <v>460</v>
      </c>
      <c r="I506" s="4">
        <f>I507+I508</f>
        <v>710</v>
      </c>
      <c r="J506" s="192">
        <f>J508+J507</f>
        <v>500</v>
      </c>
      <c r="K506" s="5">
        <f>K507+K508</f>
        <v>460</v>
      </c>
      <c r="L506" s="4">
        <f>L507+L508</f>
        <v>460</v>
      </c>
      <c r="M506" s="192">
        <f>M508+M507</f>
        <v>460</v>
      </c>
    </row>
    <row r="507" spans="1:13" ht="15">
      <c r="A507" s="207">
        <v>635004</v>
      </c>
      <c r="B507" s="23">
        <v>5</v>
      </c>
      <c r="C507" s="981">
        <v>41</v>
      </c>
      <c r="D507" s="816" t="s">
        <v>327</v>
      </c>
      <c r="E507" s="828" t="s">
        <v>331</v>
      </c>
      <c r="F507" s="56">
        <v>203</v>
      </c>
      <c r="G507" s="208">
        <v>206</v>
      </c>
      <c r="H507" s="56">
        <v>110</v>
      </c>
      <c r="I507" s="22">
        <v>620</v>
      </c>
      <c r="J507" s="934">
        <v>110</v>
      </c>
      <c r="K507" s="56">
        <v>110</v>
      </c>
      <c r="L507" s="22">
        <v>110</v>
      </c>
      <c r="M507" s="282">
        <v>110</v>
      </c>
    </row>
    <row r="508" spans="1:13" ht="15">
      <c r="A508" s="200">
        <v>635004</v>
      </c>
      <c r="B508" s="11">
        <v>6</v>
      </c>
      <c r="C508" s="236">
        <v>41</v>
      </c>
      <c r="D508" s="803" t="s">
        <v>327</v>
      </c>
      <c r="E508" s="824" t="s">
        <v>332</v>
      </c>
      <c r="F508" s="85">
        <v>0</v>
      </c>
      <c r="G508" s="201">
        <v>636</v>
      </c>
      <c r="H508" s="85">
        <v>350</v>
      </c>
      <c r="I508" s="10">
        <v>90</v>
      </c>
      <c r="J508" s="243">
        <v>390</v>
      </c>
      <c r="K508" s="85">
        <v>350</v>
      </c>
      <c r="L508" s="10">
        <v>350</v>
      </c>
      <c r="M508" s="243">
        <v>350</v>
      </c>
    </row>
    <row r="509" spans="1:18" ht="15">
      <c r="A509" s="222">
        <v>637</v>
      </c>
      <c r="B509" s="3"/>
      <c r="C509" s="156"/>
      <c r="D509" s="808"/>
      <c r="E509" s="827" t="s">
        <v>140</v>
      </c>
      <c r="F509" s="5">
        <f>SUM(F510:F512)</f>
        <v>576</v>
      </c>
      <c r="G509" s="192">
        <f>SUM(G510:G512)</f>
        <v>621</v>
      </c>
      <c r="H509" s="5">
        <f>SUM(H510:H512)</f>
        <v>1000</v>
      </c>
      <c r="I509" s="4">
        <f>SUM(I510:I512)</f>
        <v>1000</v>
      </c>
      <c r="J509" s="192">
        <f>SUM(J512:J513)</f>
        <v>237.5</v>
      </c>
      <c r="K509" s="5">
        <f>SUM(K510:K512)</f>
        <v>840</v>
      </c>
      <c r="L509" s="4">
        <f>SUM(L511:L512)</f>
        <v>340</v>
      </c>
      <c r="M509" s="192">
        <f>SUM(M511:M512)</f>
        <v>340</v>
      </c>
      <c r="N509" s="215"/>
      <c r="O509" s="53"/>
      <c r="P509" s="53"/>
      <c r="Q509" s="53"/>
      <c r="R509" s="53"/>
    </row>
    <row r="510" spans="1:13" ht="12.75" customHeight="1">
      <c r="A510" s="207">
        <v>637004</v>
      </c>
      <c r="B510" s="108"/>
      <c r="C510" s="1005">
        <v>41</v>
      </c>
      <c r="D510" s="816" t="s">
        <v>327</v>
      </c>
      <c r="E510" s="828" t="s">
        <v>333</v>
      </c>
      <c r="F510" s="56">
        <v>380</v>
      </c>
      <c r="G510" s="208">
        <v>231</v>
      </c>
      <c r="H510" s="56">
        <v>500</v>
      </c>
      <c r="I510" s="22">
        <v>500</v>
      </c>
      <c r="J510" s="210">
        <v>400</v>
      </c>
      <c r="K510" s="121">
        <v>500</v>
      </c>
      <c r="L510" s="99">
        <v>300</v>
      </c>
      <c r="M510" s="212">
        <v>300</v>
      </c>
    </row>
    <row r="511" spans="1:13" ht="15">
      <c r="A511" s="209">
        <v>637014</v>
      </c>
      <c r="B511" s="9"/>
      <c r="C511" s="1002">
        <v>41</v>
      </c>
      <c r="D511" s="817" t="s">
        <v>327</v>
      </c>
      <c r="E511" s="457" t="s">
        <v>156</v>
      </c>
      <c r="F511" s="37">
        <v>28</v>
      </c>
      <c r="G511" s="210">
        <v>205</v>
      </c>
      <c r="H511" s="37">
        <v>250</v>
      </c>
      <c r="I511" s="8">
        <v>250</v>
      </c>
      <c r="J511" s="941">
        <v>230</v>
      </c>
      <c r="K511" s="57">
        <v>80</v>
      </c>
      <c r="L511" s="25">
        <v>80</v>
      </c>
      <c r="M511" s="283">
        <v>80</v>
      </c>
    </row>
    <row r="512" spans="1:13" ht="15">
      <c r="A512" s="206">
        <v>637016</v>
      </c>
      <c r="B512" s="7"/>
      <c r="C512" s="236">
        <v>41</v>
      </c>
      <c r="D512" s="803" t="s">
        <v>327</v>
      </c>
      <c r="E512" s="824" t="s">
        <v>160</v>
      </c>
      <c r="F512" s="811">
        <v>168</v>
      </c>
      <c r="G512" s="243">
        <v>185</v>
      </c>
      <c r="H512" s="811">
        <v>250</v>
      </c>
      <c r="I512" s="6">
        <v>250</v>
      </c>
      <c r="J512" s="243">
        <v>150</v>
      </c>
      <c r="K512" s="811">
        <v>260</v>
      </c>
      <c r="L512" s="24">
        <v>260</v>
      </c>
      <c r="M512" s="243">
        <v>260</v>
      </c>
    </row>
    <row r="513" spans="1:18" ht="15">
      <c r="A513" s="222">
        <v>642</v>
      </c>
      <c r="B513" s="3"/>
      <c r="C513" s="1000"/>
      <c r="D513" s="803"/>
      <c r="E513" s="853" t="s">
        <v>291</v>
      </c>
      <c r="F513" s="5">
        <v>88</v>
      </c>
      <c r="G513" s="192">
        <v>88</v>
      </c>
      <c r="H513" s="5">
        <v>88</v>
      </c>
      <c r="I513" s="4">
        <v>88</v>
      </c>
      <c r="J513" s="192">
        <v>87.5</v>
      </c>
      <c r="K513" s="5">
        <f>K514</f>
        <v>88</v>
      </c>
      <c r="L513" s="4">
        <f>L514</f>
        <v>88</v>
      </c>
      <c r="M513" s="192">
        <f>M514</f>
        <v>88</v>
      </c>
      <c r="N513" s="215"/>
      <c r="R513" s="215"/>
    </row>
    <row r="514" spans="1:13" ht="15">
      <c r="A514" s="234">
        <v>642011</v>
      </c>
      <c r="B514" s="108"/>
      <c r="C514" s="1005">
        <v>41</v>
      </c>
      <c r="D514" s="837" t="s">
        <v>327</v>
      </c>
      <c r="E514" s="457" t="s">
        <v>294</v>
      </c>
      <c r="F514" s="82">
        <v>88</v>
      </c>
      <c r="G514" s="194">
        <v>88</v>
      </c>
      <c r="H514" s="121">
        <v>88</v>
      </c>
      <c r="I514" s="99">
        <v>88</v>
      </c>
      <c r="J514" s="210">
        <v>87.5</v>
      </c>
      <c r="K514" s="121">
        <v>88</v>
      </c>
      <c r="L514" s="99">
        <v>88</v>
      </c>
      <c r="M514" s="212">
        <v>88</v>
      </c>
    </row>
    <row r="515" spans="1:13" ht="15.75" thickBot="1">
      <c r="A515" s="227"/>
      <c r="B515" s="101"/>
      <c r="C515" s="1007"/>
      <c r="D515" s="839"/>
      <c r="E515" s="843"/>
      <c r="F515" s="831"/>
      <c r="G515" s="421"/>
      <c r="H515" s="111"/>
      <c r="I515" s="102"/>
      <c r="J515" s="280"/>
      <c r="K515" s="111"/>
      <c r="L515" s="102"/>
      <c r="M515" s="280"/>
    </row>
    <row r="516" spans="1:13" ht="15.75" thickBot="1">
      <c r="A516" s="73" t="s">
        <v>334</v>
      </c>
      <c r="B516" s="18"/>
      <c r="C516" s="999"/>
      <c r="D516" s="802"/>
      <c r="E516" s="61" t="s">
        <v>381</v>
      </c>
      <c r="F516" s="74">
        <f>F517</f>
        <v>1036</v>
      </c>
      <c r="G516" s="19">
        <f>G517+G519</f>
        <v>21224</v>
      </c>
      <c r="H516" s="74">
        <v>1000</v>
      </c>
      <c r="I516" s="72">
        <v>1000</v>
      </c>
      <c r="J516" s="19">
        <v>1000</v>
      </c>
      <c r="K516" s="74">
        <f>K517+K519</f>
        <v>48380</v>
      </c>
      <c r="L516" s="72">
        <f>L517+L519</f>
        <v>47300</v>
      </c>
      <c r="M516" s="19">
        <f>M517+M519</f>
        <v>46400</v>
      </c>
    </row>
    <row r="517" spans="1:13" ht="15">
      <c r="A517" s="300">
        <v>637</v>
      </c>
      <c r="B517" s="104"/>
      <c r="C517" s="162"/>
      <c r="D517" s="835"/>
      <c r="E517" s="836" t="s">
        <v>140</v>
      </c>
      <c r="F517" s="116">
        <v>1036</v>
      </c>
      <c r="G517" s="248">
        <v>1068</v>
      </c>
      <c r="H517" s="116">
        <v>1000</v>
      </c>
      <c r="I517" s="107">
        <v>1500</v>
      </c>
      <c r="J517" s="248">
        <v>1000</v>
      </c>
      <c r="K517" s="116">
        <f>K518</f>
        <v>1300</v>
      </c>
      <c r="L517" s="107">
        <f>L518</f>
        <v>1300</v>
      </c>
      <c r="M517" s="248">
        <f>M518</f>
        <v>400</v>
      </c>
    </row>
    <row r="518" spans="1:15" ht="15">
      <c r="A518" s="193">
        <v>637001</v>
      </c>
      <c r="B518" s="80"/>
      <c r="C518" s="123">
        <v>41</v>
      </c>
      <c r="D518" s="808" t="s">
        <v>335</v>
      </c>
      <c r="E518" s="838" t="s">
        <v>336</v>
      </c>
      <c r="F518" s="82">
        <v>1036</v>
      </c>
      <c r="G518" s="194">
        <v>1068</v>
      </c>
      <c r="H518" s="82">
        <v>1000</v>
      </c>
      <c r="I518" s="83">
        <v>1500</v>
      </c>
      <c r="J518" s="210">
        <v>1000</v>
      </c>
      <c r="K518" s="82">
        <v>1300</v>
      </c>
      <c r="L518" s="13">
        <v>1300</v>
      </c>
      <c r="M518" s="194">
        <v>400</v>
      </c>
      <c r="O518" s="215"/>
    </row>
    <row r="519" spans="1:15" ht="15">
      <c r="A519" s="222">
        <v>642</v>
      </c>
      <c r="B519" s="3"/>
      <c r="C519" s="1000"/>
      <c r="D519" s="803"/>
      <c r="E519" s="827" t="s">
        <v>426</v>
      </c>
      <c r="F519" s="5"/>
      <c r="G519" s="192">
        <f>SUM(G520:G521)</f>
        <v>20156</v>
      </c>
      <c r="H519" s="5">
        <v>49660</v>
      </c>
      <c r="I519" s="4">
        <v>55760</v>
      </c>
      <c r="J519" s="192">
        <v>19000</v>
      </c>
      <c r="K519" s="5">
        <f>K520+K521</f>
        <v>47080</v>
      </c>
      <c r="L519" s="4">
        <f>L520</f>
        <v>46000</v>
      </c>
      <c r="M519" s="192">
        <f>M520</f>
        <v>46000</v>
      </c>
      <c r="O519" s="215"/>
    </row>
    <row r="520" spans="1:13" ht="15">
      <c r="A520" s="207">
        <v>642002</v>
      </c>
      <c r="B520" s="23"/>
      <c r="C520" s="239">
        <v>41</v>
      </c>
      <c r="D520" s="804" t="s">
        <v>427</v>
      </c>
      <c r="E520" s="856" t="s">
        <v>428</v>
      </c>
      <c r="F520" s="37"/>
      <c r="G520" s="210">
        <v>19908</v>
      </c>
      <c r="H520" s="37">
        <v>48800</v>
      </c>
      <c r="I520" s="13">
        <v>54900</v>
      </c>
      <c r="J520" s="210">
        <v>19000</v>
      </c>
      <c r="K520" s="37">
        <v>45980</v>
      </c>
      <c r="L520" s="22">
        <v>46000</v>
      </c>
      <c r="M520" s="208">
        <v>46000</v>
      </c>
    </row>
    <row r="521" spans="1:17" ht="15">
      <c r="A521" s="209">
        <v>642005</v>
      </c>
      <c r="B521" s="33"/>
      <c r="C521" s="150">
        <v>41</v>
      </c>
      <c r="D521" s="807" t="s">
        <v>427</v>
      </c>
      <c r="E521" s="842" t="s">
        <v>429</v>
      </c>
      <c r="F521" s="57"/>
      <c r="G521" s="244">
        <v>248</v>
      </c>
      <c r="H521" s="811">
        <v>860</v>
      </c>
      <c r="I521" s="25">
        <v>860</v>
      </c>
      <c r="J521" s="243">
        <v>250</v>
      </c>
      <c r="K521" s="57">
        <v>1100</v>
      </c>
      <c r="L521" s="13">
        <v>1100</v>
      </c>
      <c r="M521" s="210">
        <v>1100</v>
      </c>
      <c r="Q521" s="215"/>
    </row>
    <row r="522" spans="1:17" ht="15.75" thickBot="1">
      <c r="A522" s="227"/>
      <c r="B522" s="28"/>
      <c r="C522" s="1004"/>
      <c r="D522" s="834"/>
      <c r="E522" s="888"/>
      <c r="F522" s="111"/>
      <c r="G522" s="259"/>
      <c r="H522" s="29"/>
      <c r="I522" s="102"/>
      <c r="J522" s="280"/>
      <c r="K522" s="111"/>
      <c r="L522" s="102"/>
      <c r="M522" s="280"/>
      <c r="Q522" s="215"/>
    </row>
    <row r="523" spans="1:13" ht="15.75" thickBot="1">
      <c r="A523" s="213" t="s">
        <v>382</v>
      </c>
      <c r="B523" s="18"/>
      <c r="C523" s="999"/>
      <c r="D523" s="802"/>
      <c r="E523" s="61" t="s">
        <v>337</v>
      </c>
      <c r="F523" s="942">
        <f>F525+F536+F539+F524+F534</f>
        <v>23939</v>
      </c>
      <c r="G523" s="284">
        <f>G525+G536+G539+G524+G534</f>
        <v>33592</v>
      </c>
      <c r="H523" s="942">
        <f aca="true" t="shared" si="49" ref="H523:M523">H524+H525+H534+H536+H539</f>
        <v>75570</v>
      </c>
      <c r="I523" s="157">
        <f t="shared" si="49"/>
        <v>75570</v>
      </c>
      <c r="J523" s="284">
        <f t="shared" si="49"/>
        <v>34250</v>
      </c>
      <c r="K523" s="942">
        <f t="shared" si="49"/>
        <v>44170</v>
      </c>
      <c r="L523" s="157">
        <f t="shared" si="49"/>
        <v>42200</v>
      </c>
      <c r="M523" s="284">
        <f t="shared" si="49"/>
        <v>42300</v>
      </c>
    </row>
    <row r="524" spans="1:13" ht="15">
      <c r="A524" s="300">
        <v>611000</v>
      </c>
      <c r="B524" s="104"/>
      <c r="C524" s="162">
        <v>41</v>
      </c>
      <c r="D524" s="1038">
        <v>42777</v>
      </c>
      <c r="E524" s="836" t="s">
        <v>78</v>
      </c>
      <c r="F524" s="116">
        <v>14436</v>
      </c>
      <c r="G524" s="248">
        <v>19927</v>
      </c>
      <c r="H524" s="116">
        <v>50000</v>
      </c>
      <c r="I524" s="107">
        <v>50000</v>
      </c>
      <c r="J524" s="248">
        <v>20000</v>
      </c>
      <c r="K524" s="116">
        <v>27000</v>
      </c>
      <c r="L524" s="107">
        <v>27000</v>
      </c>
      <c r="M524" s="248">
        <v>27000</v>
      </c>
    </row>
    <row r="525" spans="1:13" ht="15">
      <c r="A525" s="231">
        <v>62</v>
      </c>
      <c r="B525" s="76"/>
      <c r="C525" s="1000"/>
      <c r="D525" s="808"/>
      <c r="E525" s="827" t="s">
        <v>79</v>
      </c>
      <c r="F525" s="77">
        <f>SUM(F526:F533)</f>
        <v>4780</v>
      </c>
      <c r="G525" s="251">
        <f aca="true" t="shared" si="50" ref="G525:M525">SUM(G526:G533)</f>
        <v>6593</v>
      </c>
      <c r="H525" s="77">
        <f t="shared" si="50"/>
        <v>17770</v>
      </c>
      <c r="I525" s="77">
        <f t="shared" si="50"/>
        <v>17770</v>
      </c>
      <c r="J525" s="251">
        <f t="shared" si="50"/>
        <v>8850</v>
      </c>
      <c r="K525" s="77">
        <f t="shared" si="50"/>
        <v>9670</v>
      </c>
      <c r="L525" s="77">
        <f t="shared" si="50"/>
        <v>7700</v>
      </c>
      <c r="M525" s="241">
        <f t="shared" si="50"/>
        <v>7700</v>
      </c>
    </row>
    <row r="526" spans="1:13" ht="15">
      <c r="A526" s="207">
        <v>621000</v>
      </c>
      <c r="B526" s="23"/>
      <c r="C526" s="981">
        <v>41</v>
      </c>
      <c r="D526" s="816" t="s">
        <v>338</v>
      </c>
      <c r="E526" s="829" t="s">
        <v>80</v>
      </c>
      <c r="F526" s="56">
        <v>916</v>
      </c>
      <c r="G526" s="208">
        <v>1028</v>
      </c>
      <c r="H526" s="121">
        <v>2500</v>
      </c>
      <c r="I526" s="99">
        <v>2500</v>
      </c>
      <c r="J526" s="208">
        <v>1500</v>
      </c>
      <c r="K526" s="121">
        <v>1000</v>
      </c>
      <c r="L526" s="99">
        <v>200</v>
      </c>
      <c r="M526" s="249">
        <v>200</v>
      </c>
    </row>
    <row r="527" spans="1:13" ht="15">
      <c r="A527" s="198">
        <v>623000</v>
      </c>
      <c r="B527" s="9"/>
      <c r="C527" s="14">
        <v>41</v>
      </c>
      <c r="D527" s="806" t="s">
        <v>338</v>
      </c>
      <c r="E527" s="457" t="s">
        <v>81</v>
      </c>
      <c r="F527" s="37">
        <v>381</v>
      </c>
      <c r="G527" s="244">
        <v>724</v>
      </c>
      <c r="H527" s="51">
        <v>2500</v>
      </c>
      <c r="I527" s="8">
        <v>2500</v>
      </c>
      <c r="J527" s="199">
        <v>1000</v>
      </c>
      <c r="K527" s="51">
        <v>1700</v>
      </c>
      <c r="L527" s="8">
        <v>200</v>
      </c>
      <c r="M527" s="199">
        <v>200</v>
      </c>
    </row>
    <row r="528" spans="1:13" ht="15">
      <c r="A528" s="198">
        <v>625001</v>
      </c>
      <c r="B528" s="9"/>
      <c r="C528" s="1002">
        <v>41</v>
      </c>
      <c r="D528" s="817" t="s">
        <v>338</v>
      </c>
      <c r="E528" s="457" t="s">
        <v>82</v>
      </c>
      <c r="F528" s="57">
        <v>195</v>
      </c>
      <c r="G528" s="244">
        <v>273</v>
      </c>
      <c r="H528" s="37">
        <v>750</v>
      </c>
      <c r="I528" s="13">
        <v>750</v>
      </c>
      <c r="J528" s="210">
        <v>200</v>
      </c>
      <c r="K528" s="37">
        <v>420</v>
      </c>
      <c r="L528" s="13">
        <v>750</v>
      </c>
      <c r="M528" s="210">
        <v>750</v>
      </c>
    </row>
    <row r="529" spans="1:13" ht="15">
      <c r="A529" s="198">
        <v>625002</v>
      </c>
      <c r="B529" s="9"/>
      <c r="C529" s="14">
        <v>41</v>
      </c>
      <c r="D529" s="806" t="s">
        <v>338</v>
      </c>
      <c r="E529" s="457" t="s">
        <v>83</v>
      </c>
      <c r="F529" s="57">
        <v>1954</v>
      </c>
      <c r="G529" s="244">
        <v>2727</v>
      </c>
      <c r="H529" s="57">
        <v>7200</v>
      </c>
      <c r="I529" s="25">
        <v>7200</v>
      </c>
      <c r="J529" s="244">
        <v>3000</v>
      </c>
      <c r="K529" s="57">
        <v>3800</v>
      </c>
      <c r="L529" s="25">
        <v>3800</v>
      </c>
      <c r="M529" s="244">
        <v>3800</v>
      </c>
    </row>
    <row r="530" spans="1:13" ht="15">
      <c r="A530" s="196">
        <v>625003</v>
      </c>
      <c r="B530" s="7"/>
      <c r="C530" s="1002">
        <v>41</v>
      </c>
      <c r="D530" s="817" t="s">
        <v>338</v>
      </c>
      <c r="E530" s="829" t="s">
        <v>84</v>
      </c>
      <c r="F530" s="57">
        <v>112</v>
      </c>
      <c r="G530" s="244">
        <v>156</v>
      </c>
      <c r="H530" s="57">
        <v>420</v>
      </c>
      <c r="I530" s="25">
        <v>420</v>
      </c>
      <c r="J530" s="244">
        <v>150</v>
      </c>
      <c r="K530" s="57">
        <v>250</v>
      </c>
      <c r="L530" s="25">
        <v>250</v>
      </c>
      <c r="M530" s="244">
        <v>250</v>
      </c>
    </row>
    <row r="531" spans="1:13" ht="15">
      <c r="A531" s="198">
        <v>625004</v>
      </c>
      <c r="B531" s="9"/>
      <c r="C531" s="14">
        <v>41</v>
      </c>
      <c r="D531" s="806" t="s">
        <v>338</v>
      </c>
      <c r="E531" s="457" t="s">
        <v>85</v>
      </c>
      <c r="F531" s="51">
        <v>419</v>
      </c>
      <c r="G531" s="199">
        <v>560</v>
      </c>
      <c r="H531" s="51">
        <v>1500</v>
      </c>
      <c r="I531" s="8">
        <v>1500</v>
      </c>
      <c r="J531" s="199">
        <v>1000</v>
      </c>
      <c r="K531" s="51">
        <v>900</v>
      </c>
      <c r="L531" s="8">
        <v>900</v>
      </c>
      <c r="M531" s="199">
        <v>900</v>
      </c>
    </row>
    <row r="532" spans="1:13" ht="15">
      <c r="A532" s="198">
        <v>625005</v>
      </c>
      <c r="B532" s="9"/>
      <c r="C532" s="14">
        <v>41</v>
      </c>
      <c r="D532" s="806" t="s">
        <v>338</v>
      </c>
      <c r="E532" s="457" t="s">
        <v>86</v>
      </c>
      <c r="F532" s="51">
        <v>140</v>
      </c>
      <c r="G532" s="199">
        <v>187</v>
      </c>
      <c r="H532" s="97">
        <v>500</v>
      </c>
      <c r="I532" s="6">
        <v>500</v>
      </c>
      <c r="J532" s="197">
        <v>500</v>
      </c>
      <c r="K532" s="97">
        <v>300</v>
      </c>
      <c r="L532" s="6">
        <v>300</v>
      </c>
      <c r="M532" s="197">
        <v>300</v>
      </c>
    </row>
    <row r="533" spans="1:13" ht="15">
      <c r="A533" s="206">
        <v>625007</v>
      </c>
      <c r="B533" s="33"/>
      <c r="C533" s="236">
        <v>41</v>
      </c>
      <c r="D533" s="803" t="s">
        <v>338</v>
      </c>
      <c r="E533" s="931" t="s">
        <v>87</v>
      </c>
      <c r="F533" s="37">
        <v>663</v>
      </c>
      <c r="G533" s="210">
        <v>938</v>
      </c>
      <c r="H533" s="811">
        <v>2400</v>
      </c>
      <c r="I533" s="24">
        <v>2400</v>
      </c>
      <c r="J533" s="243">
        <v>1500</v>
      </c>
      <c r="K533" s="811">
        <v>1300</v>
      </c>
      <c r="L533" s="24">
        <v>1300</v>
      </c>
      <c r="M533" s="243">
        <v>1300</v>
      </c>
    </row>
    <row r="534" spans="1:13" ht="15">
      <c r="A534" s="191">
        <v>633</v>
      </c>
      <c r="B534" s="156"/>
      <c r="C534" s="156"/>
      <c r="D534" s="808"/>
      <c r="E534" s="827" t="s">
        <v>96</v>
      </c>
      <c r="F534" s="5"/>
      <c r="G534" s="192">
        <v>71</v>
      </c>
      <c r="H534" s="5">
        <v>200</v>
      </c>
      <c r="I534" s="4">
        <v>200</v>
      </c>
      <c r="J534" s="192">
        <v>100</v>
      </c>
      <c r="K534" s="5">
        <f>K535</f>
        <v>200</v>
      </c>
      <c r="L534" s="4">
        <f>L535</f>
        <v>200</v>
      </c>
      <c r="M534" s="192">
        <f>M535</f>
        <v>300</v>
      </c>
    </row>
    <row r="535" spans="1:13" ht="15">
      <c r="A535" s="193">
        <v>633006</v>
      </c>
      <c r="B535" s="123">
        <v>3</v>
      </c>
      <c r="C535" s="123">
        <v>41</v>
      </c>
      <c r="D535" s="808" t="s">
        <v>338</v>
      </c>
      <c r="E535" s="838" t="s">
        <v>339</v>
      </c>
      <c r="F535" s="82"/>
      <c r="G535" s="194">
        <v>71</v>
      </c>
      <c r="H535" s="82">
        <v>200</v>
      </c>
      <c r="I535" s="83">
        <v>200</v>
      </c>
      <c r="J535" s="194">
        <v>100</v>
      </c>
      <c r="K535" s="82">
        <v>200</v>
      </c>
      <c r="L535" s="83">
        <v>200</v>
      </c>
      <c r="M535" s="194">
        <v>300</v>
      </c>
    </row>
    <row r="536" spans="1:13" ht="15">
      <c r="A536" s="191">
        <v>637</v>
      </c>
      <c r="B536" s="3"/>
      <c r="C536" s="156"/>
      <c r="D536" s="808"/>
      <c r="E536" s="827" t="s">
        <v>140</v>
      </c>
      <c r="F536" s="926">
        <f>SUM(F537:F538)</f>
        <v>2863</v>
      </c>
      <c r="G536" s="278">
        <f>SUM(G537:G538)</f>
        <v>3562</v>
      </c>
      <c r="H536" s="5">
        <f>SUM(H537:H538)</f>
        <v>5800</v>
      </c>
      <c r="I536" s="4">
        <f>SUM(I537:I538)</f>
        <v>5800</v>
      </c>
      <c r="J536" s="192">
        <f>SUM(J537:J539)</f>
        <v>5300</v>
      </c>
      <c r="K536" s="5">
        <f>SUM(K537:K538)</f>
        <v>5500</v>
      </c>
      <c r="L536" s="4">
        <f>SUM(L537:L538)</f>
        <v>5500</v>
      </c>
      <c r="M536" s="192">
        <f>SUM(M537:M538)</f>
        <v>5500</v>
      </c>
    </row>
    <row r="537" spans="1:13" ht="15">
      <c r="A537" s="198">
        <v>637014</v>
      </c>
      <c r="B537" s="9"/>
      <c r="C537" s="1002">
        <v>41</v>
      </c>
      <c r="D537" s="816" t="s">
        <v>338</v>
      </c>
      <c r="E537" s="457" t="s">
        <v>156</v>
      </c>
      <c r="F537" s="51">
        <v>2714</v>
      </c>
      <c r="G537" s="199">
        <v>3324</v>
      </c>
      <c r="H537" s="51">
        <v>5000</v>
      </c>
      <c r="I537" s="6">
        <v>5000</v>
      </c>
      <c r="J537" s="199">
        <v>5000</v>
      </c>
      <c r="K537" s="51">
        <v>5000</v>
      </c>
      <c r="L537" s="6">
        <v>5000</v>
      </c>
      <c r="M537" s="199">
        <v>5000</v>
      </c>
    </row>
    <row r="538" spans="1:13" ht="15">
      <c r="A538" s="200">
        <v>637016</v>
      </c>
      <c r="B538" s="11"/>
      <c r="C538" s="236">
        <v>41</v>
      </c>
      <c r="D538" s="807" t="s">
        <v>338</v>
      </c>
      <c r="E538" s="856" t="s">
        <v>160</v>
      </c>
      <c r="F538" s="944">
        <v>149</v>
      </c>
      <c r="G538" s="945">
        <v>238</v>
      </c>
      <c r="H538" s="85">
        <v>800</v>
      </c>
      <c r="I538" s="85">
        <v>800</v>
      </c>
      <c r="J538" s="285">
        <v>300</v>
      </c>
      <c r="K538" s="85">
        <v>500</v>
      </c>
      <c r="L538" s="85">
        <v>500</v>
      </c>
      <c r="M538" s="285">
        <v>500</v>
      </c>
    </row>
    <row r="539" spans="1:13" ht="15">
      <c r="A539" s="191">
        <v>641</v>
      </c>
      <c r="B539" s="3"/>
      <c r="C539" s="156"/>
      <c r="D539" s="808"/>
      <c r="E539" s="827" t="s">
        <v>167</v>
      </c>
      <c r="F539" s="5">
        <v>1860</v>
      </c>
      <c r="G539" s="192">
        <v>3439</v>
      </c>
      <c r="H539" s="5">
        <v>1800</v>
      </c>
      <c r="I539" s="4">
        <v>1800</v>
      </c>
      <c r="J539" s="192"/>
      <c r="K539" s="5">
        <f>K540</f>
        <v>1800</v>
      </c>
      <c r="L539" s="4">
        <f>L540</f>
        <v>1800</v>
      </c>
      <c r="M539" s="192">
        <f>M540</f>
        <v>1800</v>
      </c>
    </row>
    <row r="540" spans="1:14" ht="15">
      <c r="A540" s="193">
        <v>641012</v>
      </c>
      <c r="B540" s="16"/>
      <c r="C540" s="123">
        <v>41</v>
      </c>
      <c r="D540" s="808" t="s">
        <v>338</v>
      </c>
      <c r="E540" s="838" t="s">
        <v>340</v>
      </c>
      <c r="F540" s="82">
        <v>1860</v>
      </c>
      <c r="G540" s="194">
        <v>3439</v>
      </c>
      <c r="H540" s="37">
        <v>1800</v>
      </c>
      <c r="I540" s="83">
        <v>1800</v>
      </c>
      <c r="J540" s="194">
        <v>2000</v>
      </c>
      <c r="K540" s="82">
        <v>1800</v>
      </c>
      <c r="L540" s="13">
        <v>1800</v>
      </c>
      <c r="M540" s="194">
        <v>1800</v>
      </c>
      <c r="N540" s="215"/>
    </row>
    <row r="541" spans="1:13" ht="15.75" thickBot="1">
      <c r="A541" s="228"/>
      <c r="B541" s="101"/>
      <c r="C541" s="1004"/>
      <c r="D541" s="834"/>
      <c r="E541" s="888"/>
      <c r="F541" s="874"/>
      <c r="G541" s="946"/>
      <c r="H541" s="111"/>
      <c r="I541" s="13"/>
      <c r="J541" s="328"/>
      <c r="K541" s="37"/>
      <c r="L541" s="102"/>
      <c r="M541" s="277"/>
    </row>
    <row r="542" spans="1:13" ht="15.75" thickBot="1">
      <c r="A542" s="213" t="s">
        <v>383</v>
      </c>
      <c r="B542" s="18"/>
      <c r="C542" s="999"/>
      <c r="D542" s="802"/>
      <c r="E542" s="61" t="s">
        <v>341</v>
      </c>
      <c r="F542" s="74">
        <v>165</v>
      </c>
      <c r="G542" s="19">
        <v>471</v>
      </c>
      <c r="H542" s="74">
        <f aca="true" t="shared" si="51" ref="H542:M542">H543</f>
        <v>500</v>
      </c>
      <c r="I542" s="72">
        <f t="shared" si="51"/>
        <v>500</v>
      </c>
      <c r="J542" s="19">
        <f t="shared" si="51"/>
        <v>500</v>
      </c>
      <c r="K542" s="74">
        <v>300</v>
      </c>
      <c r="L542" s="72">
        <v>500</v>
      </c>
      <c r="M542" s="19">
        <f t="shared" si="51"/>
        <v>500</v>
      </c>
    </row>
    <row r="543" spans="1:14" ht="15">
      <c r="A543" s="204">
        <v>642</v>
      </c>
      <c r="B543" s="20"/>
      <c r="C543" s="1015"/>
      <c r="D543" s="822"/>
      <c r="E543" s="827" t="s">
        <v>291</v>
      </c>
      <c r="F543" s="137">
        <v>165</v>
      </c>
      <c r="G543" s="205">
        <v>471</v>
      </c>
      <c r="H543" s="137">
        <v>500</v>
      </c>
      <c r="I543" s="21">
        <v>500</v>
      </c>
      <c r="J543" s="205">
        <v>500</v>
      </c>
      <c r="K543" s="137">
        <v>300</v>
      </c>
      <c r="L543" s="21">
        <v>500</v>
      </c>
      <c r="M543" s="205">
        <f>M544</f>
        <v>500</v>
      </c>
      <c r="N543" s="215"/>
    </row>
    <row r="544" spans="1:18" ht="15">
      <c r="A544" s="193">
        <v>642014</v>
      </c>
      <c r="B544" s="23"/>
      <c r="C544" s="1005">
        <v>111</v>
      </c>
      <c r="D544" s="943" t="s">
        <v>342</v>
      </c>
      <c r="E544" s="856" t="s">
        <v>343</v>
      </c>
      <c r="F544" s="56">
        <v>165</v>
      </c>
      <c r="G544" s="208">
        <v>471</v>
      </c>
      <c r="H544" s="56">
        <v>500</v>
      </c>
      <c r="I544" s="99">
        <v>500</v>
      </c>
      <c r="J544" s="208">
        <v>500</v>
      </c>
      <c r="K544" s="56">
        <v>300</v>
      </c>
      <c r="L544" s="22">
        <v>500</v>
      </c>
      <c r="M544" s="249">
        <v>500</v>
      </c>
      <c r="N544" s="1054"/>
      <c r="O544" s="396"/>
      <c r="P544" s="396"/>
      <c r="Q544" s="396"/>
      <c r="R544" s="396"/>
    </row>
    <row r="545" spans="1:13" ht="15.75" thickBot="1">
      <c r="A545" s="228"/>
      <c r="B545" s="101"/>
      <c r="C545" s="1007"/>
      <c r="D545" s="839"/>
      <c r="E545" s="843"/>
      <c r="F545" s="869"/>
      <c r="G545" s="421"/>
      <c r="H545" s="111"/>
      <c r="I545" s="102"/>
      <c r="J545" s="280"/>
      <c r="K545" s="111"/>
      <c r="L545" s="102"/>
      <c r="M545" s="368"/>
    </row>
    <row r="546" spans="1:13" ht="15.75" thickBot="1">
      <c r="A546" s="213" t="s">
        <v>384</v>
      </c>
      <c r="B546" s="103"/>
      <c r="C546" s="59"/>
      <c r="D546" s="802"/>
      <c r="E546" s="61" t="s">
        <v>344</v>
      </c>
      <c r="F546" s="74">
        <f aca="true" t="shared" si="52" ref="F546:L546">F547</f>
        <v>551</v>
      </c>
      <c r="G546" s="19">
        <f t="shared" si="52"/>
        <v>1299</v>
      </c>
      <c r="H546" s="74">
        <f t="shared" si="52"/>
        <v>1200</v>
      </c>
      <c r="I546" s="72">
        <f t="shared" si="52"/>
        <v>1200</v>
      </c>
      <c r="J546" s="19">
        <f t="shared" si="52"/>
        <v>600</v>
      </c>
      <c r="K546" s="74">
        <f t="shared" si="52"/>
        <v>400</v>
      </c>
      <c r="L546" s="72">
        <f t="shared" si="52"/>
        <v>400</v>
      </c>
      <c r="M546" s="19">
        <v>400</v>
      </c>
    </row>
    <row r="547" spans="1:15" ht="15">
      <c r="A547" s="300">
        <v>642</v>
      </c>
      <c r="B547" s="104"/>
      <c r="C547" s="162"/>
      <c r="D547" s="835"/>
      <c r="E547" s="836" t="s">
        <v>291</v>
      </c>
      <c r="F547" s="116">
        <f>SUM(F548:F551)</f>
        <v>551</v>
      </c>
      <c r="G547" s="248">
        <f>SUM(G548:G551)</f>
        <v>1299</v>
      </c>
      <c r="H547" s="116">
        <f>H548+H550+H551+H549</f>
        <v>1200</v>
      </c>
      <c r="I547" s="107">
        <f>I548+I550+I551+I549</f>
        <v>1200</v>
      </c>
      <c r="J547" s="248">
        <f>J548+J550+J552</f>
        <v>600</v>
      </c>
      <c r="K547" s="116">
        <v>400</v>
      </c>
      <c r="L547" s="107">
        <v>400</v>
      </c>
      <c r="M547" s="248">
        <v>400</v>
      </c>
      <c r="O547" s="217"/>
    </row>
    <row r="548" spans="1:13" ht="15">
      <c r="A548" s="198">
        <v>642026</v>
      </c>
      <c r="B548" s="9">
        <v>2</v>
      </c>
      <c r="C548" s="14">
        <v>111</v>
      </c>
      <c r="D548" s="806" t="s">
        <v>342</v>
      </c>
      <c r="E548" s="457" t="s">
        <v>66</v>
      </c>
      <c r="F548" s="51">
        <v>99</v>
      </c>
      <c r="G548" s="199"/>
      <c r="H548" s="819">
        <v>1000</v>
      </c>
      <c r="I548" s="58">
        <v>1000</v>
      </c>
      <c r="J548" s="203">
        <v>500</v>
      </c>
      <c r="K548" s="819">
        <v>400</v>
      </c>
      <c r="L548" s="58">
        <v>400</v>
      </c>
      <c r="M548" s="203">
        <v>400</v>
      </c>
    </row>
    <row r="549" spans="1:16" ht="15">
      <c r="A549" s="198">
        <v>642026</v>
      </c>
      <c r="B549" s="9"/>
      <c r="C549" s="14">
        <v>111</v>
      </c>
      <c r="D549" s="806" t="s">
        <v>342</v>
      </c>
      <c r="E549" s="931" t="s">
        <v>404</v>
      </c>
      <c r="F549" s="57">
        <v>352</v>
      </c>
      <c r="G549" s="244">
        <v>1183</v>
      </c>
      <c r="H549" s="922"/>
      <c r="I549" s="58"/>
      <c r="J549" s="203">
        <v>1000</v>
      </c>
      <c r="K549" s="819"/>
      <c r="L549" s="144"/>
      <c r="M549" s="203"/>
      <c r="P549" s="215"/>
    </row>
    <row r="550" spans="1:13" ht="15" customHeight="1" hidden="1">
      <c r="A550" s="206">
        <v>642026</v>
      </c>
      <c r="B550" s="9">
        <v>3</v>
      </c>
      <c r="C550" s="14"/>
      <c r="D550" s="806" t="s">
        <v>342</v>
      </c>
      <c r="E550" s="931" t="s">
        <v>312</v>
      </c>
      <c r="F550" s="57">
        <v>100</v>
      </c>
      <c r="G550" s="244">
        <v>116</v>
      </c>
      <c r="H550" s="922">
        <v>200</v>
      </c>
      <c r="I550" s="144">
        <v>200</v>
      </c>
      <c r="J550" s="269">
        <v>100</v>
      </c>
      <c r="K550" s="922">
        <v>200</v>
      </c>
      <c r="L550" s="144">
        <v>200</v>
      </c>
      <c r="M550" s="269">
        <v>200</v>
      </c>
    </row>
    <row r="551" spans="1:13" ht="15">
      <c r="A551" s="200">
        <v>642026</v>
      </c>
      <c r="B551" s="33">
        <v>4</v>
      </c>
      <c r="C551" s="239">
        <v>111</v>
      </c>
      <c r="D551" s="804" t="s">
        <v>342</v>
      </c>
      <c r="E551" s="842" t="s">
        <v>345</v>
      </c>
      <c r="F551" s="811"/>
      <c r="G551" s="243"/>
      <c r="H551" s="852"/>
      <c r="I551" s="118"/>
      <c r="J551" s="286"/>
      <c r="K551" s="852"/>
      <c r="L551" s="118"/>
      <c r="M551" s="286"/>
    </row>
    <row r="552" spans="1:13" ht="15.75" thickBot="1">
      <c r="A552" s="228"/>
      <c r="B552" s="101"/>
      <c r="C552" s="1007"/>
      <c r="D552" s="839"/>
      <c r="E552" s="843"/>
      <c r="F552" s="874"/>
      <c r="G552" s="260"/>
      <c r="H552" s="37"/>
      <c r="I552" s="102"/>
      <c r="J552" s="287"/>
      <c r="K552" s="111"/>
      <c r="L552" s="13"/>
      <c r="M552" s="287"/>
    </row>
    <row r="553" spans="1:16" ht="15.75" thickBot="1">
      <c r="A553" s="213" t="s">
        <v>384</v>
      </c>
      <c r="B553" s="18"/>
      <c r="C553" s="999"/>
      <c r="D553" s="802"/>
      <c r="E553" s="61" t="s">
        <v>346</v>
      </c>
      <c r="F553" s="74">
        <v>83</v>
      </c>
      <c r="G553" s="19">
        <v>355</v>
      </c>
      <c r="H553" s="74">
        <f aca="true" t="shared" si="53" ref="H553:M553">H554</f>
        <v>2000</v>
      </c>
      <c r="I553" s="72">
        <f t="shared" si="53"/>
        <v>2000</v>
      </c>
      <c r="J553" s="19">
        <f t="shared" si="53"/>
        <v>500</v>
      </c>
      <c r="K553" s="74">
        <f t="shared" si="53"/>
        <v>2000</v>
      </c>
      <c r="L553" s="72">
        <f t="shared" si="53"/>
        <v>2000</v>
      </c>
      <c r="M553" s="19">
        <f t="shared" si="53"/>
        <v>2000</v>
      </c>
      <c r="P553" s="215"/>
    </row>
    <row r="554" spans="1:16" ht="15">
      <c r="A554" s="295">
        <v>642</v>
      </c>
      <c r="B554" s="104"/>
      <c r="C554" s="162"/>
      <c r="D554" s="835"/>
      <c r="E554" s="948" t="s">
        <v>291</v>
      </c>
      <c r="F554" s="840">
        <v>83</v>
      </c>
      <c r="G554" s="845">
        <v>355</v>
      </c>
      <c r="H554" s="116">
        <v>2000</v>
      </c>
      <c r="I554" s="107">
        <v>2000</v>
      </c>
      <c r="J554" s="248">
        <v>500</v>
      </c>
      <c r="K554" s="116">
        <f>K555</f>
        <v>2000</v>
      </c>
      <c r="L554" s="107">
        <f>L555</f>
        <v>2000</v>
      </c>
      <c r="M554" s="248">
        <f>M555</f>
        <v>2000</v>
      </c>
      <c r="N554" s="215"/>
      <c r="P554" s="215"/>
    </row>
    <row r="555" spans="1:13" ht="15">
      <c r="A555" s="193">
        <v>642026</v>
      </c>
      <c r="B555" s="80"/>
      <c r="C555" s="123">
        <v>41</v>
      </c>
      <c r="D555" s="808" t="s">
        <v>342</v>
      </c>
      <c r="E555" s="838" t="s">
        <v>291</v>
      </c>
      <c r="F555" s="82">
        <v>83</v>
      </c>
      <c r="G555" s="194">
        <v>355</v>
      </c>
      <c r="H555" s="37">
        <v>2000</v>
      </c>
      <c r="I555" s="13">
        <v>2000</v>
      </c>
      <c r="J555" s="210">
        <v>500</v>
      </c>
      <c r="K555" s="37">
        <v>2000</v>
      </c>
      <c r="L555" s="83">
        <v>2000</v>
      </c>
      <c r="M555" s="212">
        <v>2000</v>
      </c>
    </row>
    <row r="556" spans="1:13" ht="17.25" thickBot="1">
      <c r="A556" s="309"/>
      <c r="B556" s="158"/>
      <c r="C556" s="1024"/>
      <c r="D556" s="834"/>
      <c r="E556" s="949"/>
      <c r="F556" s="947"/>
      <c r="G556" s="952"/>
      <c r="H556" s="951"/>
      <c r="I556" s="159"/>
      <c r="J556" s="280"/>
      <c r="K556" s="951"/>
      <c r="L556" s="160"/>
      <c r="M556" s="280"/>
    </row>
    <row r="557" spans="1:13" ht="15.75" thickBot="1">
      <c r="A557" s="213" t="s">
        <v>454</v>
      </c>
      <c r="B557" s="18"/>
      <c r="C557" s="999"/>
      <c r="D557" s="802"/>
      <c r="E557" s="950" t="s">
        <v>368</v>
      </c>
      <c r="F557" s="74">
        <f>SUM(F558:F560)</f>
        <v>425</v>
      </c>
      <c r="G557" s="19">
        <f>SUM(G558:G560)</f>
        <v>9809</v>
      </c>
      <c r="H557" s="74">
        <f aca="true" t="shared" si="54" ref="H557:M557">H558+H559+H560</f>
        <v>1500</v>
      </c>
      <c r="I557" s="72">
        <f t="shared" si="54"/>
        <v>1500</v>
      </c>
      <c r="J557" s="953">
        <f t="shared" si="54"/>
        <v>1100</v>
      </c>
      <c r="K557" s="74">
        <f t="shared" si="54"/>
        <v>1500</v>
      </c>
      <c r="L557" s="72">
        <f t="shared" si="54"/>
        <v>1500</v>
      </c>
      <c r="M557" s="19">
        <f t="shared" si="54"/>
        <v>1500</v>
      </c>
    </row>
    <row r="558" spans="1:13" ht="15">
      <c r="A558" s="231">
        <v>633006</v>
      </c>
      <c r="B558" s="1039">
        <v>7</v>
      </c>
      <c r="C558" s="1039">
        <v>41</v>
      </c>
      <c r="D558" s="1040" t="s">
        <v>347</v>
      </c>
      <c r="E558" s="836" t="s">
        <v>221</v>
      </c>
      <c r="F558" s="926"/>
      <c r="G558" s="278">
        <v>9203</v>
      </c>
      <c r="H558" s="926"/>
      <c r="I558" s="145"/>
      <c r="J558" s="271"/>
      <c r="K558" s="926"/>
      <c r="L558" s="145"/>
      <c r="M558" s="278"/>
    </row>
    <row r="559" spans="1:13" ht="15">
      <c r="A559" s="222">
        <v>637015</v>
      </c>
      <c r="B559" s="156"/>
      <c r="C559" s="156">
        <v>41</v>
      </c>
      <c r="D559" s="1041" t="s">
        <v>347</v>
      </c>
      <c r="E559" s="827" t="s">
        <v>140</v>
      </c>
      <c r="F559" s="5"/>
      <c r="G559" s="192"/>
      <c r="H559" s="5">
        <v>500</v>
      </c>
      <c r="I559" s="4">
        <v>500</v>
      </c>
      <c r="J559" s="192">
        <v>100</v>
      </c>
      <c r="K559" s="5">
        <v>500</v>
      </c>
      <c r="L559" s="4">
        <v>500</v>
      </c>
      <c r="M559" s="192">
        <v>500</v>
      </c>
    </row>
    <row r="560" spans="1:13" ht="15">
      <c r="A560" s="310">
        <v>641006</v>
      </c>
      <c r="B560" s="163"/>
      <c r="C560" s="163">
        <v>111</v>
      </c>
      <c r="D560" s="1041" t="s">
        <v>347</v>
      </c>
      <c r="E560" s="827" t="s">
        <v>348</v>
      </c>
      <c r="F560" s="5">
        <v>425</v>
      </c>
      <c r="G560" s="192">
        <v>606</v>
      </c>
      <c r="H560" s="5">
        <v>1000</v>
      </c>
      <c r="I560" s="4">
        <v>1000</v>
      </c>
      <c r="J560" s="195">
        <v>1000</v>
      </c>
      <c r="K560" s="5">
        <v>1000</v>
      </c>
      <c r="L560" s="4">
        <v>1000</v>
      </c>
      <c r="M560" s="192">
        <v>1000</v>
      </c>
    </row>
    <row r="561" spans="1:13" ht="15.75" thickBot="1">
      <c r="A561" s="365"/>
      <c r="B561" s="359"/>
      <c r="C561" s="1025"/>
      <c r="D561" s="839"/>
      <c r="E561" s="955" t="s">
        <v>349</v>
      </c>
      <c r="F561" s="954">
        <v>410113</v>
      </c>
      <c r="G561" s="958">
        <v>450283</v>
      </c>
      <c r="H561" s="956">
        <v>415500</v>
      </c>
      <c r="I561" s="360">
        <v>500463</v>
      </c>
      <c r="J561" s="977">
        <v>400561</v>
      </c>
      <c r="K561" s="956">
        <v>434000</v>
      </c>
      <c r="L561" s="360">
        <v>415500</v>
      </c>
      <c r="M561" s="361">
        <v>415500</v>
      </c>
    </row>
    <row r="562" spans="1:16" ht="15.75" thickBot="1">
      <c r="A562" s="38"/>
      <c r="B562" s="40"/>
      <c r="C562" s="40"/>
      <c r="D562" s="366"/>
      <c r="E562" s="48" t="s">
        <v>350</v>
      </c>
      <c r="F562" s="168">
        <v>771626</v>
      </c>
      <c r="G562" s="49">
        <v>964821</v>
      </c>
      <c r="H562" s="957">
        <v>1092360</v>
      </c>
      <c r="I562" s="49">
        <v>1116387</v>
      </c>
      <c r="J562" s="957">
        <f>J4+J118+J135+J154+J157+J164+J176+J199+J203+J214+J232+J252+J255+J266+J285+J315+J329+J365+J384+J416+J424+J485+J516+J523+J542+J546+J553+J557</f>
        <v>782419.98</v>
      </c>
      <c r="K562" s="957">
        <f>K4+K118+K135+K154+K157+K176+K199+K203+K214+K232+K255+K266+K285+K315+K329+K365+K384+K416+K424+K485+K516+K523+K542+K546+K553+K557</f>
        <v>1125808</v>
      </c>
      <c r="L562" s="49">
        <f>L4+L118+L135+L154+L157+L164+L176+L199+L203+L214+L232+L255+L266+L285+L315+L329+L365+L384+L416+L424+L485+L516+L523+L542+L546+L553+L557</f>
        <v>1105339.6</v>
      </c>
      <c r="M562" s="363">
        <f>M4+M118+M135+M154+M157+M164+M176+M199+M203+M214+M232+M252+M255+M266+M285+M315+M329+M365+M384+M416+M424+M485+M516+M523+M542+M546+M553+M557</f>
        <v>1108645.279</v>
      </c>
      <c r="P562" s="215"/>
    </row>
    <row r="563" spans="1:13" ht="15.75" thickBot="1">
      <c r="A563" s="67"/>
      <c r="B563" s="67"/>
      <c r="C563" s="67"/>
      <c r="D563" s="180"/>
      <c r="E563" s="164" t="s">
        <v>351</v>
      </c>
      <c r="F563" s="165">
        <v>410113</v>
      </c>
      <c r="G563" s="165">
        <v>450283</v>
      </c>
      <c r="H563" s="362">
        <f>H561</f>
        <v>415500</v>
      </c>
      <c r="I563" s="362">
        <v>500463</v>
      </c>
      <c r="J563" s="978">
        <f>J561</f>
        <v>400561</v>
      </c>
      <c r="K563" s="64">
        <v>434000</v>
      </c>
      <c r="L563" s="362">
        <f>L561</f>
        <v>415500</v>
      </c>
      <c r="M563" s="64">
        <f>M561</f>
        <v>415500</v>
      </c>
    </row>
    <row r="564" spans="1:13" ht="15.75" thickBot="1">
      <c r="A564" s="166"/>
      <c r="B564" s="166"/>
      <c r="C564" s="166"/>
      <c r="D564" s="180"/>
      <c r="E564" s="167" t="s">
        <v>352</v>
      </c>
      <c r="F564" s="44">
        <v>1181739</v>
      </c>
      <c r="G564" s="44">
        <v>1415104</v>
      </c>
      <c r="H564" s="44">
        <f aca="true" t="shared" si="55" ref="H564:M564">H562+H563</f>
        <v>1507860</v>
      </c>
      <c r="I564" s="44">
        <f t="shared" si="55"/>
        <v>1616850</v>
      </c>
      <c r="J564" s="44">
        <f t="shared" si="55"/>
        <v>1182980.98</v>
      </c>
      <c r="K564" s="364">
        <f t="shared" si="55"/>
        <v>1559808</v>
      </c>
      <c r="L564" s="44">
        <f t="shared" si="55"/>
        <v>1520839.6</v>
      </c>
      <c r="M564" s="364">
        <f t="shared" si="55"/>
        <v>1524145.279</v>
      </c>
    </row>
    <row r="565" spans="1:13" ht="15.75" thickBot="1">
      <c r="A565" s="166"/>
      <c r="B565" s="166"/>
      <c r="C565" s="166"/>
      <c r="D565" s="129"/>
      <c r="E565" s="41"/>
      <c r="H565" s="168"/>
      <c r="I565" s="168"/>
      <c r="J565" s="154"/>
      <c r="K565" s="168"/>
      <c r="L565" s="168"/>
      <c r="M565" s="238"/>
    </row>
    <row r="566" spans="1:13" ht="15.75" thickBot="1">
      <c r="A566" s="313"/>
      <c r="B566" s="169"/>
      <c r="C566" s="45"/>
      <c r="D566" s="367"/>
      <c r="E566" s="65" t="s">
        <v>353</v>
      </c>
      <c r="H566" s="170"/>
      <c r="I566" s="170"/>
      <c r="J566" s="168"/>
      <c r="K566" s="170"/>
      <c r="L566" s="170"/>
      <c r="M566" s="290"/>
    </row>
    <row r="567" spans="1:13" ht="15.75" thickBot="1">
      <c r="A567" s="171" t="s">
        <v>354</v>
      </c>
      <c r="B567" s="172"/>
      <c r="C567" s="1026"/>
      <c r="D567" s="802"/>
      <c r="E567" s="378" t="s">
        <v>355</v>
      </c>
      <c r="F567" s="39">
        <v>2400</v>
      </c>
      <c r="G567" s="174">
        <v>15730</v>
      </c>
      <c r="H567" s="173">
        <v>46474</v>
      </c>
      <c r="I567" s="176">
        <v>96974</v>
      </c>
      <c r="J567" s="174"/>
      <c r="K567" s="39">
        <v>55431</v>
      </c>
      <c r="L567" s="173">
        <v>10000</v>
      </c>
      <c r="M567" s="174">
        <v>10000</v>
      </c>
    </row>
    <row r="568" spans="1:13" ht="15">
      <c r="A568" s="211">
        <v>711001</v>
      </c>
      <c r="B568" s="32"/>
      <c r="C568" s="1027">
        <v>43</v>
      </c>
      <c r="D568" s="959" t="s">
        <v>356</v>
      </c>
      <c r="E568" s="964" t="s">
        <v>452</v>
      </c>
      <c r="F568" s="960"/>
      <c r="G568" s="966"/>
      <c r="H568" s="187"/>
      <c r="I568" s="177">
        <v>12000</v>
      </c>
      <c r="J568" s="968"/>
      <c r="K568" s="961"/>
      <c r="L568" s="177"/>
      <c r="M568" s="369"/>
    </row>
    <row r="569" spans="1:18" ht="15">
      <c r="A569" s="198">
        <v>713005</v>
      </c>
      <c r="B569" s="9"/>
      <c r="C569" s="14">
        <v>111</v>
      </c>
      <c r="D569" s="818" t="s">
        <v>356</v>
      </c>
      <c r="E569" s="43" t="s">
        <v>489</v>
      </c>
      <c r="F569" s="198"/>
      <c r="G569" s="199"/>
      <c r="H569" s="51"/>
      <c r="I569" s="8">
        <v>18850</v>
      </c>
      <c r="J569" s="983"/>
      <c r="K569" s="198"/>
      <c r="L569" s="96"/>
      <c r="M569" s="941"/>
      <c r="N569" s="1044"/>
      <c r="O569" s="396"/>
      <c r="P569" s="396"/>
      <c r="Q569" s="396"/>
      <c r="R569" s="396"/>
    </row>
    <row r="570" spans="1:14" ht="15">
      <c r="A570" s="198">
        <v>716000</v>
      </c>
      <c r="B570" s="7"/>
      <c r="C570" s="1002">
        <v>41</v>
      </c>
      <c r="D570" s="823" t="s">
        <v>356</v>
      </c>
      <c r="E570" s="457" t="s">
        <v>357</v>
      </c>
      <c r="F570" s="97">
        <v>2400</v>
      </c>
      <c r="G570" s="197"/>
      <c r="H570" s="187">
        <v>15000</v>
      </c>
      <c r="I570" s="6">
        <v>15000</v>
      </c>
      <c r="J570" s="987"/>
      <c r="K570" s="187">
        <v>15000</v>
      </c>
      <c r="L570" s="189">
        <v>10000</v>
      </c>
      <c r="M570" s="276">
        <v>10000</v>
      </c>
      <c r="N570" s="396"/>
    </row>
    <row r="571" spans="1:13" ht="15">
      <c r="A571" s="198">
        <v>717001</v>
      </c>
      <c r="B571" s="9"/>
      <c r="C571" s="14">
        <v>41</v>
      </c>
      <c r="D571" s="806" t="s">
        <v>356</v>
      </c>
      <c r="E571" s="741" t="s">
        <v>358</v>
      </c>
      <c r="F571" s="984"/>
      <c r="G571" s="985">
        <v>15730</v>
      </c>
      <c r="H571" s="51">
        <v>31474</v>
      </c>
      <c r="I571" s="8">
        <v>27074</v>
      </c>
      <c r="J571" s="199"/>
      <c r="K571" s="51">
        <v>40431</v>
      </c>
      <c r="L571" s="8"/>
      <c r="M571" s="199"/>
    </row>
    <row r="572" spans="1:13" ht="17.25" customHeight="1" thickBot="1">
      <c r="A572" s="311">
        <v>717002</v>
      </c>
      <c r="B572" s="1048"/>
      <c r="C572" s="1048">
        <v>41</v>
      </c>
      <c r="D572" s="1042" t="s">
        <v>356</v>
      </c>
      <c r="E572" s="382" t="s">
        <v>443</v>
      </c>
      <c r="F572" s="1046"/>
      <c r="G572" s="1047"/>
      <c r="H572" s="906"/>
      <c r="I572" s="1043">
        <v>24050</v>
      </c>
      <c r="J572" s="1045"/>
      <c r="K572" s="370"/>
      <c r="L572" s="986"/>
      <c r="M572" s="830"/>
    </row>
    <row r="573" spans="1:13" ht="15.75" thickBot="1">
      <c r="A573" s="228"/>
      <c r="B573" s="28"/>
      <c r="C573" s="1004"/>
      <c r="D573" s="834"/>
      <c r="E573" s="862"/>
      <c r="F573" s="178"/>
      <c r="G573" s="932"/>
      <c r="H573" s="29"/>
      <c r="I573" s="29"/>
      <c r="J573" s="830"/>
      <c r="K573" s="29"/>
      <c r="L573" s="29"/>
      <c r="M573" s="249"/>
    </row>
    <row r="574" spans="1:19" ht="15.75" thickBot="1">
      <c r="A574" s="171" t="s">
        <v>377</v>
      </c>
      <c r="B574" s="172"/>
      <c r="C574" s="1026"/>
      <c r="D574" s="802"/>
      <c r="E574" s="378" t="s">
        <v>359</v>
      </c>
      <c r="F574" s="962">
        <v>3470</v>
      </c>
      <c r="G574" s="967"/>
      <c r="H574" s="178"/>
      <c r="I574" s="178"/>
      <c r="J574" s="174"/>
      <c r="K574" s="178"/>
      <c r="L574" s="178"/>
      <c r="M574" s="174"/>
      <c r="O574" s="235"/>
      <c r="P574" s="235"/>
      <c r="Q574" s="235"/>
      <c r="R574" s="235"/>
      <c r="S574" s="235"/>
    </row>
    <row r="575" spans="1:13" ht="15">
      <c r="A575" s="211">
        <v>714001</v>
      </c>
      <c r="B575" s="32"/>
      <c r="C575" s="1027">
        <v>41</v>
      </c>
      <c r="D575" s="959" t="s">
        <v>118</v>
      </c>
      <c r="E575" s="964" t="s">
        <v>360</v>
      </c>
      <c r="F575" s="960">
        <v>3470</v>
      </c>
      <c r="G575" s="966"/>
      <c r="H575" s="960"/>
      <c r="I575" s="31"/>
      <c r="J575" s="966"/>
      <c r="K575" s="960"/>
      <c r="L575" s="179"/>
      <c r="M575" s="210"/>
    </row>
    <row r="576" spans="1:13" ht="15.75" thickBot="1">
      <c r="A576" s="209"/>
      <c r="B576" s="36"/>
      <c r="C576" s="40"/>
      <c r="D576" s="804"/>
      <c r="E576" s="43"/>
      <c r="F576" s="37"/>
      <c r="G576" s="210"/>
      <c r="H576" s="37"/>
      <c r="I576" s="13"/>
      <c r="J576" s="328"/>
      <c r="K576" s="37"/>
      <c r="L576" s="1043"/>
      <c r="M576" s="1055"/>
    </row>
    <row r="577" spans="1:14" ht="15.75" thickBot="1">
      <c r="A577" s="171" t="s">
        <v>430</v>
      </c>
      <c r="B577" s="172"/>
      <c r="C577" s="1026"/>
      <c r="D577" s="802"/>
      <c r="E577" s="378" t="s">
        <v>218</v>
      </c>
      <c r="F577" s="39"/>
      <c r="G577" s="174">
        <v>26509</v>
      </c>
      <c r="H577" s="39"/>
      <c r="I577" s="39"/>
      <c r="J577" s="957"/>
      <c r="K577" s="173"/>
      <c r="L577" s="176"/>
      <c r="M577" s="174"/>
      <c r="N577" s="53"/>
    </row>
    <row r="578" spans="1:18" ht="15">
      <c r="A578" s="752">
        <v>713004</v>
      </c>
      <c r="B578" s="753"/>
      <c r="C578" s="1028">
        <v>111</v>
      </c>
      <c r="D578" s="835"/>
      <c r="E578" s="43" t="s">
        <v>431</v>
      </c>
      <c r="F578" s="752"/>
      <c r="G578" s="979">
        <v>26509</v>
      </c>
      <c r="H578" s="963"/>
      <c r="I578" s="330"/>
      <c r="J578" s="980"/>
      <c r="K578" s="963"/>
      <c r="L578" s="330"/>
      <c r="M578" s="980"/>
      <c r="O578" s="186"/>
      <c r="P578" s="186"/>
      <c r="Q578" s="186"/>
      <c r="R578" s="186"/>
    </row>
    <row r="579" spans="1:13" ht="15.75" thickBot="1">
      <c r="A579" s="209"/>
      <c r="B579" s="36"/>
      <c r="C579" s="40"/>
      <c r="D579" s="804"/>
      <c r="E579" s="843"/>
      <c r="F579" s="37"/>
      <c r="G579" s="210"/>
      <c r="H579" s="37"/>
      <c r="I579" s="13"/>
      <c r="J579" s="328"/>
      <c r="K579" s="37"/>
      <c r="L579" s="13"/>
      <c r="M579" s="328"/>
    </row>
    <row r="580" spans="1:14" ht="15.75" thickBot="1">
      <c r="A580" s="171" t="s">
        <v>453</v>
      </c>
      <c r="B580" s="172"/>
      <c r="C580" s="1026"/>
      <c r="D580" s="802"/>
      <c r="E580" s="378" t="s">
        <v>256</v>
      </c>
      <c r="F580" s="39">
        <v>75861</v>
      </c>
      <c r="G580" s="174"/>
      <c r="H580" s="39"/>
      <c r="I580" s="39">
        <v>12000</v>
      </c>
      <c r="J580" s="957"/>
      <c r="K580" s="173"/>
      <c r="L580" s="176"/>
      <c r="M580" s="174"/>
      <c r="N580" s="53"/>
    </row>
    <row r="581" spans="1:14" ht="15">
      <c r="A581" s="211">
        <v>717001</v>
      </c>
      <c r="B581" s="443"/>
      <c r="C581" s="1029">
        <v>111</v>
      </c>
      <c r="D581" s="989" t="s">
        <v>257</v>
      </c>
      <c r="E581" s="964" t="s">
        <v>486</v>
      </c>
      <c r="F581" s="960">
        <v>75861</v>
      </c>
      <c r="G581" s="990"/>
      <c r="H581" s="960"/>
      <c r="I581" s="31"/>
      <c r="J581" s="966"/>
      <c r="K581" s="960"/>
      <c r="L581" s="31"/>
      <c r="M581" s="966"/>
      <c r="N581" s="215"/>
    </row>
    <row r="582" spans="1:18" ht="15">
      <c r="A582" s="206">
        <v>713004</v>
      </c>
      <c r="B582" s="84"/>
      <c r="C582" s="1017">
        <v>41</v>
      </c>
      <c r="D582" s="807" t="s">
        <v>257</v>
      </c>
      <c r="E582" s="809" t="s">
        <v>490</v>
      </c>
      <c r="F582" s="811"/>
      <c r="G582" s="337"/>
      <c r="H582" s="811"/>
      <c r="I582" s="24">
        <v>12000</v>
      </c>
      <c r="J582" s="991"/>
      <c r="K582" s="992"/>
      <c r="L582" s="24"/>
      <c r="M582" s="243"/>
      <c r="N582" s="215"/>
      <c r="O582" s="53"/>
      <c r="P582" s="53"/>
      <c r="Q582" s="53"/>
      <c r="R582" s="53"/>
    </row>
    <row r="583" spans="1:14" ht="15.75" thickBot="1">
      <c r="A583" s="209"/>
      <c r="B583" s="36"/>
      <c r="C583" s="40"/>
      <c r="D583" s="804"/>
      <c r="E583" s="43"/>
      <c r="F583" s="37"/>
      <c r="G583" s="205"/>
      <c r="H583" s="37"/>
      <c r="I583" s="13"/>
      <c r="J583" s="212"/>
      <c r="K583" s="46"/>
      <c r="L583" s="13"/>
      <c r="M583" s="210"/>
      <c r="N583" s="215"/>
    </row>
    <row r="584" spans="1:14" ht="15.75" thickBot="1">
      <c r="A584" s="171" t="s">
        <v>380</v>
      </c>
      <c r="B584" s="172"/>
      <c r="C584" s="1026"/>
      <c r="D584" s="802"/>
      <c r="E584" s="378" t="s">
        <v>491</v>
      </c>
      <c r="F584" s="39"/>
      <c r="G584" s="174"/>
      <c r="H584" s="39"/>
      <c r="I584" s="39">
        <v>347800</v>
      </c>
      <c r="J584" s="957"/>
      <c r="K584" s="173">
        <v>1125720</v>
      </c>
      <c r="L584" s="176"/>
      <c r="M584" s="174"/>
      <c r="N584" s="215"/>
    </row>
    <row r="585" spans="1:14" ht="15">
      <c r="A585" s="1100" t="s">
        <v>504</v>
      </c>
      <c r="B585" s="443">
        <v>20</v>
      </c>
      <c r="C585" s="1029" t="s">
        <v>502</v>
      </c>
      <c r="D585" s="989" t="s">
        <v>356</v>
      </c>
      <c r="E585" s="964" t="s">
        <v>444</v>
      </c>
      <c r="F585" s="960"/>
      <c r="G585" s="966"/>
      <c r="H585" s="960"/>
      <c r="I585" s="960"/>
      <c r="J585" s="1069"/>
      <c r="K585" s="961">
        <v>959835</v>
      </c>
      <c r="L585" s="177"/>
      <c r="M585" s="966"/>
      <c r="N585" s="215"/>
    </row>
    <row r="586" spans="1:13" ht="15">
      <c r="A586" s="196">
        <v>717002</v>
      </c>
      <c r="B586" s="55">
        <v>20</v>
      </c>
      <c r="C586" s="91" t="s">
        <v>503</v>
      </c>
      <c r="D586" s="817" t="s">
        <v>356</v>
      </c>
      <c r="E586" s="798" t="s">
        <v>444</v>
      </c>
      <c r="F586" s="97"/>
      <c r="G586" s="1099"/>
      <c r="H586" s="97"/>
      <c r="I586" s="6">
        <v>347800</v>
      </c>
      <c r="J586" s="262"/>
      <c r="K586" s="187">
        <v>106650</v>
      </c>
      <c r="L586" s="6"/>
      <c r="M586" s="197"/>
    </row>
    <row r="587" spans="1:13" ht="15">
      <c r="A587" s="206">
        <v>717002</v>
      </c>
      <c r="B587" s="84">
        <v>30</v>
      </c>
      <c r="C587" s="1017">
        <v>41</v>
      </c>
      <c r="D587" s="807" t="s">
        <v>356</v>
      </c>
      <c r="E587" s="809" t="s">
        <v>444</v>
      </c>
      <c r="F587" s="811"/>
      <c r="G587" s="337"/>
      <c r="H587" s="811"/>
      <c r="I587" s="24"/>
      <c r="J587" s="991"/>
      <c r="K587" s="992">
        <v>59235</v>
      </c>
      <c r="L587" s="24"/>
      <c r="M587" s="243"/>
    </row>
    <row r="588" spans="1:13" ht="15.75" thickBot="1">
      <c r="A588" s="750"/>
      <c r="B588" s="751"/>
      <c r="C588" s="166"/>
      <c r="D588" s="834"/>
      <c r="E588" s="965"/>
      <c r="F588" s="178"/>
      <c r="G588" s="932"/>
      <c r="H588" s="137"/>
      <c r="I588" s="440"/>
      <c r="J588" s="264"/>
      <c r="K588" s="290"/>
      <c r="L588" s="440"/>
      <c r="M588" s="205"/>
    </row>
    <row r="589" spans="1:14" ht="15.75" thickBot="1">
      <c r="A589" s="171" t="s">
        <v>437</v>
      </c>
      <c r="B589" s="172"/>
      <c r="C589" s="1026"/>
      <c r="D589" s="802"/>
      <c r="E589" s="378" t="s">
        <v>366</v>
      </c>
      <c r="F589" s="39">
        <v>207369</v>
      </c>
      <c r="G589" s="174"/>
      <c r="H589" s="39"/>
      <c r="I589" s="39">
        <v>15000</v>
      </c>
      <c r="J589" s="957"/>
      <c r="K589" s="173"/>
      <c r="L589" s="176"/>
      <c r="M589" s="174"/>
      <c r="N589" s="53"/>
    </row>
    <row r="590" spans="1:13" ht="15.75" thickBot="1">
      <c r="A590" s="993">
        <v>717002</v>
      </c>
      <c r="B590" s="994"/>
      <c r="C590" s="38">
        <v>111</v>
      </c>
      <c r="D590" s="882" t="s">
        <v>300</v>
      </c>
      <c r="E590" s="832" t="s">
        <v>487</v>
      </c>
      <c r="F590" s="993">
        <v>207369</v>
      </c>
      <c r="G590" s="845"/>
      <c r="H590" s="993"/>
      <c r="I590" s="179">
        <v>15000</v>
      </c>
      <c r="J590" s="1049"/>
      <c r="K590" s="121"/>
      <c r="L590" s="99"/>
      <c r="M590" s="249"/>
    </row>
    <row r="591" spans="1:19" ht="15.75" thickBot="1">
      <c r="A591" s="227"/>
      <c r="B591" s="108"/>
      <c r="C591" s="101"/>
      <c r="D591" s="914"/>
      <c r="E591" s="833"/>
      <c r="F591" s="988"/>
      <c r="G591" s="957"/>
      <c r="H591" s="988"/>
      <c r="I591" s="42"/>
      <c r="J591" s="1070"/>
      <c r="K591" s="988"/>
      <c r="L591" s="1058"/>
      <c r="M591" s="1070"/>
      <c r="O591" s="186"/>
      <c r="P591" s="186"/>
      <c r="Q591" s="186"/>
      <c r="R591" s="186"/>
      <c r="S591" s="186"/>
    </row>
    <row r="592" spans="1:13" ht="15.75" thickBot="1">
      <c r="A592" s="1074" t="s">
        <v>454</v>
      </c>
      <c r="B592" s="113"/>
      <c r="C592" s="172"/>
      <c r="D592" s="367"/>
      <c r="E592" s="378" t="s">
        <v>368</v>
      </c>
      <c r="F592" s="332"/>
      <c r="G592" s="49"/>
      <c r="H592" s="175"/>
      <c r="I592" s="39">
        <v>3000</v>
      </c>
      <c r="J592" s="957"/>
      <c r="K592" s="957"/>
      <c r="L592" s="39"/>
      <c r="M592" s="957"/>
    </row>
    <row r="593" spans="1:13" ht="15.75" thickBot="1">
      <c r="A593" s="331">
        <v>717002</v>
      </c>
      <c r="B593" s="1076"/>
      <c r="C593" s="1076">
        <v>41</v>
      </c>
      <c r="D593" s="367" t="s">
        <v>347</v>
      </c>
      <c r="E593" s="862" t="s">
        <v>455</v>
      </c>
      <c r="F593" s="228"/>
      <c r="G593" s="363"/>
      <c r="H593" s="988"/>
      <c r="I593" s="1058">
        <v>3000</v>
      </c>
      <c r="J593" s="212"/>
      <c r="K593" s="988"/>
      <c r="L593" s="27"/>
      <c r="M593" s="212"/>
    </row>
    <row r="594" spans="1:17" ht="15.75" thickBot="1">
      <c r="A594" s="1071"/>
      <c r="B594" s="16"/>
      <c r="C594" s="16"/>
      <c r="D594" s="180"/>
      <c r="E594" s="65" t="s">
        <v>361</v>
      </c>
      <c r="F594" s="66">
        <v>289100</v>
      </c>
      <c r="G594" s="66">
        <v>42239</v>
      </c>
      <c r="H594" s="1078">
        <v>46474</v>
      </c>
      <c r="I594" s="1080">
        <v>474774</v>
      </c>
      <c r="J594" s="181"/>
      <c r="K594" s="181">
        <v>1181151</v>
      </c>
      <c r="L594" s="181">
        <f>L567</f>
        <v>10000</v>
      </c>
      <c r="M594" s="181">
        <f>M567</f>
        <v>10000</v>
      </c>
      <c r="N594" s="235"/>
      <c r="P594" s="215"/>
      <c r="Q594" s="215"/>
    </row>
    <row r="595" spans="1:14" ht="15" customHeight="1" hidden="1">
      <c r="A595" s="1072"/>
      <c r="B595" s="28"/>
      <c r="C595" s="28"/>
      <c r="D595" s="444"/>
      <c r="E595" s="148"/>
      <c r="H595" s="37"/>
      <c r="I595" s="13"/>
      <c r="J595" s="1073"/>
      <c r="K595" s="993"/>
      <c r="L595" s="179"/>
      <c r="M595" s="46"/>
      <c r="N595" s="215"/>
    </row>
    <row r="596" spans="1:16" ht="15.75" thickBot="1">
      <c r="A596" s="355" t="s">
        <v>186</v>
      </c>
      <c r="B596" s="1077"/>
      <c r="C596" s="1077"/>
      <c r="D596" s="376"/>
      <c r="E596" s="969" t="s">
        <v>362</v>
      </c>
      <c r="F596" s="215"/>
      <c r="G596" s="380"/>
      <c r="H596" s="1079"/>
      <c r="I596" s="1081"/>
      <c r="J596" s="212"/>
      <c r="K596" s="1082"/>
      <c r="L596" s="1083"/>
      <c r="M596" s="212"/>
      <c r="P596" s="215"/>
    </row>
    <row r="597" spans="1:13" ht="15.75" thickBot="1">
      <c r="A597" s="1075">
        <v>819002</v>
      </c>
      <c r="B597" s="80"/>
      <c r="C597" s="80">
        <v>41</v>
      </c>
      <c r="D597" s="912" t="s">
        <v>77</v>
      </c>
      <c r="E597" s="838" t="s">
        <v>456</v>
      </c>
      <c r="F597" s="975"/>
      <c r="G597" s="976"/>
      <c r="H597" s="963"/>
      <c r="I597" s="963">
        <v>3000</v>
      </c>
      <c r="J597" s="995"/>
      <c r="K597" s="752"/>
      <c r="L597" s="330"/>
      <c r="M597" s="995"/>
    </row>
    <row r="598" spans="1:18" ht="15">
      <c r="A598" s="193">
        <v>819002</v>
      </c>
      <c r="B598" s="80"/>
      <c r="C598" s="123">
        <v>41</v>
      </c>
      <c r="D598" s="808" t="s">
        <v>245</v>
      </c>
      <c r="E598" s="841" t="s">
        <v>473</v>
      </c>
      <c r="F598" s="971"/>
      <c r="G598" s="973">
        <v>410</v>
      </c>
      <c r="H598" s="970"/>
      <c r="I598" s="648"/>
      <c r="J598" s="288"/>
      <c r="K598" s="1056">
        <v>3000</v>
      </c>
      <c r="L598" s="971"/>
      <c r="M598" s="288"/>
      <c r="O598" s="235"/>
      <c r="P598" s="235"/>
      <c r="Q598" s="235"/>
      <c r="R598" s="235"/>
    </row>
    <row r="599" spans="1:18" ht="15">
      <c r="A599" s="193">
        <v>821005</v>
      </c>
      <c r="B599" s="80">
        <v>40</v>
      </c>
      <c r="C599" s="123">
        <v>41</v>
      </c>
      <c r="D599" s="808" t="s">
        <v>77</v>
      </c>
      <c r="E599" s="841" t="s">
        <v>364</v>
      </c>
      <c r="F599" s="972">
        <v>2544</v>
      </c>
      <c r="G599" s="974"/>
      <c r="H599" s="938"/>
      <c r="I599" s="183"/>
      <c r="J599" s="289"/>
      <c r="K599" s="938"/>
      <c r="L599" s="183"/>
      <c r="M599" s="289"/>
      <c r="O599" s="215"/>
      <c r="P599" s="215"/>
      <c r="Q599" s="215"/>
      <c r="R599" s="215"/>
    </row>
    <row r="600" spans="1:18" ht="15">
      <c r="A600" s="193">
        <v>821007</v>
      </c>
      <c r="B600" s="80"/>
      <c r="C600" s="123">
        <v>41</v>
      </c>
      <c r="D600" s="808" t="s">
        <v>77</v>
      </c>
      <c r="E600" s="841" t="s">
        <v>492</v>
      </c>
      <c r="F600" s="972">
        <v>2544</v>
      </c>
      <c r="G600" s="974"/>
      <c r="H600" s="938">
        <v>47424</v>
      </c>
      <c r="I600" s="183">
        <v>47424</v>
      </c>
      <c r="J600" s="289">
        <v>47424</v>
      </c>
      <c r="K600" s="938">
        <v>47424</v>
      </c>
      <c r="L600" s="183">
        <v>47424</v>
      </c>
      <c r="M600" s="289">
        <v>47424</v>
      </c>
      <c r="O600" s="215"/>
      <c r="P600" s="215"/>
      <c r="Q600" s="215"/>
      <c r="R600" s="215"/>
    </row>
    <row r="601" spans="1:15" ht="15">
      <c r="A601" s="193">
        <v>821007</v>
      </c>
      <c r="B601" s="80">
        <v>50</v>
      </c>
      <c r="C601" s="123">
        <v>41</v>
      </c>
      <c r="D601" s="808" t="s">
        <v>77</v>
      </c>
      <c r="E601" s="838" t="s">
        <v>363</v>
      </c>
      <c r="F601" s="970">
        <v>14557</v>
      </c>
      <c r="G601" s="288">
        <v>14694</v>
      </c>
      <c r="H601" s="1056">
        <v>14944</v>
      </c>
      <c r="I601" s="970">
        <v>14944</v>
      </c>
      <c r="J601" s="288">
        <v>14944</v>
      </c>
      <c r="K601" s="970">
        <v>14944</v>
      </c>
      <c r="L601" s="182">
        <v>14944</v>
      </c>
      <c r="M601" s="288">
        <v>14944</v>
      </c>
      <c r="O601" s="215"/>
    </row>
    <row r="602" spans="1:15" ht="15">
      <c r="A602" s="193">
        <v>821006</v>
      </c>
      <c r="B602" s="108">
        <v>20</v>
      </c>
      <c r="C602" s="123">
        <v>51</v>
      </c>
      <c r="D602" s="808" t="s">
        <v>77</v>
      </c>
      <c r="E602" s="838" t="s">
        <v>498</v>
      </c>
      <c r="F602" s="970"/>
      <c r="G602" s="1084"/>
      <c r="H602" s="1056"/>
      <c r="I602" s="1085"/>
      <c r="J602" s="288"/>
      <c r="K602" s="1085">
        <v>500000</v>
      </c>
      <c r="L602" s="1086"/>
      <c r="M602" s="288"/>
      <c r="O602" s="215"/>
    </row>
    <row r="603" spans="1:13" ht="15.75" thickBot="1">
      <c r="A603" s="234"/>
      <c r="B603" s="108"/>
      <c r="C603" s="239"/>
      <c r="D603" s="804"/>
      <c r="E603" s="856"/>
      <c r="F603" s="1057"/>
      <c r="G603" s="279"/>
      <c r="H603" s="1057"/>
      <c r="I603" s="155"/>
      <c r="J603" s="285"/>
      <c r="K603" s="155"/>
      <c r="L603" s="996"/>
      <c r="M603" s="285"/>
    </row>
    <row r="604" spans="1:13" ht="15.75" thickBot="1">
      <c r="A604" s="296"/>
      <c r="B604" s="101"/>
      <c r="C604" s="1007"/>
      <c r="D604" s="839"/>
      <c r="E604" s="356" t="s">
        <v>362</v>
      </c>
      <c r="F604" s="358">
        <f>SUM(F597:F600)</f>
        <v>5088</v>
      </c>
      <c r="G604" s="357">
        <f>SUM(G597:G600)</f>
        <v>410</v>
      </c>
      <c r="H604" s="358">
        <v>62368</v>
      </c>
      <c r="I604" s="357">
        <v>65368</v>
      </c>
      <c r="J604" s="184">
        <f>J597+J600+J601</f>
        <v>62368</v>
      </c>
      <c r="K604" s="358">
        <f>K598+K600+K601+K602</f>
        <v>565368</v>
      </c>
      <c r="L604" s="184">
        <f>L597+L598+L600+L601</f>
        <v>62368</v>
      </c>
      <c r="M604" s="184">
        <f>M598+M600+M601</f>
        <v>62368</v>
      </c>
    </row>
    <row r="605" spans="1:18" ht="15.75" thickBot="1">
      <c r="A605" s="40"/>
      <c r="B605" s="40"/>
      <c r="C605" s="40"/>
      <c r="D605" s="129"/>
      <c r="E605" s="41"/>
      <c r="H605" s="168"/>
      <c r="I605" s="168"/>
      <c r="J605" s="154"/>
      <c r="K605" s="168"/>
      <c r="L605" s="168"/>
      <c r="M605" s="238"/>
      <c r="N605" s="215"/>
      <c r="O605" s="235"/>
      <c r="P605" s="235"/>
      <c r="Q605" s="235"/>
      <c r="R605" s="235"/>
    </row>
    <row r="606" spans="1:13" ht="15.75" thickBot="1">
      <c r="A606" s="40"/>
      <c r="B606" s="40"/>
      <c r="C606" s="40"/>
      <c r="D606" s="180"/>
      <c r="E606" s="60" t="s">
        <v>68</v>
      </c>
      <c r="F606" s="314"/>
      <c r="H606" s="290"/>
      <c r="I606" s="290"/>
      <c r="J606" s="290"/>
      <c r="K606" s="290"/>
      <c r="L606" s="290"/>
      <c r="M606" s="168"/>
    </row>
    <row r="607" spans="1:15" ht="15.75" thickBot="1">
      <c r="A607" s="40"/>
      <c r="B607" s="40"/>
      <c r="C607" s="40"/>
      <c r="D607" s="180"/>
      <c r="E607" s="61" t="s">
        <v>350</v>
      </c>
      <c r="F607" s="352">
        <f aca="true" t="shared" si="56" ref="F607:M607">F562</f>
        <v>771626</v>
      </c>
      <c r="G607" s="341">
        <f t="shared" si="56"/>
        <v>964821</v>
      </c>
      <c r="H607" s="30">
        <f t="shared" si="56"/>
        <v>1092360</v>
      </c>
      <c r="I607" s="348">
        <f t="shared" si="56"/>
        <v>1116387</v>
      </c>
      <c r="J607" s="348">
        <f t="shared" si="56"/>
        <v>782419.98</v>
      </c>
      <c r="K607" s="30">
        <f t="shared" si="56"/>
        <v>1125808</v>
      </c>
      <c r="L607" s="30">
        <f t="shared" si="56"/>
        <v>1105339.6</v>
      </c>
      <c r="M607" s="351">
        <f t="shared" si="56"/>
        <v>1108645.279</v>
      </c>
      <c r="O607" s="215"/>
    </row>
    <row r="608" spans="1:15" ht="15.75" thickBot="1">
      <c r="A608" s="40"/>
      <c r="B608" s="40"/>
      <c r="C608" s="40"/>
      <c r="D608" s="129"/>
      <c r="E608" s="63" t="s">
        <v>351</v>
      </c>
      <c r="F608" s="342">
        <f>F563</f>
        <v>410113</v>
      </c>
      <c r="G608" s="66">
        <f>G563</f>
        <v>450283</v>
      </c>
      <c r="H608" s="346">
        <v>415500</v>
      </c>
      <c r="I608" s="349">
        <v>500463</v>
      </c>
      <c r="J608" s="341">
        <f>J561</f>
        <v>400561</v>
      </c>
      <c r="K608" s="346">
        <v>434000</v>
      </c>
      <c r="L608" s="341">
        <v>415500</v>
      </c>
      <c r="M608" s="352">
        <f>M563</f>
        <v>415500</v>
      </c>
      <c r="N608" s="219"/>
      <c r="O608" s="215"/>
    </row>
    <row r="609" spans="1:15" ht="15.75" thickBot="1">
      <c r="A609" s="40"/>
      <c r="B609" s="40"/>
      <c r="C609" s="40"/>
      <c r="D609" s="129"/>
      <c r="E609" s="339" t="s">
        <v>361</v>
      </c>
      <c r="F609" s="343">
        <v>289100</v>
      </c>
      <c r="G609" s="342">
        <v>42239</v>
      </c>
      <c r="H609" s="343">
        <v>46474</v>
      </c>
      <c r="I609" s="66">
        <f>I594</f>
        <v>474774</v>
      </c>
      <c r="J609" s="342">
        <v>3470</v>
      </c>
      <c r="K609" s="66">
        <v>1181151</v>
      </c>
      <c r="L609" s="342">
        <f>L594</f>
        <v>10000</v>
      </c>
      <c r="M609" s="353">
        <f>M594</f>
        <v>10000</v>
      </c>
      <c r="O609" s="215"/>
    </row>
    <row r="610" spans="1:13" ht="15.75" thickBot="1">
      <c r="A610" s="166"/>
      <c r="B610" s="166"/>
      <c r="C610" s="166"/>
      <c r="D610" s="129"/>
      <c r="E610" s="340" t="s">
        <v>362</v>
      </c>
      <c r="F610" s="344">
        <f>F604</f>
        <v>5088</v>
      </c>
      <c r="G610" s="344">
        <f aca="true" t="shared" si="57" ref="G610:M610">G604</f>
        <v>410</v>
      </c>
      <c r="H610" s="344">
        <f t="shared" si="57"/>
        <v>62368</v>
      </c>
      <c r="I610" s="350">
        <f t="shared" si="57"/>
        <v>65368</v>
      </c>
      <c r="J610" s="344">
        <f t="shared" si="57"/>
        <v>62368</v>
      </c>
      <c r="K610" s="350">
        <f t="shared" si="57"/>
        <v>565368</v>
      </c>
      <c r="L610" s="344">
        <f t="shared" si="57"/>
        <v>62368</v>
      </c>
      <c r="M610" s="354">
        <f t="shared" si="57"/>
        <v>62368</v>
      </c>
    </row>
    <row r="611" spans="1:18" ht="15.75" thickBot="1">
      <c r="A611" s="166"/>
      <c r="B611" s="166"/>
      <c r="C611" s="166"/>
      <c r="D611" s="129"/>
      <c r="E611" s="60" t="s">
        <v>365</v>
      </c>
      <c r="F611" s="345">
        <f>SUM(F607:F610)</f>
        <v>1475927</v>
      </c>
      <c r="G611" s="345">
        <f>SUM(G607:G610)</f>
        <v>1457753</v>
      </c>
      <c r="H611" s="347">
        <f aca="true" t="shared" si="58" ref="H611:M611">H607+H608+H609+H610</f>
        <v>1616702</v>
      </c>
      <c r="I611" s="347">
        <f t="shared" si="58"/>
        <v>2156992</v>
      </c>
      <c r="J611" s="347">
        <f t="shared" si="58"/>
        <v>1248818.98</v>
      </c>
      <c r="K611" s="347">
        <f t="shared" si="58"/>
        <v>3306327</v>
      </c>
      <c r="L611" s="347">
        <f t="shared" si="58"/>
        <v>1593207.6</v>
      </c>
      <c r="M611" s="347">
        <f t="shared" si="58"/>
        <v>1596513.279</v>
      </c>
      <c r="O611" s="235"/>
      <c r="P611" s="235"/>
      <c r="Q611" s="235"/>
      <c r="R611" s="235"/>
    </row>
    <row r="612" spans="1:13" ht="15">
      <c r="A612" s="215"/>
      <c r="M612" s="235"/>
    </row>
    <row r="613" spans="1:14" ht="15">
      <c r="A613" s="215"/>
      <c r="M613" s="215"/>
      <c r="N613" s="185"/>
    </row>
    <row r="614" spans="1:19" ht="15">
      <c r="A614" s="215"/>
      <c r="E614" t="s">
        <v>494</v>
      </c>
      <c r="M614" s="215"/>
      <c r="O614" s="215"/>
      <c r="P614" s="215"/>
      <c r="Q614" s="215"/>
      <c r="R614" s="215"/>
      <c r="S614" s="215"/>
    </row>
    <row r="615" spans="1:13" ht="15">
      <c r="A615" s="215"/>
      <c r="E615" t="s">
        <v>500</v>
      </c>
      <c r="M615" s="215"/>
    </row>
    <row r="616" spans="1:13" ht="15">
      <c r="A616" s="215"/>
      <c r="M616" s="215"/>
    </row>
    <row r="617" ht="15">
      <c r="M617" s="215"/>
    </row>
    <row r="619" ht="15">
      <c r="E619" s="215"/>
    </row>
    <row r="620" spans="9:10" ht="15">
      <c r="I620" s="216"/>
      <c r="J620" s="216"/>
    </row>
    <row r="621" ht="15">
      <c r="E621" s="215"/>
    </row>
  </sheetData>
  <sheetProtection/>
  <mergeCells count="13">
    <mergeCell ref="L2:L3"/>
    <mergeCell ref="M2:M3"/>
    <mergeCell ref="F1:G1"/>
    <mergeCell ref="H1:J1"/>
    <mergeCell ref="K1:M1"/>
    <mergeCell ref="I2:I3"/>
    <mergeCell ref="J2:J3"/>
    <mergeCell ref="A2:A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view="pageLayout" workbookViewId="0" topLeftCell="A56">
      <selection activeCell="N98" sqref="N98"/>
    </sheetView>
  </sheetViews>
  <sheetFormatPr defaultColWidth="9.140625" defaultRowHeight="15"/>
  <cols>
    <col min="1" max="1" width="7.28125" style="653" customWidth="1"/>
    <col min="2" max="2" width="3.57421875" style="653" customWidth="1"/>
    <col min="3" max="3" width="5.00390625" style="653" customWidth="1"/>
    <col min="4" max="4" width="33.57421875" style="653" customWidth="1"/>
    <col min="5" max="5" width="8.421875" style="653" customWidth="1"/>
    <col min="6" max="6" width="8.7109375" style="653" customWidth="1"/>
    <col min="7" max="8" width="8.00390625" style="653" customWidth="1"/>
    <col min="9" max="9" width="7.8515625" style="653" customWidth="1"/>
    <col min="10" max="10" width="9.140625" style="653" customWidth="1"/>
    <col min="11" max="11" width="8.8515625" style="653" customWidth="1"/>
    <col min="12" max="12" width="10.7109375" style="653" customWidth="1"/>
    <col min="13" max="13" width="5.00390625" style="653" customWidth="1"/>
    <col min="14" max="16384" width="9.140625" style="653" customWidth="1"/>
  </cols>
  <sheetData>
    <row r="1" spans="1:13" ht="15.75">
      <c r="A1" s="649"/>
      <c r="B1" s="650"/>
      <c r="C1" s="650"/>
      <c r="D1" s="651" t="s">
        <v>0</v>
      </c>
      <c r="E1" s="1513" t="s">
        <v>1</v>
      </c>
      <c r="F1" s="1514"/>
      <c r="G1" s="1513" t="s">
        <v>440</v>
      </c>
      <c r="H1" s="1513"/>
      <c r="I1" s="1513"/>
      <c r="J1" s="379" t="s">
        <v>529</v>
      </c>
      <c r="K1" s="1178"/>
      <c r="L1" s="1178"/>
      <c r="M1" s="1179"/>
    </row>
    <row r="2" spans="1:13" ht="15">
      <c r="A2" s="654"/>
      <c r="B2" s="655" t="s">
        <v>2</v>
      </c>
      <c r="C2" s="656" t="s">
        <v>438</v>
      </c>
      <c r="D2" s="1106" t="s">
        <v>3</v>
      </c>
      <c r="E2" s="1503">
        <v>2015</v>
      </c>
      <c r="F2" s="1505">
        <v>2016</v>
      </c>
      <c r="G2" s="1507" t="s">
        <v>4</v>
      </c>
      <c r="H2" s="1509" t="s">
        <v>5</v>
      </c>
      <c r="I2" s="1518" t="s">
        <v>468</v>
      </c>
      <c r="J2" s="1102" t="s">
        <v>4</v>
      </c>
      <c r="K2" s="1104" t="s">
        <v>5</v>
      </c>
      <c r="L2" s="1108" t="s">
        <v>506</v>
      </c>
      <c r="M2" s="1109" t="s">
        <v>439</v>
      </c>
    </row>
    <row r="3" spans="1:13" ht="15.75" thickBot="1">
      <c r="A3" s="657" t="s">
        <v>6</v>
      </c>
      <c r="B3" s="658" t="s">
        <v>7</v>
      </c>
      <c r="C3" s="658"/>
      <c r="D3" s="1107"/>
      <c r="E3" s="1504"/>
      <c r="F3" s="1506"/>
      <c r="G3" s="1508"/>
      <c r="H3" s="1510"/>
      <c r="I3" s="1519"/>
      <c r="J3" s="1103"/>
      <c r="K3" s="1105"/>
      <c r="L3" s="1105"/>
      <c r="M3" s="1110"/>
    </row>
    <row r="4" spans="1:14" ht="15">
      <c r="A4" s="659">
        <v>100</v>
      </c>
      <c r="B4" s="660"/>
      <c r="C4" s="660"/>
      <c r="D4" s="660" t="s">
        <v>8</v>
      </c>
      <c r="E4" s="508">
        <f>E6+E7+E11</f>
        <v>801829</v>
      </c>
      <c r="F4" s="508">
        <f>F6+F7+F11</f>
        <v>946343</v>
      </c>
      <c r="G4" s="509">
        <f>G5+G7+G11</f>
        <v>978077</v>
      </c>
      <c r="H4" s="508">
        <f>H6+H7+H11</f>
        <v>978377</v>
      </c>
      <c r="I4" s="510">
        <f>I6+I7+I11</f>
        <v>996180</v>
      </c>
      <c r="J4" s="190">
        <f>J5+J7+J11</f>
        <v>1009777</v>
      </c>
      <c r="K4" s="661">
        <f>K5+K7+K11</f>
        <v>1028277</v>
      </c>
      <c r="L4" s="662">
        <f>L5+L7+L11</f>
        <v>330261.45999999996</v>
      </c>
      <c r="M4" s="663">
        <f aca="true" t="shared" si="0" ref="M4:M51">(100/K4)*L4</f>
        <v>32.117946817832156</v>
      </c>
      <c r="N4" s="664"/>
    </row>
    <row r="5" spans="1:14" ht="15">
      <c r="A5" s="665">
        <v>110</v>
      </c>
      <c r="B5" s="666"/>
      <c r="C5" s="666"/>
      <c r="D5" s="666" t="s">
        <v>9</v>
      </c>
      <c r="E5" s="524">
        <v>612999</v>
      </c>
      <c r="F5" s="514">
        <v>727481</v>
      </c>
      <c r="G5" s="515">
        <v>780000</v>
      </c>
      <c r="H5" s="514">
        <v>780000</v>
      </c>
      <c r="I5" s="516">
        <v>780000</v>
      </c>
      <c r="J5" s="668">
        <v>800000</v>
      </c>
      <c r="K5" s="667">
        <v>818500</v>
      </c>
      <c r="L5" s="669">
        <v>258818.39</v>
      </c>
      <c r="M5" s="670">
        <f t="shared" si="0"/>
        <v>31.62106169822847</v>
      </c>
      <c r="N5" s="664"/>
    </row>
    <row r="6" spans="1:13" ht="15">
      <c r="A6" s="671">
        <v>111003</v>
      </c>
      <c r="B6" s="672"/>
      <c r="C6" s="672">
        <v>41</v>
      </c>
      <c r="D6" s="672" t="s">
        <v>9</v>
      </c>
      <c r="E6" s="764">
        <v>612999</v>
      </c>
      <c r="F6" s="520">
        <v>727481</v>
      </c>
      <c r="G6" s="518">
        <v>780000</v>
      </c>
      <c r="H6" s="520">
        <v>780000</v>
      </c>
      <c r="I6" s="521">
        <v>780000</v>
      </c>
      <c r="J6" s="671">
        <v>800000</v>
      </c>
      <c r="K6" s="673">
        <v>818500</v>
      </c>
      <c r="L6" s="674">
        <v>258818.39</v>
      </c>
      <c r="M6" s="675">
        <f t="shared" si="0"/>
        <v>31.62106169822847</v>
      </c>
    </row>
    <row r="7" spans="1:14" ht="15">
      <c r="A7" s="668">
        <v>121</v>
      </c>
      <c r="B7" s="666"/>
      <c r="C7" s="666"/>
      <c r="D7" s="666" t="s">
        <v>10</v>
      </c>
      <c r="E7" s="524">
        <f aca="true" t="shared" si="1" ref="E7:L7">SUM(E8:E10)</f>
        <v>123914</v>
      </c>
      <c r="F7" s="524">
        <f t="shared" si="1"/>
        <v>148792</v>
      </c>
      <c r="G7" s="515">
        <f t="shared" si="1"/>
        <v>129000</v>
      </c>
      <c r="H7" s="524">
        <f t="shared" si="1"/>
        <v>129000</v>
      </c>
      <c r="I7" s="525">
        <f t="shared" si="1"/>
        <v>138370</v>
      </c>
      <c r="J7" s="668">
        <f t="shared" si="1"/>
        <v>137400</v>
      </c>
      <c r="K7" s="676">
        <f t="shared" si="1"/>
        <v>137400</v>
      </c>
      <c r="L7" s="669">
        <f t="shared" si="1"/>
        <v>47619.100000000006</v>
      </c>
      <c r="M7" s="670">
        <f t="shared" si="0"/>
        <v>34.65727802037846</v>
      </c>
      <c r="N7" s="664"/>
    </row>
    <row r="8" spans="1:13" ht="15">
      <c r="A8" s="677">
        <v>121001</v>
      </c>
      <c r="B8" s="678"/>
      <c r="C8" s="678">
        <v>41</v>
      </c>
      <c r="D8" s="678" t="s">
        <v>11</v>
      </c>
      <c r="E8" s="754">
        <v>18769</v>
      </c>
      <c r="F8" s="529">
        <v>37331</v>
      </c>
      <c r="G8" s="527">
        <v>25000</v>
      </c>
      <c r="H8" s="529">
        <v>25000</v>
      </c>
      <c r="I8" s="530">
        <v>32000</v>
      </c>
      <c r="J8" s="677">
        <v>25000</v>
      </c>
      <c r="K8" s="679">
        <v>25000</v>
      </c>
      <c r="L8" s="680">
        <v>12065.16</v>
      </c>
      <c r="M8" s="694">
        <f t="shared" si="0"/>
        <v>48.26064</v>
      </c>
    </row>
    <row r="9" spans="1:13" ht="15">
      <c r="A9" s="681">
        <v>121002</v>
      </c>
      <c r="B9" s="682"/>
      <c r="C9" s="682">
        <v>41</v>
      </c>
      <c r="D9" s="682" t="s">
        <v>12</v>
      </c>
      <c r="E9" s="616">
        <v>101898</v>
      </c>
      <c r="F9" s="534">
        <v>107937</v>
      </c>
      <c r="G9" s="532">
        <v>100600</v>
      </c>
      <c r="H9" s="534">
        <v>100600</v>
      </c>
      <c r="I9" s="535">
        <v>103020</v>
      </c>
      <c r="J9" s="681">
        <v>109000</v>
      </c>
      <c r="K9" s="683">
        <v>109000</v>
      </c>
      <c r="L9" s="684">
        <v>33898.33</v>
      </c>
      <c r="M9" s="696">
        <f t="shared" si="0"/>
        <v>31.09938532110092</v>
      </c>
    </row>
    <row r="10" spans="1:13" ht="15">
      <c r="A10" s="686">
        <v>121003</v>
      </c>
      <c r="B10" s="687"/>
      <c r="C10" s="687">
        <v>41</v>
      </c>
      <c r="D10" s="687" t="s">
        <v>434</v>
      </c>
      <c r="E10" s="765">
        <v>3247</v>
      </c>
      <c r="F10" s="539">
        <v>3524</v>
      </c>
      <c r="G10" s="537">
        <v>3400</v>
      </c>
      <c r="H10" s="539">
        <v>3400</v>
      </c>
      <c r="I10" s="540">
        <v>3350</v>
      </c>
      <c r="J10" s="686">
        <v>3400</v>
      </c>
      <c r="K10" s="688">
        <v>3400</v>
      </c>
      <c r="L10" s="689">
        <v>1655.61</v>
      </c>
      <c r="M10" s="685">
        <f t="shared" si="0"/>
        <v>48.694411764705876</v>
      </c>
    </row>
    <row r="11" spans="1:14" ht="15">
      <c r="A11" s="690">
        <v>130</v>
      </c>
      <c r="B11" s="666"/>
      <c r="C11" s="666"/>
      <c r="D11" s="666" t="s">
        <v>13</v>
      </c>
      <c r="E11" s="524">
        <f aca="true" t="shared" si="2" ref="E11:L11">SUM(E12:E17)</f>
        <v>64916</v>
      </c>
      <c r="F11" s="514">
        <f t="shared" si="2"/>
        <v>70070</v>
      </c>
      <c r="G11" s="515">
        <f t="shared" si="2"/>
        <v>69077</v>
      </c>
      <c r="H11" s="514">
        <f t="shared" si="2"/>
        <v>69377</v>
      </c>
      <c r="I11" s="544">
        <f t="shared" si="2"/>
        <v>77810</v>
      </c>
      <c r="J11" s="668">
        <f t="shared" si="2"/>
        <v>72377</v>
      </c>
      <c r="K11" s="667">
        <f t="shared" si="2"/>
        <v>72377</v>
      </c>
      <c r="L11" s="669">
        <f t="shared" si="2"/>
        <v>23823.969999999998</v>
      </c>
      <c r="M11" s="670">
        <f t="shared" si="0"/>
        <v>32.91649280848888</v>
      </c>
      <c r="N11" s="664"/>
    </row>
    <row r="12" spans="1:14" ht="15">
      <c r="A12" s="691">
        <v>133001</v>
      </c>
      <c r="B12" s="678"/>
      <c r="C12" s="678">
        <v>41</v>
      </c>
      <c r="D12" s="678" t="s">
        <v>14</v>
      </c>
      <c r="E12" s="754">
        <v>1614</v>
      </c>
      <c r="F12" s="529">
        <v>1886</v>
      </c>
      <c r="G12" s="527">
        <v>1960</v>
      </c>
      <c r="H12" s="529">
        <v>1960</v>
      </c>
      <c r="I12" s="547">
        <v>1860</v>
      </c>
      <c r="J12" s="677">
        <v>1960</v>
      </c>
      <c r="K12" s="679">
        <v>1960</v>
      </c>
      <c r="L12" s="693">
        <v>900</v>
      </c>
      <c r="M12" s="694">
        <f t="shared" si="0"/>
        <v>45.91836734693878</v>
      </c>
      <c r="N12" s="695"/>
    </row>
    <row r="13" spans="1:14" ht="15">
      <c r="A13" s="677">
        <v>133004</v>
      </c>
      <c r="B13" s="678"/>
      <c r="C13" s="678">
        <v>41</v>
      </c>
      <c r="D13" s="678" t="s">
        <v>405</v>
      </c>
      <c r="E13" s="754">
        <v>9</v>
      </c>
      <c r="F13" s="529">
        <v>50</v>
      </c>
      <c r="G13" s="527">
        <v>50</v>
      </c>
      <c r="H13" s="529">
        <v>50</v>
      </c>
      <c r="I13" s="530">
        <v>50</v>
      </c>
      <c r="J13" s="677">
        <v>50</v>
      </c>
      <c r="K13" s="679">
        <v>50</v>
      </c>
      <c r="L13" s="680">
        <v>0</v>
      </c>
      <c r="M13" s="696">
        <f t="shared" si="0"/>
        <v>0</v>
      </c>
      <c r="N13" s="695"/>
    </row>
    <row r="14" spans="1:17" ht="15">
      <c r="A14" s="677">
        <v>133006</v>
      </c>
      <c r="B14" s="678"/>
      <c r="C14" s="678">
        <v>41</v>
      </c>
      <c r="D14" s="678" t="s">
        <v>17</v>
      </c>
      <c r="E14" s="754">
        <v>1238</v>
      </c>
      <c r="F14" s="529">
        <v>1130</v>
      </c>
      <c r="G14" s="527">
        <v>1200</v>
      </c>
      <c r="H14" s="529">
        <v>1200</v>
      </c>
      <c r="I14" s="530">
        <v>1200</v>
      </c>
      <c r="J14" s="677">
        <v>1200</v>
      </c>
      <c r="K14" s="679">
        <v>1200</v>
      </c>
      <c r="L14" s="680">
        <v>228.69</v>
      </c>
      <c r="M14" s="696">
        <f t="shared" si="0"/>
        <v>19.057499999999997</v>
      </c>
      <c r="N14" s="695"/>
      <c r="Q14" s="697"/>
    </row>
    <row r="15" spans="1:14" ht="15">
      <c r="A15" s="681">
        <v>133012</v>
      </c>
      <c r="B15" s="682"/>
      <c r="C15" s="682">
        <v>41</v>
      </c>
      <c r="D15" s="682" t="s">
        <v>369</v>
      </c>
      <c r="E15" s="766">
        <v>1887</v>
      </c>
      <c r="F15" s="548">
        <v>825</v>
      </c>
      <c r="G15" s="549">
        <v>1700</v>
      </c>
      <c r="H15" s="548">
        <v>2000</v>
      </c>
      <c r="I15" s="550">
        <v>1700</v>
      </c>
      <c r="J15" s="699">
        <v>2000</v>
      </c>
      <c r="K15" s="698">
        <v>2000</v>
      </c>
      <c r="L15" s="700">
        <v>119.16</v>
      </c>
      <c r="M15" s="696">
        <f t="shared" si="0"/>
        <v>5.958</v>
      </c>
      <c r="N15" s="695"/>
    </row>
    <row r="16" spans="1:13" ht="15">
      <c r="A16" s="681">
        <v>133013</v>
      </c>
      <c r="B16" s="682"/>
      <c r="C16" s="682">
        <v>41</v>
      </c>
      <c r="D16" s="682" t="s">
        <v>15</v>
      </c>
      <c r="E16" s="766">
        <v>60168</v>
      </c>
      <c r="F16" s="548">
        <v>66179</v>
      </c>
      <c r="G16" s="549">
        <v>64000</v>
      </c>
      <c r="H16" s="548">
        <v>64000</v>
      </c>
      <c r="I16" s="550">
        <v>73000</v>
      </c>
      <c r="J16" s="699">
        <v>67000</v>
      </c>
      <c r="K16" s="698">
        <v>67000</v>
      </c>
      <c r="L16" s="700">
        <v>22576.12</v>
      </c>
      <c r="M16" s="685">
        <f t="shared" si="0"/>
        <v>33.69570149253731</v>
      </c>
    </row>
    <row r="17" spans="1:14" ht="15.75" thickBot="1">
      <c r="A17" s="677">
        <v>139002</v>
      </c>
      <c r="B17" s="678"/>
      <c r="C17" s="678">
        <v>41</v>
      </c>
      <c r="D17" s="678" t="s">
        <v>16</v>
      </c>
      <c r="E17" s="754"/>
      <c r="F17" s="529"/>
      <c r="G17" s="527">
        <v>167</v>
      </c>
      <c r="H17" s="529">
        <v>167</v>
      </c>
      <c r="I17" s="530"/>
      <c r="J17" s="677">
        <v>167</v>
      </c>
      <c r="K17" s="679">
        <v>167</v>
      </c>
      <c r="L17" s="680">
        <v>0</v>
      </c>
      <c r="M17" s="701">
        <f t="shared" si="0"/>
        <v>0</v>
      </c>
      <c r="N17" s="702"/>
    </row>
    <row r="18" spans="1:14" ht="15" customHeight="1" thickBot="1">
      <c r="A18" s="552">
        <v>200</v>
      </c>
      <c r="B18" s="553"/>
      <c r="C18" s="553"/>
      <c r="D18" s="774" t="s">
        <v>18</v>
      </c>
      <c r="E18" s="580">
        <v>144730</v>
      </c>
      <c r="F18" s="554">
        <v>137090</v>
      </c>
      <c r="G18" s="555">
        <v>129811</v>
      </c>
      <c r="H18" s="554">
        <v>137971</v>
      </c>
      <c r="I18" s="556">
        <v>143771</v>
      </c>
      <c r="J18" s="704">
        <f>J19+J26+J30+J32+J48+J50</f>
        <v>140581</v>
      </c>
      <c r="K18" s="703">
        <f>K19+K26+K30+K32+K48+K50</f>
        <v>151081</v>
      </c>
      <c r="L18" s="705">
        <f>L19+L26+L30+L32+L48+L50</f>
        <v>41741.82</v>
      </c>
      <c r="M18" s="706">
        <f t="shared" si="0"/>
        <v>27.628768673757786</v>
      </c>
      <c r="N18" s="664"/>
    </row>
    <row r="19" spans="1:14" ht="13.5" customHeight="1">
      <c r="A19" s="668">
        <v>212</v>
      </c>
      <c r="B19" s="666"/>
      <c r="C19" s="666"/>
      <c r="D19" s="666" t="s">
        <v>20</v>
      </c>
      <c r="E19" s="524">
        <f aca="true" t="shared" si="3" ref="E19:L19">SUM(E20:E25)</f>
        <v>57244</v>
      </c>
      <c r="F19" s="524">
        <f t="shared" si="3"/>
        <v>56811</v>
      </c>
      <c r="G19" s="515">
        <f t="shared" si="3"/>
        <v>53220</v>
      </c>
      <c r="H19" s="524">
        <f t="shared" si="3"/>
        <v>53910</v>
      </c>
      <c r="I19" s="525">
        <f t="shared" si="3"/>
        <v>53490</v>
      </c>
      <c r="J19" s="668">
        <f t="shared" si="3"/>
        <v>50420</v>
      </c>
      <c r="K19" s="676">
        <f t="shared" si="3"/>
        <v>51920</v>
      </c>
      <c r="L19" s="707">
        <f t="shared" si="3"/>
        <v>13264.609999999999</v>
      </c>
      <c r="M19" s="708">
        <f t="shared" si="0"/>
        <v>25.548170261941447</v>
      </c>
      <c r="N19" s="664"/>
    </row>
    <row r="20" spans="1:14" ht="15">
      <c r="A20" s="677">
        <v>212001</v>
      </c>
      <c r="B20" s="678"/>
      <c r="C20" s="678">
        <v>41</v>
      </c>
      <c r="D20" s="678" t="s">
        <v>21</v>
      </c>
      <c r="E20" s="754">
        <v>1084</v>
      </c>
      <c r="F20" s="529">
        <v>1094</v>
      </c>
      <c r="G20" s="527">
        <v>1090</v>
      </c>
      <c r="H20" s="529">
        <v>1090</v>
      </c>
      <c r="I20" s="530">
        <v>1090</v>
      </c>
      <c r="J20" s="677">
        <v>1090</v>
      </c>
      <c r="K20" s="679">
        <v>1090</v>
      </c>
      <c r="L20" s="680">
        <v>0</v>
      </c>
      <c r="M20" s="696">
        <f t="shared" si="0"/>
        <v>0</v>
      </c>
      <c r="N20" s="695"/>
    </row>
    <row r="21" spans="1:14" ht="15">
      <c r="A21" s="681">
        <v>212002</v>
      </c>
      <c r="B21" s="682"/>
      <c r="C21" s="682">
        <v>41</v>
      </c>
      <c r="D21" s="682" t="s">
        <v>22</v>
      </c>
      <c r="E21" s="616">
        <v>2663</v>
      </c>
      <c r="F21" s="534">
        <v>1728</v>
      </c>
      <c r="G21" s="532">
        <v>1700</v>
      </c>
      <c r="H21" s="534">
        <v>1700</v>
      </c>
      <c r="I21" s="535">
        <v>900</v>
      </c>
      <c r="J21" s="681">
        <v>1700</v>
      </c>
      <c r="K21" s="683">
        <v>1700</v>
      </c>
      <c r="L21" s="684">
        <v>83</v>
      </c>
      <c r="M21" s="696">
        <f t="shared" si="0"/>
        <v>4.88235294117647</v>
      </c>
      <c r="N21" s="695"/>
    </row>
    <row r="22" spans="1:13" ht="15">
      <c r="A22" s="681">
        <v>212003</v>
      </c>
      <c r="B22" s="682">
        <v>1</v>
      </c>
      <c r="C22" s="682">
        <v>41</v>
      </c>
      <c r="D22" s="682" t="s">
        <v>23</v>
      </c>
      <c r="E22" s="616">
        <v>8518</v>
      </c>
      <c r="F22" s="534">
        <v>11152</v>
      </c>
      <c r="G22" s="532">
        <v>8500</v>
      </c>
      <c r="H22" s="534">
        <v>8190</v>
      </c>
      <c r="I22" s="535">
        <v>8500</v>
      </c>
      <c r="J22" s="681">
        <v>5000</v>
      </c>
      <c r="K22" s="683">
        <v>5000</v>
      </c>
      <c r="L22" s="684">
        <v>1511.04</v>
      </c>
      <c r="M22" s="685">
        <f t="shared" si="0"/>
        <v>30.2208</v>
      </c>
    </row>
    <row r="23" spans="1:14" ht="15">
      <c r="A23" s="681">
        <v>212003</v>
      </c>
      <c r="B23" s="682">
        <v>2</v>
      </c>
      <c r="C23" s="682">
        <v>41</v>
      </c>
      <c r="D23" s="682" t="s">
        <v>24</v>
      </c>
      <c r="E23" s="616">
        <v>44346</v>
      </c>
      <c r="F23" s="534">
        <v>41872</v>
      </c>
      <c r="G23" s="532">
        <v>41430</v>
      </c>
      <c r="H23" s="534">
        <v>41430</v>
      </c>
      <c r="I23" s="535">
        <v>42000</v>
      </c>
      <c r="J23" s="681">
        <v>41130</v>
      </c>
      <c r="K23" s="683">
        <v>41130</v>
      </c>
      <c r="L23" s="684">
        <v>10184.81</v>
      </c>
      <c r="M23" s="709">
        <f t="shared" si="0"/>
        <v>24.762484804279115</v>
      </c>
      <c r="N23" s="710"/>
    </row>
    <row r="24" spans="1:13" ht="15">
      <c r="A24" s="711">
        <v>212003</v>
      </c>
      <c r="B24" s="712">
        <v>3</v>
      </c>
      <c r="C24" s="682">
        <v>41</v>
      </c>
      <c r="D24" s="682" t="s">
        <v>388</v>
      </c>
      <c r="E24" s="616"/>
      <c r="F24" s="534">
        <v>351</v>
      </c>
      <c r="G24" s="532"/>
      <c r="H24" s="565">
        <v>1000</v>
      </c>
      <c r="I24" s="536">
        <v>500</v>
      </c>
      <c r="J24" s="681">
        <v>1000</v>
      </c>
      <c r="K24" s="713">
        <v>2500</v>
      </c>
      <c r="L24" s="684">
        <v>1286.4</v>
      </c>
      <c r="M24" s="685">
        <f t="shared" si="0"/>
        <v>51.456</v>
      </c>
    </row>
    <row r="25" spans="1:14" ht="15">
      <c r="A25" s="714">
        <v>212004</v>
      </c>
      <c r="B25" s="715"/>
      <c r="C25" s="687">
        <v>41</v>
      </c>
      <c r="D25" s="687" t="s">
        <v>370</v>
      </c>
      <c r="E25" s="765">
        <v>633</v>
      </c>
      <c r="F25" s="539">
        <v>614</v>
      </c>
      <c r="G25" s="537">
        <v>500</v>
      </c>
      <c r="H25" s="568">
        <v>500</v>
      </c>
      <c r="I25" s="540">
        <v>500</v>
      </c>
      <c r="J25" s="686">
        <v>500</v>
      </c>
      <c r="K25" s="716">
        <v>500</v>
      </c>
      <c r="L25" s="717">
        <v>199.36</v>
      </c>
      <c r="M25" s="718">
        <f t="shared" si="0"/>
        <v>39.87200000000001</v>
      </c>
      <c r="N25" s="702"/>
    </row>
    <row r="26" spans="1:14" ht="15">
      <c r="A26" s="668">
        <v>221</v>
      </c>
      <c r="B26" s="666"/>
      <c r="C26" s="666"/>
      <c r="D26" s="666" t="s">
        <v>25</v>
      </c>
      <c r="E26" s="524">
        <f aca="true" t="shared" si="4" ref="E26:L26">SUM(E27:E29)</f>
        <v>17694</v>
      </c>
      <c r="F26" s="524">
        <f t="shared" si="4"/>
        <v>16886</v>
      </c>
      <c r="G26" s="515">
        <f t="shared" si="4"/>
        <v>19800</v>
      </c>
      <c r="H26" s="524">
        <f t="shared" si="4"/>
        <v>19800</v>
      </c>
      <c r="I26" s="525">
        <f t="shared" si="4"/>
        <v>17900</v>
      </c>
      <c r="J26" s="668">
        <f t="shared" si="4"/>
        <v>10300</v>
      </c>
      <c r="K26" s="676">
        <f t="shared" si="4"/>
        <v>10300</v>
      </c>
      <c r="L26" s="669">
        <f t="shared" si="4"/>
        <v>1463.5</v>
      </c>
      <c r="M26" s="670">
        <f t="shared" si="0"/>
        <v>14.20873786407767</v>
      </c>
      <c r="N26" s="664"/>
    </row>
    <row r="27" spans="1:13" ht="15">
      <c r="A27" s="719">
        <v>221004</v>
      </c>
      <c r="B27" s="692">
        <v>1</v>
      </c>
      <c r="C27" s="692">
        <v>41</v>
      </c>
      <c r="D27" s="692" t="s">
        <v>26</v>
      </c>
      <c r="E27" s="777">
        <v>6979</v>
      </c>
      <c r="F27" s="571">
        <v>9086</v>
      </c>
      <c r="G27" s="545">
        <v>10000</v>
      </c>
      <c r="H27" s="571">
        <v>10000</v>
      </c>
      <c r="I27" s="572">
        <v>8000</v>
      </c>
      <c r="J27" s="691">
        <v>7000</v>
      </c>
      <c r="K27" s="713">
        <v>7000</v>
      </c>
      <c r="L27" s="693">
        <v>1463.5</v>
      </c>
      <c r="M27" s="675">
        <f t="shared" si="0"/>
        <v>20.907142857142855</v>
      </c>
    </row>
    <row r="28" spans="1:14" ht="15">
      <c r="A28" s="681">
        <v>221004</v>
      </c>
      <c r="B28" s="678">
        <v>2</v>
      </c>
      <c r="C28" s="678">
        <v>41</v>
      </c>
      <c r="D28" s="678" t="s">
        <v>371</v>
      </c>
      <c r="E28" s="754">
        <v>10515</v>
      </c>
      <c r="F28" s="529">
        <v>7500</v>
      </c>
      <c r="G28" s="527">
        <v>9500</v>
      </c>
      <c r="H28" s="529">
        <v>9500</v>
      </c>
      <c r="I28" s="536">
        <v>9500</v>
      </c>
      <c r="J28" s="677">
        <v>3000</v>
      </c>
      <c r="K28" s="683">
        <v>3000</v>
      </c>
      <c r="L28" s="680">
        <v>0</v>
      </c>
      <c r="M28" s="718">
        <f t="shared" si="0"/>
        <v>0</v>
      </c>
      <c r="N28" s="702"/>
    </row>
    <row r="29" spans="1:14" ht="15">
      <c r="A29" s="721">
        <v>221005</v>
      </c>
      <c r="B29" s="715">
        <v>2</v>
      </c>
      <c r="C29" s="712">
        <v>41</v>
      </c>
      <c r="D29" s="712" t="s">
        <v>372</v>
      </c>
      <c r="E29" s="566">
        <v>200</v>
      </c>
      <c r="F29" s="1061">
        <v>300</v>
      </c>
      <c r="G29" s="563">
        <v>300</v>
      </c>
      <c r="H29" s="534">
        <v>300</v>
      </c>
      <c r="I29" s="535">
        <v>400</v>
      </c>
      <c r="J29" s="711">
        <v>300</v>
      </c>
      <c r="K29" s="683">
        <v>300</v>
      </c>
      <c r="L29" s="722">
        <v>0</v>
      </c>
      <c r="M29" s="718">
        <f t="shared" si="0"/>
        <v>0</v>
      </c>
      <c r="N29" s="702"/>
    </row>
    <row r="30" spans="1:14" ht="15">
      <c r="A30" s="665">
        <v>222</v>
      </c>
      <c r="B30" s="666"/>
      <c r="C30" s="666"/>
      <c r="D30" s="666" t="s">
        <v>27</v>
      </c>
      <c r="E30" s="1059">
        <v>200</v>
      </c>
      <c r="F30" s="1060">
        <v>265</v>
      </c>
      <c r="G30" s="515">
        <v>120</v>
      </c>
      <c r="H30" s="514">
        <v>120</v>
      </c>
      <c r="I30" s="516">
        <v>100</v>
      </c>
      <c r="J30" s="668">
        <v>120</v>
      </c>
      <c r="K30" s="667">
        <v>120</v>
      </c>
      <c r="L30" s="669">
        <v>0</v>
      </c>
      <c r="M30" s="670">
        <f t="shared" si="0"/>
        <v>0</v>
      </c>
      <c r="N30" s="664"/>
    </row>
    <row r="31" spans="1:13" ht="15">
      <c r="A31" s="671">
        <v>222003</v>
      </c>
      <c r="B31" s="672"/>
      <c r="C31" s="672">
        <v>41</v>
      </c>
      <c r="D31" s="672" t="s">
        <v>27</v>
      </c>
      <c r="E31" s="518">
        <v>200</v>
      </c>
      <c r="F31" s="522">
        <v>265</v>
      </c>
      <c r="G31" s="518">
        <v>120</v>
      </c>
      <c r="H31" s="520">
        <v>120</v>
      </c>
      <c r="I31" s="521">
        <v>220</v>
      </c>
      <c r="J31" s="671">
        <v>120</v>
      </c>
      <c r="K31" s="673">
        <v>120</v>
      </c>
      <c r="L31" s="674">
        <v>0</v>
      </c>
      <c r="M31" s="685">
        <f t="shared" si="0"/>
        <v>0</v>
      </c>
    </row>
    <row r="32" spans="1:14" ht="15">
      <c r="A32" s="515">
        <v>223</v>
      </c>
      <c r="B32" s="513"/>
      <c r="C32" s="513"/>
      <c r="D32" s="780" t="s">
        <v>28</v>
      </c>
      <c r="E32" s="515">
        <f>SUM(E34:E50)</f>
        <v>56918</v>
      </c>
      <c r="F32" s="526">
        <f>SUM(F34:F50)</f>
        <v>48263</v>
      </c>
      <c r="G32" s="515">
        <f>SUM(G35:G50)</f>
        <v>31741</v>
      </c>
      <c r="H32" s="524">
        <f>SUM(H35:H50)</f>
        <v>39211</v>
      </c>
      <c r="I32" s="525">
        <f>SUM(I35:I50)</f>
        <v>50231</v>
      </c>
      <c r="J32" s="668">
        <f>SUM(J33:J47)</f>
        <v>65271</v>
      </c>
      <c r="K32" s="676">
        <f>SUM(K33:K47)</f>
        <v>74271</v>
      </c>
      <c r="L32" s="669">
        <f>SUM(L33:L47)</f>
        <v>26895.670000000002</v>
      </c>
      <c r="M32" s="670">
        <f t="shared" si="0"/>
        <v>36.212882551736215</v>
      </c>
      <c r="N32" s="664"/>
    </row>
    <row r="33" spans="1:14" ht="15">
      <c r="A33" s="209">
        <v>223001</v>
      </c>
      <c r="B33" s="16"/>
      <c r="C33" s="16">
        <v>41</v>
      </c>
      <c r="D33" s="239" t="s">
        <v>469</v>
      </c>
      <c r="E33" s="209"/>
      <c r="F33" s="212"/>
      <c r="G33" s="209"/>
      <c r="H33" s="37"/>
      <c r="I33" s="46"/>
      <c r="J33" s="209"/>
      <c r="K33" s="37">
        <v>9000</v>
      </c>
      <c r="L33" s="417">
        <v>8942.02</v>
      </c>
      <c r="M33" s="1112">
        <f t="shared" si="0"/>
        <v>99.35577777777779</v>
      </c>
      <c r="N33" s="697"/>
    </row>
    <row r="34" spans="1:14" ht="15">
      <c r="A34" s="677">
        <v>223001</v>
      </c>
      <c r="B34" s="678">
        <v>1</v>
      </c>
      <c r="C34" s="678">
        <v>41</v>
      </c>
      <c r="D34" s="678" t="s">
        <v>29</v>
      </c>
      <c r="E34" s="196"/>
      <c r="F34" s="262">
        <v>816</v>
      </c>
      <c r="G34" s="196"/>
      <c r="H34" s="97"/>
      <c r="I34" s="187"/>
      <c r="J34" s="677">
        <v>1800</v>
      </c>
      <c r="K34" s="679">
        <v>1800</v>
      </c>
      <c r="L34" s="693">
        <v>418.3</v>
      </c>
      <c r="M34" s="696">
        <f t="shared" si="0"/>
        <v>23.238888888888887</v>
      </c>
      <c r="N34" s="695"/>
    </row>
    <row r="35" spans="1:14" ht="15">
      <c r="A35" s="681">
        <v>223001</v>
      </c>
      <c r="B35" s="682">
        <v>2</v>
      </c>
      <c r="C35" s="682">
        <v>41</v>
      </c>
      <c r="D35" s="682" t="s">
        <v>30</v>
      </c>
      <c r="E35" s="527">
        <v>32305</v>
      </c>
      <c r="F35" s="531">
        <v>24754</v>
      </c>
      <c r="G35" s="527">
        <v>1125</v>
      </c>
      <c r="H35" s="529">
        <v>6000</v>
      </c>
      <c r="I35" s="530">
        <v>30000</v>
      </c>
      <c r="J35" s="677">
        <v>500</v>
      </c>
      <c r="K35" s="683">
        <v>500</v>
      </c>
      <c r="L35" s="684">
        <v>52</v>
      </c>
      <c r="M35" s="709">
        <f t="shared" si="0"/>
        <v>10.4</v>
      </c>
      <c r="N35" s="702"/>
    </row>
    <row r="36" spans="1:13" ht="15">
      <c r="A36" s="681">
        <v>223001</v>
      </c>
      <c r="B36" s="682">
        <v>3</v>
      </c>
      <c r="C36" s="682">
        <v>41</v>
      </c>
      <c r="D36" s="682" t="s">
        <v>31</v>
      </c>
      <c r="E36" s="532">
        <v>588</v>
      </c>
      <c r="F36" s="536">
        <v>717</v>
      </c>
      <c r="G36" s="532">
        <v>700</v>
      </c>
      <c r="H36" s="534">
        <v>700</v>
      </c>
      <c r="I36" s="535">
        <v>600</v>
      </c>
      <c r="J36" s="681">
        <v>6300</v>
      </c>
      <c r="K36" s="683">
        <v>6300</v>
      </c>
      <c r="L36" s="680">
        <v>940.5</v>
      </c>
      <c r="M36" s="1140">
        <f t="shared" si="0"/>
        <v>14.928571428571427</v>
      </c>
    </row>
    <row r="37" spans="1:13" ht="15">
      <c r="A37" s="681">
        <v>223001</v>
      </c>
      <c r="B37" s="682">
        <v>4</v>
      </c>
      <c r="C37" s="682">
        <v>41</v>
      </c>
      <c r="D37" s="682" t="s">
        <v>32</v>
      </c>
      <c r="E37" s="532">
        <v>2931</v>
      </c>
      <c r="F37" s="536">
        <v>3655</v>
      </c>
      <c r="G37" s="532">
        <v>8905</v>
      </c>
      <c r="H37" s="534">
        <v>6300</v>
      </c>
      <c r="I37" s="535">
        <v>4000</v>
      </c>
      <c r="J37" s="681">
        <v>1500</v>
      </c>
      <c r="K37" s="683">
        <v>1500</v>
      </c>
      <c r="L37" s="680">
        <v>189</v>
      </c>
      <c r="M37" s="709">
        <f t="shared" si="0"/>
        <v>12.6</v>
      </c>
    </row>
    <row r="38" spans="1:13" ht="15">
      <c r="A38" s="681">
        <v>223001</v>
      </c>
      <c r="B38" s="682">
        <v>5</v>
      </c>
      <c r="C38" s="682">
        <v>41</v>
      </c>
      <c r="D38" s="1113" t="s">
        <v>33</v>
      </c>
      <c r="E38" s="616">
        <v>1326</v>
      </c>
      <c r="F38" s="536">
        <v>1302</v>
      </c>
      <c r="G38" s="532">
        <v>1500</v>
      </c>
      <c r="H38" s="534">
        <v>1500</v>
      </c>
      <c r="I38" s="535">
        <v>1000</v>
      </c>
      <c r="J38" s="681">
        <v>5</v>
      </c>
      <c r="K38" s="683">
        <v>5</v>
      </c>
      <c r="L38" s="684">
        <v>0</v>
      </c>
      <c r="M38" s="723">
        <f t="shared" si="0"/>
        <v>0</v>
      </c>
    </row>
    <row r="39" spans="1:14" ht="15">
      <c r="A39" s="681">
        <v>223001</v>
      </c>
      <c r="B39" s="682">
        <v>6</v>
      </c>
      <c r="C39" s="682">
        <v>41</v>
      </c>
      <c r="D39" s="1113" t="s">
        <v>34</v>
      </c>
      <c r="E39" s="754">
        <v>1</v>
      </c>
      <c r="F39" s="529">
        <v>4</v>
      </c>
      <c r="G39" s="532">
        <v>5</v>
      </c>
      <c r="H39" s="534">
        <v>5</v>
      </c>
      <c r="I39" s="535">
        <v>5</v>
      </c>
      <c r="J39" s="681">
        <v>166</v>
      </c>
      <c r="K39" s="683">
        <v>166</v>
      </c>
      <c r="L39" s="684">
        <v>0</v>
      </c>
      <c r="M39" s="709">
        <f t="shared" si="0"/>
        <v>0</v>
      </c>
      <c r="N39" s="710"/>
    </row>
    <row r="40" spans="1:14" ht="15">
      <c r="A40" s="681">
        <v>223001</v>
      </c>
      <c r="B40" s="682">
        <v>7</v>
      </c>
      <c r="C40" s="682">
        <v>41</v>
      </c>
      <c r="D40" s="1113" t="s">
        <v>38</v>
      </c>
      <c r="E40" s="616">
        <v>130</v>
      </c>
      <c r="F40" s="534">
        <v>132</v>
      </c>
      <c r="G40" s="532">
        <v>166</v>
      </c>
      <c r="H40" s="534">
        <v>166</v>
      </c>
      <c r="I40" s="535">
        <v>166</v>
      </c>
      <c r="J40" s="681">
        <v>1000</v>
      </c>
      <c r="K40" s="683">
        <v>1000</v>
      </c>
      <c r="L40" s="684">
        <v>0</v>
      </c>
      <c r="M40" s="696">
        <f t="shared" si="0"/>
        <v>0</v>
      </c>
      <c r="N40" s="695"/>
    </row>
    <row r="41" spans="1:14" ht="15">
      <c r="A41" s="681">
        <v>223001</v>
      </c>
      <c r="B41" s="682">
        <v>8</v>
      </c>
      <c r="C41" s="682">
        <v>41</v>
      </c>
      <c r="D41" s="1113" t="s">
        <v>37</v>
      </c>
      <c r="E41" s="616">
        <v>4644</v>
      </c>
      <c r="F41" s="534"/>
      <c r="G41" s="532">
        <v>1000</v>
      </c>
      <c r="H41" s="534">
        <v>1000</v>
      </c>
      <c r="I41" s="535">
        <v>1000</v>
      </c>
      <c r="J41" s="681">
        <v>500</v>
      </c>
      <c r="K41" s="683">
        <v>500</v>
      </c>
      <c r="L41" s="684">
        <v>0</v>
      </c>
      <c r="M41" s="696">
        <f t="shared" si="0"/>
        <v>0</v>
      </c>
      <c r="N41" s="695"/>
    </row>
    <row r="42" spans="1:13" ht="15">
      <c r="A42" s="681">
        <v>223001</v>
      </c>
      <c r="B42" s="682">
        <v>9</v>
      </c>
      <c r="C42" s="682">
        <v>41</v>
      </c>
      <c r="D42" s="1113" t="s">
        <v>409</v>
      </c>
      <c r="E42" s="616">
        <v>223</v>
      </c>
      <c r="F42" s="534">
        <v>26</v>
      </c>
      <c r="G42" s="532">
        <v>500</v>
      </c>
      <c r="H42" s="534">
        <v>500</v>
      </c>
      <c r="I42" s="535">
        <v>200</v>
      </c>
      <c r="J42" s="681">
        <v>500</v>
      </c>
      <c r="K42" s="683">
        <v>500</v>
      </c>
      <c r="L42" s="684">
        <v>65.85</v>
      </c>
      <c r="M42" s="723">
        <f t="shared" si="0"/>
        <v>13.17</v>
      </c>
    </row>
    <row r="43" spans="1:14" ht="15">
      <c r="A43" s="681">
        <v>223001</v>
      </c>
      <c r="B43" s="682">
        <v>10</v>
      </c>
      <c r="C43" s="682">
        <v>41</v>
      </c>
      <c r="D43" s="1113" t="s">
        <v>36</v>
      </c>
      <c r="E43" s="616"/>
      <c r="F43" s="534">
        <v>349</v>
      </c>
      <c r="G43" s="532">
        <v>1800</v>
      </c>
      <c r="H43" s="534">
        <v>1800</v>
      </c>
      <c r="I43" s="535">
        <v>400</v>
      </c>
      <c r="J43" s="681">
        <v>5000</v>
      </c>
      <c r="K43" s="683">
        <v>5000</v>
      </c>
      <c r="L43" s="684">
        <v>3986</v>
      </c>
      <c r="M43" s="709">
        <f t="shared" si="0"/>
        <v>79.72</v>
      </c>
      <c r="N43" s="710"/>
    </row>
    <row r="44" spans="1:13" ht="15">
      <c r="A44" s="711">
        <v>223001</v>
      </c>
      <c r="B44" s="712">
        <v>11</v>
      </c>
      <c r="C44" s="712">
        <v>41</v>
      </c>
      <c r="D44" s="1114" t="s">
        <v>387</v>
      </c>
      <c r="E44" s="616">
        <v>1600</v>
      </c>
      <c r="F44" s="534">
        <v>1310</v>
      </c>
      <c r="G44" s="532">
        <v>6000</v>
      </c>
      <c r="H44" s="534">
        <v>6000</v>
      </c>
      <c r="I44" s="535">
        <v>2000</v>
      </c>
      <c r="J44" s="681">
        <v>1500</v>
      </c>
      <c r="K44" s="683">
        <v>1500</v>
      </c>
      <c r="L44" s="684">
        <v>19.09</v>
      </c>
      <c r="M44" s="486">
        <f t="shared" si="0"/>
        <v>1.2726666666666666</v>
      </c>
    </row>
    <row r="45" spans="1:14" ht="15">
      <c r="A45" s="681">
        <v>223002</v>
      </c>
      <c r="B45" s="682">
        <v>16</v>
      </c>
      <c r="C45" s="682">
        <v>41</v>
      </c>
      <c r="D45" s="1113" t="s">
        <v>35</v>
      </c>
      <c r="E45" s="616"/>
      <c r="F45" s="534">
        <v>66</v>
      </c>
      <c r="G45" s="532">
        <v>100</v>
      </c>
      <c r="H45" s="534">
        <v>2000</v>
      </c>
      <c r="I45" s="535">
        <v>70</v>
      </c>
      <c r="J45" s="681">
        <v>7500</v>
      </c>
      <c r="K45" s="683">
        <v>7500</v>
      </c>
      <c r="L45" s="684">
        <v>2190</v>
      </c>
      <c r="M45" s="709">
        <f t="shared" si="0"/>
        <v>29.200000000000003</v>
      </c>
      <c r="N45" s="710"/>
    </row>
    <row r="46" spans="1:14" ht="15">
      <c r="A46" s="681">
        <v>223003</v>
      </c>
      <c r="B46" s="682"/>
      <c r="C46" s="1165" t="s">
        <v>505</v>
      </c>
      <c r="D46" s="458" t="s">
        <v>508</v>
      </c>
      <c r="E46" s="616"/>
      <c r="F46" s="534"/>
      <c r="G46" s="532"/>
      <c r="H46" s="534"/>
      <c r="I46" s="535"/>
      <c r="J46" s="681">
        <v>14000</v>
      </c>
      <c r="K46" s="683">
        <v>14000</v>
      </c>
      <c r="L46" s="684">
        <v>6225.91</v>
      </c>
      <c r="M46" s="718">
        <f t="shared" si="0"/>
        <v>44.47078571428571</v>
      </c>
      <c r="N46" s="702"/>
    </row>
    <row r="47" spans="1:14" ht="15">
      <c r="A47" s="681">
        <v>223003</v>
      </c>
      <c r="B47" s="682"/>
      <c r="C47" s="682">
        <v>41</v>
      </c>
      <c r="D47" s="1113" t="s">
        <v>39</v>
      </c>
      <c r="E47" s="616">
        <v>2625</v>
      </c>
      <c r="F47" s="534">
        <v>3813</v>
      </c>
      <c r="G47" s="532">
        <v>3800</v>
      </c>
      <c r="H47" s="534">
        <v>6600</v>
      </c>
      <c r="I47" s="535">
        <v>3000</v>
      </c>
      <c r="J47" s="681">
        <v>25000</v>
      </c>
      <c r="K47" s="683">
        <v>25000</v>
      </c>
      <c r="L47" s="684">
        <v>3867</v>
      </c>
      <c r="M47" s="718">
        <f t="shared" si="0"/>
        <v>15.468</v>
      </c>
      <c r="N47" s="702"/>
    </row>
    <row r="48" spans="1:14" ht="15">
      <c r="A48" s="512">
        <v>240</v>
      </c>
      <c r="B48" s="543"/>
      <c r="C48" s="543"/>
      <c r="D48" s="769" t="s">
        <v>41</v>
      </c>
      <c r="E48" s="524">
        <f>SUM(E49:E49)</f>
        <v>53</v>
      </c>
      <c r="F48" s="524">
        <f>SUM(F49:F49)</f>
        <v>71</v>
      </c>
      <c r="G48" s="515">
        <f>SUM(G49:G49)</f>
        <v>70</v>
      </c>
      <c r="H48" s="524">
        <f>SUM(H49:H49)</f>
        <v>70</v>
      </c>
      <c r="I48" s="525">
        <f>SUM(I45:I45)</f>
        <v>70</v>
      </c>
      <c r="J48" s="515">
        <v>70</v>
      </c>
      <c r="K48" s="524">
        <f>SUM(K49:K49)</f>
        <v>70</v>
      </c>
      <c r="L48" s="1122">
        <v>10.24</v>
      </c>
      <c r="M48" s="526">
        <f t="shared" si="0"/>
        <v>14.62857142857143</v>
      </c>
      <c r="N48" s="697"/>
    </row>
    <row r="49" spans="1:13" ht="15">
      <c r="A49" s="545">
        <v>242000</v>
      </c>
      <c r="B49" s="546"/>
      <c r="C49" s="546"/>
      <c r="D49" s="784" t="s">
        <v>42</v>
      </c>
      <c r="E49" s="777">
        <v>53</v>
      </c>
      <c r="F49" s="571">
        <v>71</v>
      </c>
      <c r="G49" s="545">
        <v>70</v>
      </c>
      <c r="H49" s="571">
        <v>70</v>
      </c>
      <c r="I49" s="576">
        <v>70</v>
      </c>
      <c r="J49" s="691">
        <v>70</v>
      </c>
      <c r="K49" s="720">
        <v>70</v>
      </c>
      <c r="L49" s="693">
        <v>10.24</v>
      </c>
      <c r="M49" s="1120">
        <f t="shared" si="0"/>
        <v>14.62857142857143</v>
      </c>
    </row>
    <row r="50" spans="1:13" ht="18" customHeight="1">
      <c r="A50" s="512">
        <v>290</v>
      </c>
      <c r="B50" s="513"/>
      <c r="C50" s="513"/>
      <c r="D50" s="769" t="s">
        <v>43</v>
      </c>
      <c r="E50" s="524">
        <f aca="true" t="shared" si="5" ref="E50:L50">SUM(E51:E56)</f>
        <v>10439</v>
      </c>
      <c r="F50" s="514">
        <f t="shared" si="5"/>
        <v>11177</v>
      </c>
      <c r="G50" s="515">
        <f t="shared" si="5"/>
        <v>6000</v>
      </c>
      <c r="H50" s="514">
        <f t="shared" si="5"/>
        <v>6500</v>
      </c>
      <c r="I50" s="516">
        <f t="shared" si="5"/>
        <v>7650</v>
      </c>
      <c r="J50" s="515">
        <f t="shared" si="5"/>
        <v>14400</v>
      </c>
      <c r="K50" s="514">
        <f t="shared" si="5"/>
        <v>14400</v>
      </c>
      <c r="L50" s="514">
        <f t="shared" si="5"/>
        <v>107.8</v>
      </c>
      <c r="M50" s="1166">
        <f t="shared" si="0"/>
        <v>0.748611111111111</v>
      </c>
    </row>
    <row r="51" spans="1:14" ht="16.5" customHeight="1">
      <c r="A51" s="527">
        <v>292017</v>
      </c>
      <c r="B51" s="528"/>
      <c r="C51" s="528"/>
      <c r="D51" s="771" t="s">
        <v>470</v>
      </c>
      <c r="E51" s="754"/>
      <c r="F51" s="529">
        <v>5956</v>
      </c>
      <c r="G51" s="527"/>
      <c r="H51" s="529"/>
      <c r="I51" s="1119"/>
      <c r="J51" s="207">
        <v>5000</v>
      </c>
      <c r="K51" s="22">
        <v>5000</v>
      </c>
      <c r="L51" s="384">
        <v>0</v>
      </c>
      <c r="M51" s="1121">
        <f t="shared" si="0"/>
        <v>0</v>
      </c>
      <c r="N51" s="697"/>
    </row>
    <row r="52" spans="1:13" ht="16.5" customHeight="1">
      <c r="A52" s="532">
        <v>292008</v>
      </c>
      <c r="B52" s="533"/>
      <c r="C52" s="533">
        <v>41</v>
      </c>
      <c r="D52" s="772" t="s">
        <v>373</v>
      </c>
      <c r="E52" s="616">
        <v>5813</v>
      </c>
      <c r="F52" s="534">
        <v>3699</v>
      </c>
      <c r="G52" s="532">
        <v>6000</v>
      </c>
      <c r="H52" s="534">
        <v>6000</v>
      </c>
      <c r="I52" s="530">
        <v>6000</v>
      </c>
      <c r="J52" s="677">
        <v>9000</v>
      </c>
      <c r="K52" s="679">
        <v>9000</v>
      </c>
      <c r="L52" s="680">
        <v>107.8</v>
      </c>
      <c r="M52" s="709">
        <v>64.7</v>
      </c>
    </row>
    <row r="53" spans="1:13" ht="17.25" customHeight="1">
      <c r="A53" s="532">
        <v>292012</v>
      </c>
      <c r="B53" s="533"/>
      <c r="C53" s="533"/>
      <c r="D53" s="772" t="s">
        <v>46</v>
      </c>
      <c r="E53" s="616">
        <v>1800</v>
      </c>
      <c r="F53" s="534"/>
      <c r="G53" s="532"/>
      <c r="H53" s="534"/>
      <c r="I53" s="535"/>
      <c r="J53" s="677"/>
      <c r="K53" s="679"/>
      <c r="L53" s="684"/>
      <c r="M53" s="709"/>
    </row>
    <row r="54" spans="1:14" ht="15">
      <c r="A54" s="532">
        <v>292019</v>
      </c>
      <c r="B54" s="533"/>
      <c r="C54" s="533">
        <v>41</v>
      </c>
      <c r="D54" s="772" t="s">
        <v>389</v>
      </c>
      <c r="E54" s="616">
        <v>2410</v>
      </c>
      <c r="F54" s="534">
        <v>1469</v>
      </c>
      <c r="G54" s="532"/>
      <c r="H54" s="534"/>
      <c r="I54" s="535">
        <v>1500</v>
      </c>
      <c r="J54" s="681"/>
      <c r="K54" s="683"/>
      <c r="L54" s="680"/>
      <c r="M54" s="696"/>
      <c r="N54" s="695"/>
    </row>
    <row r="55" spans="1:14" ht="15">
      <c r="A55" s="532">
        <v>292027</v>
      </c>
      <c r="B55" s="533"/>
      <c r="C55" s="533">
        <v>41</v>
      </c>
      <c r="D55" s="772" t="s">
        <v>44</v>
      </c>
      <c r="E55" s="616">
        <v>38</v>
      </c>
      <c r="F55" s="534">
        <v>53</v>
      </c>
      <c r="G55" s="532"/>
      <c r="H55" s="534">
        <v>10</v>
      </c>
      <c r="I55" s="535">
        <v>100</v>
      </c>
      <c r="J55" s="681">
        <v>100</v>
      </c>
      <c r="K55" s="683">
        <v>100</v>
      </c>
      <c r="L55" s="684">
        <v>0</v>
      </c>
      <c r="M55" s="696">
        <f aca="true" t="shared" si="6" ref="M55:M60">(100/K55)*L55</f>
        <v>0</v>
      </c>
      <c r="N55" s="695"/>
    </row>
    <row r="56" spans="1:14" ht="15.75" thickBot="1">
      <c r="A56" s="527">
        <v>292027</v>
      </c>
      <c r="B56" s="533">
        <v>1</v>
      </c>
      <c r="C56" s="533">
        <v>41</v>
      </c>
      <c r="D56" s="772" t="s">
        <v>45</v>
      </c>
      <c r="E56" s="616">
        <v>378</v>
      </c>
      <c r="F56" s="534"/>
      <c r="G56" s="532"/>
      <c r="H56" s="534">
        <v>490</v>
      </c>
      <c r="I56" s="535">
        <v>50</v>
      </c>
      <c r="J56" s="681">
        <v>300</v>
      </c>
      <c r="K56" s="683">
        <v>300</v>
      </c>
      <c r="L56" s="684">
        <v>0</v>
      </c>
      <c r="M56" s="709">
        <f t="shared" si="6"/>
        <v>0</v>
      </c>
      <c r="N56" s="695"/>
    </row>
    <row r="57" spans="1:13" ht="15.75" thickBot="1">
      <c r="A57" s="577">
        <v>300</v>
      </c>
      <c r="B57" s="553"/>
      <c r="C57" s="553"/>
      <c r="D57" s="774" t="s">
        <v>47</v>
      </c>
      <c r="E57" s="578">
        <f aca="true" t="shared" si="7" ref="E57:L57">SUM(E58:E78)</f>
        <v>351059</v>
      </c>
      <c r="F57" s="578">
        <f t="shared" si="7"/>
        <v>446644</v>
      </c>
      <c r="G57" s="577">
        <f t="shared" si="7"/>
        <v>399972</v>
      </c>
      <c r="H57" s="578">
        <f t="shared" si="7"/>
        <v>500302</v>
      </c>
      <c r="I57" s="579">
        <f t="shared" si="7"/>
        <v>393009</v>
      </c>
      <c r="J57" s="577">
        <f t="shared" si="7"/>
        <v>409450</v>
      </c>
      <c r="K57" s="578">
        <f t="shared" si="7"/>
        <v>416409</v>
      </c>
      <c r="L57" s="579">
        <f t="shared" si="7"/>
        <v>111789.07999999999</v>
      </c>
      <c r="M57" s="1346">
        <f t="shared" si="6"/>
        <v>26.845980754498576</v>
      </c>
    </row>
    <row r="58" spans="1:13" ht="15">
      <c r="A58" s="581">
        <v>311000</v>
      </c>
      <c r="B58" s="582">
        <v>1</v>
      </c>
      <c r="C58" s="582">
        <v>71</v>
      </c>
      <c r="D58" s="785" t="s">
        <v>48</v>
      </c>
      <c r="E58" s="761"/>
      <c r="F58" s="583">
        <v>4100</v>
      </c>
      <c r="G58" s="581">
        <v>500</v>
      </c>
      <c r="H58" s="583">
        <v>3700</v>
      </c>
      <c r="I58" s="584">
        <v>3600</v>
      </c>
      <c r="J58" s="993">
        <v>1500</v>
      </c>
      <c r="K58" s="1115">
        <v>1500</v>
      </c>
      <c r="L58" s="1116">
        <v>0</v>
      </c>
      <c r="M58" s="1117">
        <f t="shared" si="6"/>
        <v>0</v>
      </c>
    </row>
    <row r="59" spans="1:13" ht="15">
      <c r="A59" s="527">
        <v>312001</v>
      </c>
      <c r="B59" s="528">
        <v>1</v>
      </c>
      <c r="C59" s="528">
        <v>111</v>
      </c>
      <c r="D59" s="771" t="s">
        <v>49</v>
      </c>
      <c r="E59" s="754">
        <v>335697</v>
      </c>
      <c r="F59" s="529">
        <v>344242</v>
      </c>
      <c r="G59" s="527">
        <v>340000</v>
      </c>
      <c r="H59" s="529">
        <v>417240</v>
      </c>
      <c r="I59" s="530">
        <v>350534</v>
      </c>
      <c r="J59" s="681">
        <v>367000</v>
      </c>
      <c r="K59" s="683">
        <v>373959</v>
      </c>
      <c r="L59" s="684">
        <v>96914</v>
      </c>
      <c r="M59" s="709">
        <f t="shared" si="6"/>
        <v>25.915675247821287</v>
      </c>
    </row>
    <row r="60" spans="1:14" ht="15">
      <c r="A60" s="527">
        <v>312001</v>
      </c>
      <c r="B60" s="528">
        <v>2</v>
      </c>
      <c r="C60" s="528">
        <v>111</v>
      </c>
      <c r="D60" s="771" t="s">
        <v>435</v>
      </c>
      <c r="E60" s="616">
        <v>2560</v>
      </c>
      <c r="F60" s="534">
        <v>2576</v>
      </c>
      <c r="G60" s="532">
        <v>2800</v>
      </c>
      <c r="H60" s="534">
        <v>2800</v>
      </c>
      <c r="I60" s="535">
        <v>2800</v>
      </c>
      <c r="J60" s="677">
        <v>2800</v>
      </c>
      <c r="K60" s="679">
        <v>2800</v>
      </c>
      <c r="L60" s="680">
        <v>0</v>
      </c>
      <c r="M60" s="718">
        <f t="shared" si="6"/>
        <v>0</v>
      </c>
      <c r="N60" s="702"/>
    </row>
    <row r="61" spans="1:14" ht="15">
      <c r="A61" s="527">
        <v>312001</v>
      </c>
      <c r="B61" s="528">
        <v>3</v>
      </c>
      <c r="C61" s="528">
        <v>111</v>
      </c>
      <c r="D61" s="771" t="s">
        <v>410</v>
      </c>
      <c r="E61" s="616"/>
      <c r="F61" s="534">
        <v>3122</v>
      </c>
      <c r="G61" s="532"/>
      <c r="H61" s="534"/>
      <c r="I61" s="535"/>
      <c r="J61" s="681"/>
      <c r="K61" s="683"/>
      <c r="L61" s="684"/>
      <c r="M61" s="718"/>
      <c r="N61" s="702"/>
    </row>
    <row r="62" spans="1:14" ht="15">
      <c r="A62" s="527">
        <v>312001</v>
      </c>
      <c r="B62" s="528">
        <v>4</v>
      </c>
      <c r="C62" s="528">
        <v>111</v>
      </c>
      <c r="D62" s="771" t="s">
        <v>411</v>
      </c>
      <c r="E62" s="616">
        <v>2764</v>
      </c>
      <c r="F62" s="534">
        <v>24547</v>
      </c>
      <c r="G62" s="532">
        <v>8200</v>
      </c>
      <c r="H62" s="534">
        <v>8200</v>
      </c>
      <c r="I62" s="535">
        <v>20000</v>
      </c>
      <c r="J62" s="681">
        <v>8200</v>
      </c>
      <c r="K62" s="683">
        <v>8200</v>
      </c>
      <c r="L62" s="684">
        <v>1373.12</v>
      </c>
      <c r="M62" s="718">
        <f>(100/K62)*L62</f>
        <v>16.745365853658537</v>
      </c>
      <c r="N62" s="702"/>
    </row>
    <row r="63" spans="1:14" ht="15">
      <c r="A63" s="532">
        <v>312001</v>
      </c>
      <c r="B63" s="533">
        <v>5</v>
      </c>
      <c r="C63" s="533">
        <v>111</v>
      </c>
      <c r="D63" s="772" t="s">
        <v>50</v>
      </c>
      <c r="E63" s="616">
        <v>524</v>
      </c>
      <c r="F63" s="534">
        <v>608</v>
      </c>
      <c r="G63" s="532">
        <v>800</v>
      </c>
      <c r="H63" s="534">
        <v>800</v>
      </c>
      <c r="I63" s="535">
        <v>600</v>
      </c>
      <c r="J63" s="681">
        <v>800</v>
      </c>
      <c r="K63" s="683">
        <v>800</v>
      </c>
      <c r="L63" s="684">
        <v>273.9</v>
      </c>
      <c r="M63" s="718">
        <f>(100/K63)*L63</f>
        <v>34.2375</v>
      </c>
      <c r="N63" s="702"/>
    </row>
    <row r="64" spans="1:14" ht="15">
      <c r="A64" s="563">
        <v>312001</v>
      </c>
      <c r="B64" s="564">
        <v>6</v>
      </c>
      <c r="C64" s="564">
        <v>111</v>
      </c>
      <c r="D64" s="779" t="s">
        <v>436</v>
      </c>
      <c r="E64" s="616">
        <v>246</v>
      </c>
      <c r="F64" s="534">
        <v>248</v>
      </c>
      <c r="G64" s="532">
        <v>140</v>
      </c>
      <c r="H64" s="534">
        <v>250</v>
      </c>
      <c r="I64" s="535">
        <v>120</v>
      </c>
      <c r="J64" s="681">
        <v>250</v>
      </c>
      <c r="K64" s="683">
        <v>250</v>
      </c>
      <c r="L64" s="684">
        <v>246.96</v>
      </c>
      <c r="M64" s="718">
        <f>(100/K64)*L64</f>
        <v>98.784</v>
      </c>
      <c r="N64" s="702"/>
    </row>
    <row r="65" spans="1:14" ht="15">
      <c r="A65" s="532">
        <v>312001</v>
      </c>
      <c r="B65" s="533">
        <v>7</v>
      </c>
      <c r="C65" s="533">
        <v>111</v>
      </c>
      <c r="D65" s="772" t="s">
        <v>51</v>
      </c>
      <c r="E65" s="616">
        <v>100</v>
      </c>
      <c r="F65" s="534">
        <v>116</v>
      </c>
      <c r="G65" s="532">
        <v>200</v>
      </c>
      <c r="H65" s="534">
        <v>200</v>
      </c>
      <c r="I65" s="535">
        <v>120</v>
      </c>
      <c r="J65" s="681">
        <v>200</v>
      </c>
      <c r="K65" s="683">
        <v>200</v>
      </c>
      <c r="L65" s="684">
        <v>66.4</v>
      </c>
      <c r="M65" s="718">
        <f>(100/K65)*L65</f>
        <v>33.2</v>
      </c>
      <c r="N65" s="702"/>
    </row>
    <row r="66" spans="1:14" ht="15">
      <c r="A66" s="532">
        <v>312001</v>
      </c>
      <c r="B66" s="533">
        <v>8</v>
      </c>
      <c r="C66" s="533">
        <v>111</v>
      </c>
      <c r="D66" s="772" t="s">
        <v>402</v>
      </c>
      <c r="E66" s="616">
        <v>352</v>
      </c>
      <c r="F66" s="534">
        <v>1174</v>
      </c>
      <c r="G66" s="532"/>
      <c r="H66" s="534"/>
      <c r="I66" s="535"/>
      <c r="J66" s="681"/>
      <c r="K66" s="683"/>
      <c r="L66" s="684"/>
      <c r="M66" s="709"/>
      <c r="N66" s="710"/>
    </row>
    <row r="67" spans="1:13" ht="15">
      <c r="A67" s="532">
        <v>312001</v>
      </c>
      <c r="B67" s="533">
        <v>9</v>
      </c>
      <c r="C67" s="533">
        <v>111</v>
      </c>
      <c r="D67" s="772" t="s">
        <v>52</v>
      </c>
      <c r="E67" s="616">
        <v>3802</v>
      </c>
      <c r="F67" s="534">
        <v>3893</v>
      </c>
      <c r="G67" s="532">
        <v>3900</v>
      </c>
      <c r="H67" s="534">
        <v>5000</v>
      </c>
      <c r="I67" s="535">
        <v>3900</v>
      </c>
      <c r="J67" s="681">
        <v>5000</v>
      </c>
      <c r="K67" s="683">
        <v>5000</v>
      </c>
      <c r="L67" s="684">
        <v>4106.82</v>
      </c>
      <c r="M67" s="723">
        <f>(100/K67)*L67</f>
        <v>82.1364</v>
      </c>
    </row>
    <row r="68" spans="1:14" ht="12.75" customHeight="1">
      <c r="A68" s="532">
        <v>312001</v>
      </c>
      <c r="B68" s="533">
        <v>10</v>
      </c>
      <c r="C68" s="533">
        <v>111</v>
      </c>
      <c r="D68" s="772" t="s">
        <v>53</v>
      </c>
      <c r="E68" s="616">
        <v>840</v>
      </c>
      <c r="F68" s="534">
        <v>2032</v>
      </c>
      <c r="G68" s="532">
        <v>2500</v>
      </c>
      <c r="H68" s="534">
        <v>2500</v>
      </c>
      <c r="I68" s="535">
        <v>2100</v>
      </c>
      <c r="J68" s="681">
        <v>2500</v>
      </c>
      <c r="K68" s="683">
        <v>2500</v>
      </c>
      <c r="L68" s="684">
        <v>0</v>
      </c>
      <c r="M68" s="718">
        <f>(100/K68)*L68</f>
        <v>0</v>
      </c>
      <c r="N68" s="702"/>
    </row>
    <row r="69" spans="1:14" ht="15" hidden="1">
      <c r="A69" s="573">
        <v>312001</v>
      </c>
      <c r="B69" s="567">
        <v>10</v>
      </c>
      <c r="C69" s="564"/>
      <c r="D69" s="779" t="s">
        <v>54</v>
      </c>
      <c r="E69" s="591">
        <v>0</v>
      </c>
      <c r="F69" s="565">
        <v>0</v>
      </c>
      <c r="G69" s="563"/>
      <c r="H69" s="565">
        <v>0</v>
      </c>
      <c r="I69" s="572">
        <v>0</v>
      </c>
      <c r="J69" s="681"/>
      <c r="K69" s="683"/>
      <c r="L69" s="684"/>
      <c r="M69" s="718">
        <v>99.4</v>
      </c>
      <c r="N69" s="702"/>
    </row>
    <row r="70" spans="1:19" ht="15">
      <c r="A70" s="532">
        <v>312001</v>
      </c>
      <c r="B70" s="528">
        <v>11</v>
      </c>
      <c r="C70" s="528">
        <v>111</v>
      </c>
      <c r="D70" s="772" t="s">
        <v>55</v>
      </c>
      <c r="E70" s="616">
        <v>164</v>
      </c>
      <c r="F70" s="534">
        <v>447</v>
      </c>
      <c r="G70" s="532">
        <v>300</v>
      </c>
      <c r="H70" s="534">
        <v>300</v>
      </c>
      <c r="I70" s="535">
        <v>500</v>
      </c>
      <c r="J70" s="681">
        <v>300</v>
      </c>
      <c r="K70" s="683">
        <v>300</v>
      </c>
      <c r="L70" s="684">
        <v>70.88</v>
      </c>
      <c r="M70" s="718">
        <f>(100/K70)*L70</f>
        <v>23.626666666666665</v>
      </c>
      <c r="N70" s="702"/>
      <c r="S70" s="697"/>
    </row>
    <row r="71" spans="1:19" ht="15">
      <c r="A71" s="532">
        <v>312001</v>
      </c>
      <c r="B71" s="587">
        <v>13</v>
      </c>
      <c r="C71" s="1094">
        <v>111</v>
      </c>
      <c r="D71" s="772" t="s">
        <v>56</v>
      </c>
      <c r="E71" s="616">
        <v>375</v>
      </c>
      <c r="F71" s="534">
        <v>385</v>
      </c>
      <c r="G71" s="532">
        <v>332</v>
      </c>
      <c r="H71" s="534">
        <v>332</v>
      </c>
      <c r="I71" s="535">
        <v>332</v>
      </c>
      <c r="J71" s="681"/>
      <c r="K71" s="683"/>
      <c r="L71" s="684"/>
      <c r="M71" s="709"/>
      <c r="N71" s="710"/>
      <c r="S71" s="697"/>
    </row>
    <row r="72" spans="1:13" ht="15">
      <c r="A72" s="527">
        <v>312001</v>
      </c>
      <c r="B72" s="586">
        <v>14</v>
      </c>
      <c r="C72" s="588">
        <v>111</v>
      </c>
      <c r="D72" s="771" t="s">
        <v>57</v>
      </c>
      <c r="E72" s="754">
        <v>3635</v>
      </c>
      <c r="F72" s="529">
        <v>3689</v>
      </c>
      <c r="G72" s="527">
        <v>3700</v>
      </c>
      <c r="H72" s="529">
        <v>3700</v>
      </c>
      <c r="I72" s="530">
        <v>3000</v>
      </c>
      <c r="J72" s="677">
        <v>4900</v>
      </c>
      <c r="K72" s="679">
        <v>4900</v>
      </c>
      <c r="L72" s="684">
        <v>1639</v>
      </c>
      <c r="M72" s="1141">
        <f>(100/K72)*L72</f>
        <v>33.44897959183673</v>
      </c>
    </row>
    <row r="73" spans="1:13" ht="15">
      <c r="A73" s="532">
        <v>312001</v>
      </c>
      <c r="B73" s="533">
        <v>16</v>
      </c>
      <c r="C73" s="9" t="s">
        <v>507</v>
      </c>
      <c r="D73" s="772" t="s">
        <v>403</v>
      </c>
      <c r="E73" s="616"/>
      <c r="F73" s="534">
        <v>5577</v>
      </c>
      <c r="G73" s="532">
        <v>36600</v>
      </c>
      <c r="H73" s="534">
        <v>34600</v>
      </c>
      <c r="I73" s="535">
        <v>5000</v>
      </c>
      <c r="J73" s="681">
        <v>16000</v>
      </c>
      <c r="K73" s="683">
        <v>16000</v>
      </c>
      <c r="L73" s="680">
        <v>7098</v>
      </c>
      <c r="M73" s="1140">
        <f>(100/K73)*L73</f>
        <v>44.362500000000004</v>
      </c>
    </row>
    <row r="74" spans="1:13" ht="15">
      <c r="A74" s="532">
        <v>312001</v>
      </c>
      <c r="B74" s="586">
        <v>15</v>
      </c>
      <c r="C74" s="533">
        <v>111</v>
      </c>
      <c r="D74" s="772" t="s">
        <v>58</v>
      </c>
      <c r="E74" s="616"/>
      <c r="F74" s="616">
        <v>6000</v>
      </c>
      <c r="G74" s="532"/>
      <c r="H74" s="616">
        <v>275</v>
      </c>
      <c r="I74" s="617"/>
      <c r="J74" s="681"/>
      <c r="K74" s="1118"/>
      <c r="L74" s="680"/>
      <c r="M74" s="696"/>
    </row>
    <row r="75" spans="1:13" ht="15">
      <c r="A75" s="532">
        <v>312001</v>
      </c>
      <c r="B75" s="533">
        <v>17</v>
      </c>
      <c r="C75" s="590">
        <v>111</v>
      </c>
      <c r="D75" s="778" t="s">
        <v>58</v>
      </c>
      <c r="E75" s="616"/>
      <c r="F75" s="616">
        <v>1000</v>
      </c>
      <c r="G75" s="532"/>
      <c r="H75" s="616"/>
      <c r="I75" s="617"/>
      <c r="J75" s="1123"/>
      <c r="K75" s="1125"/>
      <c r="L75" s="1128"/>
      <c r="M75" s="1127"/>
    </row>
    <row r="76" spans="1:13" ht="15">
      <c r="A76" s="527">
        <v>312011</v>
      </c>
      <c r="B76" s="528"/>
      <c r="C76" s="586">
        <v>111</v>
      </c>
      <c r="D76" s="458" t="s">
        <v>457</v>
      </c>
      <c r="E76" s="754"/>
      <c r="F76" s="754"/>
      <c r="G76" s="527"/>
      <c r="H76" s="754">
        <v>405</v>
      </c>
      <c r="I76" s="757">
        <v>403</v>
      </c>
      <c r="J76" s="711"/>
      <c r="K76" s="713"/>
      <c r="L76" s="684"/>
      <c r="M76" s="1347"/>
    </row>
    <row r="77" spans="1:13" ht="15">
      <c r="A77" s="534">
        <v>312011</v>
      </c>
      <c r="B77" s="533"/>
      <c r="C77" s="1165" t="s">
        <v>458</v>
      </c>
      <c r="D77" s="786" t="s">
        <v>509</v>
      </c>
      <c r="E77" s="754"/>
      <c r="F77" s="754"/>
      <c r="G77" s="527"/>
      <c r="H77" s="754">
        <v>20000</v>
      </c>
      <c r="I77" s="536"/>
      <c r="J77" s="735"/>
      <c r="K77" s="683"/>
      <c r="L77" s="1350"/>
      <c r="M77" s="652"/>
    </row>
    <row r="78" spans="1:13" ht="15.75" thickBot="1">
      <c r="A78" s="758">
        <v>312001</v>
      </c>
      <c r="B78" s="589">
        <v>19</v>
      </c>
      <c r="C78" s="740">
        <v>111</v>
      </c>
      <c r="D78" s="787" t="s">
        <v>58</v>
      </c>
      <c r="E78" s="591"/>
      <c r="F78" s="591">
        <v>42888</v>
      </c>
      <c r="G78" s="563"/>
      <c r="H78" s="591"/>
      <c r="I78" s="593"/>
      <c r="J78" s="1124"/>
      <c r="K78" s="1126"/>
      <c r="L78" s="1143"/>
      <c r="M78" s="1351"/>
    </row>
    <row r="79" spans="1:13" ht="15.75" thickBot="1">
      <c r="A79" s="594"/>
      <c r="B79" s="594"/>
      <c r="C79" s="595"/>
      <c r="D79" s="729" t="s">
        <v>59</v>
      </c>
      <c r="E79" s="730">
        <f>E57+E18+E4</f>
        <v>1297618</v>
      </c>
      <c r="F79" s="731">
        <f aca="true" t="shared" si="8" ref="F79:L79">F57+F4+F18</f>
        <v>1530077</v>
      </c>
      <c r="G79" s="731">
        <f t="shared" si="8"/>
        <v>1507860</v>
      </c>
      <c r="H79" s="730">
        <f t="shared" si="8"/>
        <v>1616650</v>
      </c>
      <c r="I79" s="732">
        <f t="shared" si="8"/>
        <v>1532960</v>
      </c>
      <c r="J79" s="732">
        <f t="shared" si="8"/>
        <v>1559808</v>
      </c>
      <c r="K79" s="732">
        <f t="shared" si="8"/>
        <v>1595767</v>
      </c>
      <c r="L79" s="1348">
        <f t="shared" si="8"/>
        <v>483792.3599999999</v>
      </c>
      <c r="M79" s="1349">
        <f>(100/K79)*L79</f>
        <v>30.31723052300241</v>
      </c>
    </row>
    <row r="80" spans="1:13" ht="15.75" thickBot="1">
      <c r="A80" s="601"/>
      <c r="B80" s="601"/>
      <c r="C80" s="601"/>
      <c r="D80" s="763"/>
      <c r="E80" s="602"/>
      <c r="F80" s="602"/>
      <c r="G80" s="602"/>
      <c r="H80" s="602"/>
      <c r="I80" s="602"/>
      <c r="J80" s="1129"/>
      <c r="K80" s="1131"/>
      <c r="L80" s="734"/>
      <c r="M80" s="1167"/>
    </row>
    <row r="81" spans="1:13" ht="15.75" thickBot="1">
      <c r="A81" s="604"/>
      <c r="B81" s="605"/>
      <c r="C81" s="605"/>
      <c r="D81" s="606" t="s">
        <v>60</v>
      </c>
      <c r="E81" s="573"/>
      <c r="F81" s="592"/>
      <c r="G81" s="592"/>
      <c r="H81" s="592"/>
      <c r="I81" s="603"/>
      <c r="J81" s="727"/>
      <c r="K81" s="1132"/>
      <c r="L81" s="1353"/>
      <c r="M81" s="1134"/>
    </row>
    <row r="82" spans="1:13" ht="15.75" thickBot="1">
      <c r="A82" s="609">
        <v>230</v>
      </c>
      <c r="B82" s="610"/>
      <c r="C82" s="611"/>
      <c r="D82" s="612" t="s">
        <v>61</v>
      </c>
      <c r="E82" s="613"/>
      <c r="F82" s="613"/>
      <c r="G82" s="613"/>
      <c r="H82" s="613"/>
      <c r="I82" s="614"/>
      <c r="J82" s="737"/>
      <c r="K82" s="1137"/>
      <c r="L82" s="1136"/>
      <c r="M82" s="1135"/>
    </row>
    <row r="83" spans="1:13" ht="15">
      <c r="A83" s="581">
        <v>233001</v>
      </c>
      <c r="B83" s="582"/>
      <c r="C83" s="582">
        <v>43</v>
      </c>
      <c r="D83" s="785" t="s">
        <v>62</v>
      </c>
      <c r="E83" s="581">
        <v>10000</v>
      </c>
      <c r="F83" s="585">
        <v>21447</v>
      </c>
      <c r="G83" s="761">
        <v>21000</v>
      </c>
      <c r="H83" s="583">
        <v>6000</v>
      </c>
      <c r="I83" s="585">
        <v>6000</v>
      </c>
      <c r="J83" s="211"/>
      <c r="K83" s="31"/>
      <c r="L83" s="385"/>
      <c r="M83" s="1151"/>
    </row>
    <row r="84" spans="1:13" ht="15">
      <c r="A84" s="527">
        <v>322001</v>
      </c>
      <c r="B84" s="533"/>
      <c r="C84" s="533">
        <v>111</v>
      </c>
      <c r="D84" s="458" t="s">
        <v>476</v>
      </c>
      <c r="E84" s="532"/>
      <c r="F84" s="536"/>
      <c r="G84" s="754"/>
      <c r="H84" s="754">
        <v>15000</v>
      </c>
      <c r="I84" s="536">
        <v>15000</v>
      </c>
      <c r="J84" s="681"/>
      <c r="K84" s="683"/>
      <c r="L84" s="684"/>
      <c r="M84" s="1354"/>
    </row>
    <row r="85" spans="1:13" ht="15">
      <c r="A85" s="527">
        <v>322001</v>
      </c>
      <c r="B85" s="564">
        <v>20</v>
      </c>
      <c r="C85" s="16" t="s">
        <v>502</v>
      </c>
      <c r="D85" s="786" t="s">
        <v>501</v>
      </c>
      <c r="E85" s="591"/>
      <c r="F85" s="631"/>
      <c r="G85" s="616"/>
      <c r="H85" s="616"/>
      <c r="I85" s="531"/>
      <c r="J85" s="677">
        <v>959850</v>
      </c>
      <c r="K85" s="679">
        <v>959850</v>
      </c>
      <c r="L85" s="680">
        <v>120037.76</v>
      </c>
      <c r="M85" s="1140">
        <f>(100/K85)*L85</f>
        <v>12.505887378236181</v>
      </c>
    </row>
    <row r="86" spans="1:13" ht="15">
      <c r="A86" s="527">
        <v>322001</v>
      </c>
      <c r="B86" s="533">
        <v>20</v>
      </c>
      <c r="C86" s="9" t="s">
        <v>503</v>
      </c>
      <c r="D86" s="458" t="s">
        <v>501</v>
      </c>
      <c r="E86" s="630"/>
      <c r="F86" s="631"/>
      <c r="G86" s="616"/>
      <c r="H86" s="51">
        <v>344300</v>
      </c>
      <c r="I86" s="536">
        <v>344300</v>
      </c>
      <c r="J86" s="677">
        <v>106650</v>
      </c>
      <c r="K86" s="679">
        <v>106650</v>
      </c>
      <c r="L86" s="1149">
        <v>14122.09</v>
      </c>
      <c r="M86" s="1140">
        <f>(100/K86)*L86</f>
        <v>13.241528363806845</v>
      </c>
    </row>
    <row r="87" spans="1:18" ht="15">
      <c r="A87" s="527">
        <v>322001</v>
      </c>
      <c r="B87" s="570"/>
      <c r="C87" s="570">
        <v>111</v>
      </c>
      <c r="D87" s="789" t="s">
        <v>477</v>
      </c>
      <c r="E87" s="616"/>
      <c r="F87" s="536"/>
      <c r="G87" s="616"/>
      <c r="H87" s="616">
        <v>13500</v>
      </c>
      <c r="I87" s="536">
        <v>13500</v>
      </c>
      <c r="J87" s="711"/>
      <c r="K87" s="713"/>
      <c r="L87" s="1150"/>
      <c r="M87" s="486"/>
      <c r="N87" s="1352"/>
      <c r="O87" s="695"/>
      <c r="P87" s="695"/>
      <c r="Q87" s="695"/>
      <c r="R87" s="695"/>
    </row>
    <row r="88" spans="1:14" ht="15">
      <c r="A88" s="527">
        <v>322001</v>
      </c>
      <c r="B88" s="533">
        <v>17</v>
      </c>
      <c r="C88" s="533">
        <v>111</v>
      </c>
      <c r="D88" s="772" t="s">
        <v>474</v>
      </c>
      <c r="E88" s="591">
        <v>40000</v>
      </c>
      <c r="F88" s="574"/>
      <c r="G88" s="616"/>
      <c r="H88" s="616"/>
      <c r="I88" s="536"/>
      <c r="J88" s="719"/>
      <c r="K88" s="683"/>
      <c r="L88" s="1150"/>
      <c r="M88" s="486"/>
      <c r="N88" s="697"/>
    </row>
    <row r="89" spans="1:14" ht="15">
      <c r="A89" s="527">
        <v>322002</v>
      </c>
      <c r="B89" s="533"/>
      <c r="C89" s="564">
        <v>111</v>
      </c>
      <c r="D89" s="771" t="s">
        <v>475</v>
      </c>
      <c r="E89" s="616">
        <v>193920</v>
      </c>
      <c r="F89" s="536"/>
      <c r="G89" s="616"/>
      <c r="H89" s="616"/>
      <c r="I89" s="536"/>
      <c r="J89" s="681"/>
      <c r="K89" s="735"/>
      <c r="L89" s="684"/>
      <c r="M89" s="1141"/>
      <c r="N89" s="710"/>
    </row>
    <row r="90" spans="1:13" ht="15.75" thickBot="1">
      <c r="A90" s="532">
        <v>322002</v>
      </c>
      <c r="B90" s="739"/>
      <c r="C90" s="739">
        <v>111</v>
      </c>
      <c r="D90" s="615" t="s">
        <v>412</v>
      </c>
      <c r="E90" s="762"/>
      <c r="F90" s="783">
        <v>25915</v>
      </c>
      <c r="G90" s="616"/>
      <c r="H90" s="616"/>
      <c r="I90" s="783"/>
      <c r="J90" s="1138"/>
      <c r="K90" s="1139"/>
      <c r="L90" s="1143"/>
      <c r="M90" s="1142"/>
    </row>
    <row r="91" spans="1:14" ht="15.75" thickBot="1">
      <c r="A91" s="594"/>
      <c r="B91" s="594"/>
      <c r="C91" s="595"/>
      <c r="D91" s="618" t="s">
        <v>63</v>
      </c>
      <c r="E91" s="619">
        <f aca="true" t="shared" si="9" ref="E91:L91">SUM(E83:E90)</f>
        <v>243920</v>
      </c>
      <c r="F91" s="620">
        <f t="shared" si="9"/>
        <v>47362</v>
      </c>
      <c r="G91" s="621">
        <f t="shared" si="9"/>
        <v>21000</v>
      </c>
      <c r="H91" s="621">
        <f t="shared" si="9"/>
        <v>378800</v>
      </c>
      <c r="I91" s="622">
        <f t="shared" si="9"/>
        <v>378800</v>
      </c>
      <c r="J91" s="620">
        <f t="shared" si="9"/>
        <v>1066500</v>
      </c>
      <c r="K91" s="621">
        <f t="shared" si="9"/>
        <v>1066500</v>
      </c>
      <c r="L91" s="1152">
        <f t="shared" si="9"/>
        <v>134159.85</v>
      </c>
      <c r="M91" s="1168">
        <f>(100/K91)*L91</f>
        <v>12.579451476793249</v>
      </c>
      <c r="N91" s="702"/>
    </row>
    <row r="92" spans="1:18" ht="15.75" thickBot="1">
      <c r="A92" s="624"/>
      <c r="B92" s="624"/>
      <c r="C92" s="624"/>
      <c r="D92" s="625"/>
      <c r="E92" s="592"/>
      <c r="F92" s="592"/>
      <c r="G92" s="592"/>
      <c r="H92" s="592"/>
      <c r="I92" s="603"/>
      <c r="J92" s="728"/>
      <c r="K92" s="733"/>
      <c r="L92" s="734"/>
      <c r="M92" s="1133"/>
      <c r="N92" s="702"/>
      <c r="O92" s="575"/>
      <c r="P92" s="575"/>
      <c r="Q92" s="575"/>
      <c r="R92" s="575"/>
    </row>
    <row r="93" spans="1:19" ht="15.75" thickBot="1">
      <c r="A93" s="626"/>
      <c r="B93" s="627"/>
      <c r="C93" s="627"/>
      <c r="D93" s="628" t="s">
        <v>64</v>
      </c>
      <c r="E93" s="607"/>
      <c r="F93" s="629"/>
      <c r="G93" s="592"/>
      <c r="H93" s="629"/>
      <c r="I93" s="1130"/>
      <c r="J93" s="1148"/>
      <c r="K93" s="1148"/>
      <c r="L93" s="1145"/>
      <c r="M93" s="1144"/>
      <c r="N93" s="488"/>
      <c r="O93" s="664"/>
      <c r="P93" s="697"/>
      <c r="Q93" s="697"/>
      <c r="R93" s="697"/>
      <c r="S93" s="697"/>
    </row>
    <row r="94" spans="1:14" ht="15.75" thickBot="1">
      <c r="A94" s="527">
        <v>454001</v>
      </c>
      <c r="B94" s="582"/>
      <c r="C94" s="582">
        <v>41</v>
      </c>
      <c r="D94" s="790" t="s">
        <v>65</v>
      </c>
      <c r="E94" s="761">
        <v>89804</v>
      </c>
      <c r="F94" s="585">
        <v>43470</v>
      </c>
      <c r="G94" s="761">
        <v>60000</v>
      </c>
      <c r="H94" s="583">
        <v>130500</v>
      </c>
      <c r="I94" s="1155">
        <v>43470</v>
      </c>
      <c r="J94" s="724">
        <v>130500</v>
      </c>
      <c r="K94" s="725">
        <v>129300</v>
      </c>
      <c r="L94" s="726">
        <v>0</v>
      </c>
      <c r="M94" s="1153">
        <f aca="true" t="shared" si="10" ref="M94:M101">(100/K94)*L94</f>
        <v>0</v>
      </c>
      <c r="N94" s="492"/>
    </row>
    <row r="95" spans="1:13" ht="15">
      <c r="A95" s="527">
        <v>453000</v>
      </c>
      <c r="B95" s="588"/>
      <c r="C95" s="588">
        <v>46</v>
      </c>
      <c r="D95" s="791" t="s">
        <v>282</v>
      </c>
      <c r="E95" s="532">
        <v>4115</v>
      </c>
      <c r="F95" s="536">
        <v>4115</v>
      </c>
      <c r="G95" s="616">
        <v>3622</v>
      </c>
      <c r="H95" s="534">
        <v>3622</v>
      </c>
      <c r="I95" s="757">
        <v>4115</v>
      </c>
      <c r="J95" s="677">
        <v>2299</v>
      </c>
      <c r="K95" s="679">
        <v>2299</v>
      </c>
      <c r="L95" s="680">
        <v>327.66</v>
      </c>
      <c r="M95" s="1140">
        <f t="shared" si="10"/>
        <v>14.2522836015659</v>
      </c>
    </row>
    <row r="96" spans="1:13" ht="15">
      <c r="A96" s="527">
        <v>453000</v>
      </c>
      <c r="B96" s="588">
        <v>16</v>
      </c>
      <c r="C96" s="588">
        <v>46</v>
      </c>
      <c r="D96" s="792" t="s">
        <v>478</v>
      </c>
      <c r="E96" s="591"/>
      <c r="F96" s="574"/>
      <c r="G96" s="591"/>
      <c r="H96" s="591">
        <v>3000</v>
      </c>
      <c r="I96" s="631"/>
      <c r="J96" s="198">
        <v>3000</v>
      </c>
      <c r="K96" s="8">
        <v>3000</v>
      </c>
      <c r="L96" s="383">
        <v>0</v>
      </c>
      <c r="M96" s="403">
        <f t="shared" si="10"/>
        <v>0</v>
      </c>
    </row>
    <row r="97" spans="1:13" ht="15">
      <c r="A97" s="532">
        <v>456002</v>
      </c>
      <c r="B97" s="586">
        <v>16</v>
      </c>
      <c r="C97" s="586">
        <v>46</v>
      </c>
      <c r="D97" s="772" t="s">
        <v>413</v>
      </c>
      <c r="E97" s="630"/>
      <c r="F97" s="631">
        <v>12145</v>
      </c>
      <c r="G97" s="630">
        <v>17000</v>
      </c>
      <c r="H97" s="630">
        <v>17000</v>
      </c>
      <c r="I97" s="631">
        <v>14000</v>
      </c>
      <c r="J97" s="198">
        <v>37000</v>
      </c>
      <c r="K97" s="8">
        <v>37000</v>
      </c>
      <c r="L97" s="383">
        <v>0</v>
      </c>
      <c r="M97" s="403">
        <f t="shared" si="10"/>
        <v>0</v>
      </c>
    </row>
    <row r="98" spans="1:13" ht="15">
      <c r="A98" s="532">
        <v>456002</v>
      </c>
      <c r="B98" s="533">
        <v>16</v>
      </c>
      <c r="C98" s="533">
        <v>71</v>
      </c>
      <c r="D98" s="772" t="s">
        <v>414</v>
      </c>
      <c r="E98" s="616"/>
      <c r="F98" s="536"/>
      <c r="G98" s="616">
        <v>7220</v>
      </c>
      <c r="H98" s="632">
        <v>7220</v>
      </c>
      <c r="I98" s="536">
        <v>7220</v>
      </c>
      <c r="J98" s="198">
        <v>7220</v>
      </c>
      <c r="K98" s="8">
        <v>7220</v>
      </c>
      <c r="L98" s="383">
        <v>0</v>
      </c>
      <c r="M98" s="403">
        <f t="shared" si="10"/>
        <v>0</v>
      </c>
    </row>
    <row r="99" spans="1:13" ht="15">
      <c r="A99" s="532">
        <v>513002</v>
      </c>
      <c r="B99" s="586">
        <v>20</v>
      </c>
      <c r="C99" s="9">
        <v>51</v>
      </c>
      <c r="D99" s="1068" t="s">
        <v>497</v>
      </c>
      <c r="E99" s="630"/>
      <c r="F99" s="631"/>
      <c r="G99" s="616"/>
      <c r="H99" s="591"/>
      <c r="I99" s="793"/>
      <c r="J99" s="198">
        <v>500000</v>
      </c>
      <c r="K99" s="8">
        <v>500000</v>
      </c>
      <c r="L99" s="383">
        <v>498750</v>
      </c>
      <c r="M99" s="1177">
        <f t="shared" si="10"/>
        <v>99.75</v>
      </c>
    </row>
    <row r="100" spans="1:13" ht="15.75" thickBot="1">
      <c r="A100" s="1095">
        <v>456000</v>
      </c>
      <c r="B100" s="740">
        <v>80</v>
      </c>
      <c r="C100" s="740">
        <v>71</v>
      </c>
      <c r="D100" s="615" t="s">
        <v>415</v>
      </c>
      <c r="E100" s="1091"/>
      <c r="F100" s="783">
        <v>1269</v>
      </c>
      <c r="G100" s="1091"/>
      <c r="H100" s="1092"/>
      <c r="I100" s="1093">
        <v>3000</v>
      </c>
      <c r="J100" s="1156">
        <v>0</v>
      </c>
      <c r="K100" s="1157">
        <v>1200</v>
      </c>
      <c r="L100" s="1158">
        <v>1200</v>
      </c>
      <c r="M100" s="1159">
        <f t="shared" si="10"/>
        <v>100</v>
      </c>
    </row>
    <row r="101" spans="1:13" ht="15.75" thickBot="1">
      <c r="A101" s="601"/>
      <c r="B101" s="594"/>
      <c r="C101" s="601"/>
      <c r="D101" s="1087" t="s">
        <v>67</v>
      </c>
      <c r="E101" s="634">
        <f aca="true" t="shared" si="11" ref="E101:L101">SUM(E94:E100)</f>
        <v>93919</v>
      </c>
      <c r="F101" s="1154">
        <f t="shared" si="11"/>
        <v>60999</v>
      </c>
      <c r="G101" s="1088">
        <f t="shared" si="11"/>
        <v>87842</v>
      </c>
      <c r="H101" s="1090">
        <f t="shared" si="11"/>
        <v>161342</v>
      </c>
      <c r="I101" s="639">
        <f t="shared" si="11"/>
        <v>71805</v>
      </c>
      <c r="J101" s="1154">
        <f t="shared" si="11"/>
        <v>680019</v>
      </c>
      <c r="K101" s="1088">
        <f t="shared" si="11"/>
        <v>680019</v>
      </c>
      <c r="L101" s="1160">
        <f t="shared" si="11"/>
        <v>500277.66</v>
      </c>
      <c r="M101" s="1169">
        <f t="shared" si="10"/>
        <v>73.56818853590855</v>
      </c>
    </row>
    <row r="102" spans="1:13" ht="15">
      <c r="A102" s="601"/>
      <c r="B102" s="601"/>
      <c r="C102" s="635"/>
      <c r="D102" s="1063"/>
      <c r="E102" s="1064"/>
      <c r="F102" s="1064"/>
      <c r="G102" s="1066"/>
      <c r="H102" s="1064"/>
      <c r="I102" s="1067"/>
      <c r="J102" s="738"/>
      <c r="K102" s="1146"/>
      <c r="L102" s="738"/>
      <c r="M102" s="1170"/>
    </row>
    <row r="103" spans="1:13" ht="15.75" thickBot="1">
      <c r="A103" s="601"/>
      <c r="B103" s="601"/>
      <c r="C103" s="635"/>
      <c r="D103" s="1062" t="s">
        <v>68</v>
      </c>
      <c r="E103" s="759"/>
      <c r="F103" s="759"/>
      <c r="G103" s="759"/>
      <c r="H103" s="1065"/>
      <c r="I103" s="760"/>
      <c r="J103" s="1147"/>
      <c r="K103" s="1147"/>
      <c r="L103" s="1147"/>
      <c r="M103" s="1171"/>
    </row>
    <row r="104" spans="1:13" ht="15.75" thickBot="1">
      <c r="A104" s="601"/>
      <c r="B104" s="601"/>
      <c r="C104" s="635"/>
      <c r="D104" s="1176" t="s">
        <v>510</v>
      </c>
      <c r="E104" s="1065"/>
      <c r="F104" s="1065"/>
      <c r="G104" s="1065"/>
      <c r="H104" s="1065"/>
      <c r="I104" s="1175"/>
      <c r="J104" s="489"/>
      <c r="K104" s="1341">
        <v>39300</v>
      </c>
      <c r="L104" s="1345">
        <v>12684.33</v>
      </c>
      <c r="M104" s="1344">
        <f>(100/K104)*L104</f>
        <v>32.27564885496184</v>
      </c>
    </row>
    <row r="105" spans="1:13" ht="15.75" thickBot="1">
      <c r="A105" s="601"/>
      <c r="B105" s="601"/>
      <c r="C105" s="635"/>
      <c r="D105" s="637" t="s">
        <v>69</v>
      </c>
      <c r="E105" s="580">
        <f>E79</f>
        <v>1297618</v>
      </c>
      <c r="F105" s="580">
        <f>F79</f>
        <v>1530077</v>
      </c>
      <c r="G105" s="580">
        <f>G79</f>
        <v>1507860</v>
      </c>
      <c r="H105" s="580">
        <v>1507860</v>
      </c>
      <c r="I105" s="580">
        <f>I79</f>
        <v>1532960</v>
      </c>
      <c r="J105" s="580">
        <f>J79</f>
        <v>1559808</v>
      </c>
      <c r="K105" s="580">
        <f>K79</f>
        <v>1595767</v>
      </c>
      <c r="L105" s="1161">
        <f>L79</f>
        <v>483792.3599999999</v>
      </c>
      <c r="M105" s="1172">
        <f>(100/K105)*L105</f>
        <v>30.31723052300241</v>
      </c>
    </row>
    <row r="106" spans="1:13" ht="15.75" thickBot="1">
      <c r="A106" s="601"/>
      <c r="B106" s="601"/>
      <c r="C106" s="635"/>
      <c r="D106" s="618" t="s">
        <v>70</v>
      </c>
      <c r="E106" s="622">
        <f aca="true" t="shared" si="12" ref="E106:L106">E91</f>
        <v>243920</v>
      </c>
      <c r="F106" s="622">
        <f t="shared" si="12"/>
        <v>47362</v>
      </c>
      <c r="G106" s="622">
        <f t="shared" si="12"/>
        <v>21000</v>
      </c>
      <c r="H106" s="622">
        <f t="shared" si="12"/>
        <v>378800</v>
      </c>
      <c r="I106" s="622">
        <f t="shared" si="12"/>
        <v>378800</v>
      </c>
      <c r="J106" s="622">
        <f t="shared" si="12"/>
        <v>1066500</v>
      </c>
      <c r="K106" s="622">
        <f t="shared" si="12"/>
        <v>1066500</v>
      </c>
      <c r="L106" s="1162">
        <f t="shared" si="12"/>
        <v>134159.85</v>
      </c>
      <c r="M106" s="1168">
        <f>(100/K106)*L106</f>
        <v>12.579451476793249</v>
      </c>
    </row>
    <row r="107" spans="1:13" ht="15.75" thickBot="1">
      <c r="A107" s="638"/>
      <c r="B107" s="601"/>
      <c r="C107" s="635"/>
      <c r="D107" s="628" t="s">
        <v>71</v>
      </c>
      <c r="E107" s="634">
        <f aca="true" t="shared" si="13" ref="E107:L107">E101</f>
        <v>93919</v>
      </c>
      <c r="F107" s="634">
        <f t="shared" si="13"/>
        <v>60999</v>
      </c>
      <c r="G107" s="639">
        <f t="shared" si="13"/>
        <v>87842</v>
      </c>
      <c r="H107" s="634">
        <f t="shared" si="13"/>
        <v>161342</v>
      </c>
      <c r="I107" s="634">
        <f t="shared" si="13"/>
        <v>71805</v>
      </c>
      <c r="J107" s="634">
        <f t="shared" si="13"/>
        <v>680019</v>
      </c>
      <c r="K107" s="639">
        <f t="shared" si="13"/>
        <v>680019</v>
      </c>
      <c r="L107" s="1163">
        <f t="shared" si="13"/>
        <v>500277.66</v>
      </c>
      <c r="M107" s="1173">
        <f>(100/K107)*L107</f>
        <v>73.56818853590855</v>
      </c>
    </row>
    <row r="108" spans="1:13" ht="15.75" thickBot="1">
      <c r="A108" s="640"/>
      <c r="B108" s="638"/>
      <c r="C108" s="641"/>
      <c r="D108" s="636" t="s">
        <v>72</v>
      </c>
      <c r="E108" s="642">
        <f>E105+E106+E107</f>
        <v>1635457</v>
      </c>
      <c r="F108" s="642">
        <f>F105+F106+F107</f>
        <v>1638438</v>
      </c>
      <c r="G108" s="643">
        <f>G105+G106+G107</f>
        <v>1616702</v>
      </c>
      <c r="H108" s="642">
        <v>1616702</v>
      </c>
      <c r="I108" s="642">
        <f>I105+I106+I107</f>
        <v>1983565</v>
      </c>
      <c r="J108" s="642">
        <f>J105+J106+J107</f>
        <v>3306327</v>
      </c>
      <c r="K108" s="643">
        <v>3381586</v>
      </c>
      <c r="L108" s="1164">
        <f>L104+L105+L106+L107</f>
        <v>1130914.2</v>
      </c>
      <c r="M108" s="1174">
        <f>(100/K108)*L108</f>
        <v>33.443307371156614</v>
      </c>
    </row>
    <row r="109" spans="1:9" ht="15">
      <c r="A109" s="644"/>
      <c r="B109" s="644"/>
      <c r="C109" s="645"/>
      <c r="D109" s="645"/>
      <c r="E109" s="645"/>
      <c r="F109" s="645"/>
      <c r="G109" s="645"/>
      <c r="H109" s="645"/>
      <c r="I109" s="645"/>
    </row>
    <row r="110" spans="1:9" ht="15">
      <c r="A110" s="644"/>
      <c r="B110" s="644"/>
      <c r="C110" s="645"/>
      <c r="D110" s="645"/>
      <c r="E110" s="645"/>
      <c r="F110" s="645"/>
      <c r="G110" s="645"/>
      <c r="H110" s="645"/>
      <c r="I110" s="645"/>
    </row>
    <row r="111" spans="1:9" ht="15">
      <c r="A111" s="644"/>
      <c r="B111" s="645"/>
      <c r="C111" s="645"/>
      <c r="D111" s="645"/>
      <c r="E111" s="645"/>
      <c r="F111" s="645"/>
      <c r="G111" s="645"/>
      <c r="H111" s="645"/>
      <c r="I111" s="645"/>
    </row>
    <row r="118" spans="15:18" ht="15">
      <c r="O118" s="477"/>
      <c r="P118" s="477"/>
      <c r="Q118" s="477"/>
      <c r="R118" s="477"/>
    </row>
  </sheetData>
  <sheetProtection/>
  <mergeCells count="7">
    <mergeCell ref="E1:F1"/>
    <mergeCell ref="G1:I1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&amp;CStrana &amp;P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27"/>
  <sheetViews>
    <sheetView view="pageLayout" workbookViewId="0" topLeftCell="A404">
      <selection activeCell="E615" sqref="E615"/>
    </sheetView>
  </sheetViews>
  <sheetFormatPr defaultColWidth="9.140625" defaultRowHeight="15"/>
  <cols>
    <col min="1" max="1" width="7.421875" style="0" customWidth="1"/>
    <col min="2" max="2" width="4.7109375" style="0" customWidth="1"/>
    <col min="3" max="3" width="5.00390625" style="0" customWidth="1"/>
    <col min="4" max="4" width="5.140625" style="0" customWidth="1"/>
    <col min="5" max="5" width="31.28125" style="0" customWidth="1"/>
    <col min="6" max="6" width="9.28125" style="0" customWidth="1"/>
    <col min="7" max="7" width="8.00390625" style="0" customWidth="1"/>
    <col min="8" max="8" width="7.7109375" style="0" customWidth="1"/>
    <col min="9" max="9" width="8.00390625" style="0" customWidth="1"/>
    <col min="10" max="10" width="8.28125" style="0" customWidth="1"/>
    <col min="11" max="11" width="7.7109375" style="0" customWidth="1"/>
    <col min="12" max="12" width="8.421875" style="0" customWidth="1"/>
    <col min="13" max="13" width="10.140625" style="0" customWidth="1"/>
    <col min="14" max="14" width="6.140625" style="0" customWidth="1"/>
  </cols>
  <sheetData>
    <row r="1" spans="1:14" ht="0.75" customHeight="1" thickBot="1">
      <c r="A1" s="375"/>
      <c r="B1" s="59"/>
      <c r="C1" s="376"/>
      <c r="D1" s="376"/>
      <c r="E1" s="377"/>
      <c r="F1" s="1536"/>
      <c r="G1" s="1538"/>
      <c r="H1" s="1536"/>
      <c r="I1" s="1538"/>
      <c r="J1" s="1537"/>
      <c r="K1" s="1545"/>
      <c r="L1" s="1539"/>
      <c r="M1" s="1539"/>
      <c r="N1" s="1540"/>
    </row>
    <row r="2" spans="1:14" ht="16.5" thickBot="1">
      <c r="A2" s="375"/>
      <c r="B2" s="59"/>
      <c r="C2" s="59"/>
      <c r="D2" s="376"/>
      <c r="E2" s="377" t="s">
        <v>73</v>
      </c>
      <c r="F2" s="1536" t="s">
        <v>1</v>
      </c>
      <c r="G2" s="1537"/>
      <c r="H2" s="1538" t="s">
        <v>440</v>
      </c>
      <c r="I2" s="1538"/>
      <c r="J2" s="1537"/>
      <c r="K2" s="1539" t="s">
        <v>511</v>
      </c>
      <c r="L2" s="1539"/>
      <c r="M2" s="1540"/>
      <c r="N2" s="1548" t="s">
        <v>439</v>
      </c>
    </row>
    <row r="3" spans="1:14" ht="15">
      <c r="A3" s="1522" t="s">
        <v>6</v>
      </c>
      <c r="B3" s="69" t="s">
        <v>2</v>
      </c>
      <c r="C3" s="997" t="s">
        <v>495</v>
      </c>
      <c r="D3" s="70" t="s">
        <v>74</v>
      </c>
      <c r="E3" s="1524" t="s">
        <v>3</v>
      </c>
      <c r="F3" s="1526" t="s">
        <v>416</v>
      </c>
      <c r="G3" s="1528" t="s">
        <v>471</v>
      </c>
      <c r="H3" s="1530" t="s">
        <v>4</v>
      </c>
      <c r="I3" s="1532" t="s">
        <v>5</v>
      </c>
      <c r="J3" s="1534" t="s">
        <v>375</v>
      </c>
      <c r="K3" s="1541" t="s">
        <v>4</v>
      </c>
      <c r="L3" s="1543" t="s">
        <v>5</v>
      </c>
      <c r="M3" s="1546" t="s">
        <v>506</v>
      </c>
      <c r="N3" s="1549"/>
    </row>
    <row r="4" spans="1:14" ht="15.75" thickBot="1">
      <c r="A4" s="1523"/>
      <c r="B4" s="71" t="s">
        <v>7</v>
      </c>
      <c r="C4" s="998"/>
      <c r="D4" s="801" t="s">
        <v>75</v>
      </c>
      <c r="E4" s="1525"/>
      <c r="F4" s="1527"/>
      <c r="G4" s="1529"/>
      <c r="H4" s="1531"/>
      <c r="I4" s="1533"/>
      <c r="J4" s="1535"/>
      <c r="K4" s="1542"/>
      <c r="L4" s="1544"/>
      <c r="M4" s="1547"/>
      <c r="N4" s="1550"/>
    </row>
    <row r="5" spans="1:14" ht="15.75" thickBot="1">
      <c r="A5" s="213" t="s">
        <v>377</v>
      </c>
      <c r="B5" s="18"/>
      <c r="C5" s="999"/>
      <c r="D5" s="802"/>
      <c r="E5" s="795" t="s">
        <v>76</v>
      </c>
      <c r="F5" s="74">
        <f>F6+F7+F17+F19+F25+F51+F61+F70+F72+F114</f>
        <v>293660</v>
      </c>
      <c r="G5" s="30">
        <f>G6+G7+G17+G19+G25+G51+G61+G70+G72+G114</f>
        <v>338424</v>
      </c>
      <c r="H5" s="74">
        <f>H6+H7+H17+H19+H25+H51+H61+H72+H114</f>
        <v>340442</v>
      </c>
      <c r="I5" s="74">
        <f>I6+I7+I17+I19+I25+I51+I61+I72+I114+I71</f>
        <v>374173</v>
      </c>
      <c r="J5" s="62">
        <f>J6+J7+J17+J19+J25+J51+J61+J70+J72+J114</f>
        <v>296016</v>
      </c>
      <c r="K5" s="74">
        <f>K6+K7+K17+K19+K25+K51+K61+K72+K114</f>
        <v>337022</v>
      </c>
      <c r="L5" s="74">
        <f>L6+L7+L17+L19+L25+L51+L61+L70+L72+L114</f>
        <v>344172</v>
      </c>
      <c r="M5" s="392">
        <f>M6+M7+M17+M19+M25+M51+M61+M70+M72+M114</f>
        <v>89560.88999999998</v>
      </c>
      <c r="N5" s="392">
        <f aca="true" t="shared" si="0" ref="N5:N19">(100/L5)*M5</f>
        <v>26.02213137617237</v>
      </c>
    </row>
    <row r="6" spans="1:14" ht="15">
      <c r="A6" s="231">
        <v>611000</v>
      </c>
      <c r="B6" s="76"/>
      <c r="C6" s="1000">
        <v>41</v>
      </c>
      <c r="D6" s="1338" t="s">
        <v>77</v>
      </c>
      <c r="E6" s="796" t="s">
        <v>78</v>
      </c>
      <c r="F6" s="77">
        <v>156173</v>
      </c>
      <c r="G6" s="241">
        <v>164922</v>
      </c>
      <c r="H6" s="77">
        <v>174000</v>
      </c>
      <c r="I6" s="77">
        <v>174000</v>
      </c>
      <c r="J6" s="241">
        <v>147000</v>
      </c>
      <c r="K6" s="77">
        <v>170000</v>
      </c>
      <c r="L6" s="77">
        <v>170000</v>
      </c>
      <c r="M6" s="1180">
        <v>42160.02</v>
      </c>
      <c r="N6" s="400">
        <f t="shared" si="0"/>
        <v>24.80001176470588</v>
      </c>
    </row>
    <row r="7" spans="1:14" ht="15">
      <c r="A7" s="191">
        <v>62</v>
      </c>
      <c r="B7" s="3"/>
      <c r="C7" s="1000"/>
      <c r="D7" s="803"/>
      <c r="E7" s="797" t="s">
        <v>79</v>
      </c>
      <c r="F7" s="5">
        <f>SUM(F8:F16)</f>
        <v>55866</v>
      </c>
      <c r="G7" s="195">
        <f aca="true" t="shared" si="1" ref="G7:M7">SUM(G8:G16)</f>
        <v>59444</v>
      </c>
      <c r="H7" s="5">
        <f>SUM(H8:H16)</f>
        <v>67300</v>
      </c>
      <c r="I7" s="5">
        <f>SUM(I8:I16)</f>
        <v>67800</v>
      </c>
      <c r="J7" s="195">
        <f t="shared" si="1"/>
        <v>58865</v>
      </c>
      <c r="K7" s="5">
        <f t="shared" si="1"/>
        <v>65200</v>
      </c>
      <c r="L7" s="5">
        <f t="shared" si="1"/>
        <v>65200</v>
      </c>
      <c r="M7" s="1181">
        <f t="shared" si="1"/>
        <v>15612.480000000001</v>
      </c>
      <c r="N7" s="400">
        <f t="shared" si="0"/>
        <v>23.94552147239264</v>
      </c>
    </row>
    <row r="8" spans="1:14" ht="15">
      <c r="A8" s="196">
        <v>621000</v>
      </c>
      <c r="B8" s="7"/>
      <c r="C8" s="239">
        <v>41</v>
      </c>
      <c r="D8" s="804" t="s">
        <v>77</v>
      </c>
      <c r="E8" s="798" t="s">
        <v>80</v>
      </c>
      <c r="F8" s="97">
        <v>7002</v>
      </c>
      <c r="G8" s="197">
        <v>6656</v>
      </c>
      <c r="H8" s="56">
        <v>8500</v>
      </c>
      <c r="I8" s="22">
        <v>8500</v>
      </c>
      <c r="J8" s="208">
        <v>7900</v>
      </c>
      <c r="K8" s="56">
        <v>7650</v>
      </c>
      <c r="L8" s="22">
        <v>7650</v>
      </c>
      <c r="M8" s="1182">
        <v>1845.28</v>
      </c>
      <c r="N8" s="402">
        <f t="shared" si="0"/>
        <v>24.121307189542485</v>
      </c>
    </row>
    <row r="9" spans="1:14" ht="15">
      <c r="A9" s="198">
        <v>623000</v>
      </c>
      <c r="B9" s="9"/>
      <c r="C9" s="438">
        <v>41</v>
      </c>
      <c r="D9" s="805" t="s">
        <v>77</v>
      </c>
      <c r="E9" s="741" t="s">
        <v>81</v>
      </c>
      <c r="F9" s="51">
        <v>8232</v>
      </c>
      <c r="G9" s="199">
        <v>9845</v>
      </c>
      <c r="H9" s="51">
        <v>10000</v>
      </c>
      <c r="I9" s="8">
        <v>10000</v>
      </c>
      <c r="J9" s="199">
        <v>8500</v>
      </c>
      <c r="K9" s="51">
        <v>10650</v>
      </c>
      <c r="L9" s="8">
        <v>10650</v>
      </c>
      <c r="M9" s="386">
        <v>2246.73</v>
      </c>
      <c r="N9" s="398">
        <f t="shared" si="0"/>
        <v>21.09605633802817</v>
      </c>
    </row>
    <row r="10" spans="1:14" ht="15">
      <c r="A10" s="198">
        <v>625001</v>
      </c>
      <c r="B10" s="9"/>
      <c r="C10" s="14">
        <v>41</v>
      </c>
      <c r="D10" s="806" t="s">
        <v>77</v>
      </c>
      <c r="E10" s="741" t="s">
        <v>82</v>
      </c>
      <c r="F10" s="51">
        <v>2181</v>
      </c>
      <c r="G10" s="199">
        <v>2323</v>
      </c>
      <c r="H10" s="51">
        <v>2600</v>
      </c>
      <c r="I10" s="8">
        <v>2600</v>
      </c>
      <c r="J10" s="199">
        <v>2360</v>
      </c>
      <c r="K10" s="51">
        <v>2700</v>
      </c>
      <c r="L10" s="8">
        <v>2700</v>
      </c>
      <c r="M10" s="386">
        <v>588.42</v>
      </c>
      <c r="N10" s="398">
        <f t="shared" si="0"/>
        <v>21.79333333333333</v>
      </c>
    </row>
    <row r="11" spans="1:14" ht="15">
      <c r="A11" s="198">
        <v>625002</v>
      </c>
      <c r="B11" s="9"/>
      <c r="C11" s="239">
        <v>41</v>
      </c>
      <c r="D11" s="806" t="s">
        <v>77</v>
      </c>
      <c r="E11" s="741" t="s">
        <v>83</v>
      </c>
      <c r="F11" s="51">
        <v>22520</v>
      </c>
      <c r="G11" s="199">
        <v>24062</v>
      </c>
      <c r="H11" s="51">
        <v>27000</v>
      </c>
      <c r="I11" s="8">
        <v>27000</v>
      </c>
      <c r="J11" s="199">
        <v>23050</v>
      </c>
      <c r="K11" s="51">
        <v>25900</v>
      </c>
      <c r="L11" s="8">
        <v>25900</v>
      </c>
      <c r="M11" s="386">
        <v>6693.5</v>
      </c>
      <c r="N11" s="398">
        <f t="shared" si="0"/>
        <v>25.843629343629345</v>
      </c>
    </row>
    <row r="12" spans="1:14" ht="15">
      <c r="A12" s="196">
        <v>625003</v>
      </c>
      <c r="B12" s="55"/>
      <c r="C12" s="438">
        <v>41</v>
      </c>
      <c r="D12" s="806" t="s">
        <v>77</v>
      </c>
      <c r="E12" s="798" t="s">
        <v>84</v>
      </c>
      <c r="F12" s="97">
        <v>1342</v>
      </c>
      <c r="G12" s="197">
        <v>1375</v>
      </c>
      <c r="H12" s="51">
        <v>2000</v>
      </c>
      <c r="I12" s="8">
        <v>2000</v>
      </c>
      <c r="J12" s="199">
        <v>1435</v>
      </c>
      <c r="K12" s="51">
        <v>1500</v>
      </c>
      <c r="L12" s="8">
        <v>1500</v>
      </c>
      <c r="M12" s="386">
        <v>337.73</v>
      </c>
      <c r="N12" s="398">
        <f t="shared" si="0"/>
        <v>22.515333333333334</v>
      </c>
    </row>
    <row r="13" spans="1:14" ht="15">
      <c r="A13" s="198">
        <v>625004</v>
      </c>
      <c r="B13" s="34"/>
      <c r="C13" s="14">
        <v>41</v>
      </c>
      <c r="D13" s="806" t="s">
        <v>77</v>
      </c>
      <c r="E13" s="741" t="s">
        <v>85</v>
      </c>
      <c r="F13" s="51">
        <v>4900</v>
      </c>
      <c r="G13" s="199">
        <v>4969</v>
      </c>
      <c r="H13" s="51">
        <v>6000</v>
      </c>
      <c r="I13" s="8">
        <v>6000</v>
      </c>
      <c r="J13" s="199">
        <v>5150</v>
      </c>
      <c r="K13" s="51">
        <v>5500</v>
      </c>
      <c r="L13" s="8">
        <v>5500</v>
      </c>
      <c r="M13" s="386">
        <v>1277.53</v>
      </c>
      <c r="N13" s="398">
        <f t="shared" si="0"/>
        <v>23.22781818181818</v>
      </c>
    </row>
    <row r="14" spans="1:14" ht="15">
      <c r="A14" s="209">
        <v>625005</v>
      </c>
      <c r="B14" s="36"/>
      <c r="C14" s="239">
        <v>41</v>
      </c>
      <c r="D14" s="806" t="s">
        <v>77</v>
      </c>
      <c r="E14" s="43" t="s">
        <v>86</v>
      </c>
      <c r="F14" s="37">
        <v>1558</v>
      </c>
      <c r="G14" s="210">
        <v>1627</v>
      </c>
      <c r="H14" s="51">
        <v>2000</v>
      </c>
      <c r="I14" s="8">
        <v>2000</v>
      </c>
      <c r="J14" s="199">
        <v>2050</v>
      </c>
      <c r="K14" s="51">
        <v>1800</v>
      </c>
      <c r="L14" s="8">
        <v>1800</v>
      </c>
      <c r="M14" s="386">
        <v>420.29</v>
      </c>
      <c r="N14" s="398">
        <f t="shared" si="0"/>
        <v>23.349444444444444</v>
      </c>
    </row>
    <row r="15" spans="1:14" ht="15">
      <c r="A15" s="198">
        <v>625007</v>
      </c>
      <c r="B15" s="34"/>
      <c r="C15" s="438">
        <v>41</v>
      </c>
      <c r="D15" s="804" t="s">
        <v>77</v>
      </c>
      <c r="E15" s="741" t="s">
        <v>87</v>
      </c>
      <c r="F15" s="51">
        <v>7899</v>
      </c>
      <c r="G15" s="199">
        <v>8168</v>
      </c>
      <c r="H15" s="51">
        <v>9200</v>
      </c>
      <c r="I15" s="8">
        <v>9200</v>
      </c>
      <c r="J15" s="199">
        <v>8000</v>
      </c>
      <c r="K15" s="51">
        <v>8900</v>
      </c>
      <c r="L15" s="8">
        <v>8900</v>
      </c>
      <c r="M15" s="386">
        <v>2073.52</v>
      </c>
      <c r="N15" s="1272">
        <f t="shared" si="0"/>
        <v>23.297977528089888</v>
      </c>
    </row>
    <row r="16" spans="1:14" ht="15">
      <c r="A16" s="200">
        <v>627000</v>
      </c>
      <c r="B16" s="52"/>
      <c r="C16" s="150">
        <v>41</v>
      </c>
      <c r="D16" s="807" t="s">
        <v>77</v>
      </c>
      <c r="E16" s="809" t="s">
        <v>88</v>
      </c>
      <c r="F16" s="85">
        <v>232</v>
      </c>
      <c r="G16" s="201">
        <v>419</v>
      </c>
      <c r="H16" s="85"/>
      <c r="I16" s="10">
        <v>500</v>
      </c>
      <c r="J16" s="201">
        <v>420</v>
      </c>
      <c r="K16" s="85">
        <v>600</v>
      </c>
      <c r="L16" s="10">
        <v>600</v>
      </c>
      <c r="M16" s="1183">
        <v>129.48</v>
      </c>
      <c r="N16" s="1302">
        <f t="shared" si="0"/>
        <v>21.58</v>
      </c>
    </row>
    <row r="17" spans="1:14" ht="15">
      <c r="A17" s="222">
        <v>631</v>
      </c>
      <c r="B17" s="79"/>
      <c r="C17" s="1001"/>
      <c r="D17" s="803"/>
      <c r="E17" s="796" t="s">
        <v>374</v>
      </c>
      <c r="F17" s="5">
        <v>730</v>
      </c>
      <c r="G17" s="192">
        <v>660</v>
      </c>
      <c r="H17" s="5">
        <f>H18</f>
        <v>800</v>
      </c>
      <c r="I17" s="4">
        <f>I18</f>
        <v>800</v>
      </c>
      <c r="J17" s="192">
        <v>500</v>
      </c>
      <c r="K17" s="5">
        <f>K18</f>
        <v>500</v>
      </c>
      <c r="L17" s="4">
        <f>L18</f>
        <v>500</v>
      </c>
      <c r="M17" s="442">
        <f>M18</f>
        <v>68.7</v>
      </c>
      <c r="N17" s="410">
        <f t="shared" si="0"/>
        <v>13.740000000000002</v>
      </c>
    </row>
    <row r="18" spans="1:14" ht="14.25" customHeight="1">
      <c r="A18" s="224">
        <v>631001</v>
      </c>
      <c r="B18" s="81"/>
      <c r="C18" s="125">
        <v>41</v>
      </c>
      <c r="D18" s="803" t="s">
        <v>77</v>
      </c>
      <c r="E18" s="800" t="s">
        <v>376</v>
      </c>
      <c r="F18" s="82">
        <v>730</v>
      </c>
      <c r="G18" s="258">
        <v>660</v>
      </c>
      <c r="H18" s="82">
        <v>800</v>
      </c>
      <c r="I18" s="83">
        <v>800</v>
      </c>
      <c r="J18" s="194">
        <v>500</v>
      </c>
      <c r="K18" s="82">
        <v>500</v>
      </c>
      <c r="L18" s="83">
        <v>500</v>
      </c>
      <c r="M18" s="1184">
        <v>68.7</v>
      </c>
      <c r="N18" s="401">
        <f t="shared" si="0"/>
        <v>13.740000000000002</v>
      </c>
    </row>
    <row r="19" spans="1:14" ht="16.5" customHeight="1">
      <c r="A19" s="191">
        <v>632</v>
      </c>
      <c r="B19" s="79"/>
      <c r="C19" s="89"/>
      <c r="D19" s="808"/>
      <c r="E19" s="797" t="s">
        <v>89</v>
      </c>
      <c r="F19" s="5">
        <f>SUM(F20:F24)</f>
        <v>4874</v>
      </c>
      <c r="G19" s="192">
        <f aca="true" t="shared" si="2" ref="G19:M19">SUM(G20:G24)</f>
        <v>6307</v>
      </c>
      <c r="H19" s="5">
        <f>SUM(H20:H24)</f>
        <v>5450</v>
      </c>
      <c r="I19" s="4">
        <f>SUM(I20:I24)</f>
        <v>5450</v>
      </c>
      <c r="J19" s="192">
        <f t="shared" si="2"/>
        <v>4900</v>
      </c>
      <c r="K19" s="5">
        <f t="shared" si="2"/>
        <v>5150</v>
      </c>
      <c r="L19" s="4">
        <f t="shared" si="2"/>
        <v>5150</v>
      </c>
      <c r="M19" s="442">
        <f t="shared" si="2"/>
        <v>1530.51</v>
      </c>
      <c r="N19" s="410">
        <f t="shared" si="0"/>
        <v>29.718640776699026</v>
      </c>
    </row>
    <row r="20" spans="1:15" ht="0.75" customHeight="1">
      <c r="A20" s="196">
        <v>632002</v>
      </c>
      <c r="B20" s="55"/>
      <c r="C20" s="91">
        <v>41</v>
      </c>
      <c r="D20" s="813" t="s">
        <v>77</v>
      </c>
      <c r="E20" s="798" t="s">
        <v>302</v>
      </c>
      <c r="F20" s="97"/>
      <c r="G20" s="197">
        <v>408</v>
      </c>
      <c r="H20" s="97"/>
      <c r="I20" s="6"/>
      <c r="J20" s="197"/>
      <c r="K20" s="97"/>
      <c r="L20" s="6"/>
      <c r="M20" s="1185"/>
      <c r="N20" s="1268"/>
      <c r="O20" s="186"/>
    </row>
    <row r="21" spans="1:14" ht="1.5" customHeight="1">
      <c r="A21" s="198">
        <v>632001</v>
      </c>
      <c r="B21" s="34">
        <v>2</v>
      </c>
      <c r="C21" s="91"/>
      <c r="D21" s="814" t="s">
        <v>90</v>
      </c>
      <c r="E21" s="741" t="s">
        <v>92</v>
      </c>
      <c r="F21" s="51"/>
      <c r="G21" s="199"/>
      <c r="H21" s="51"/>
      <c r="I21" s="51"/>
      <c r="J21" s="199"/>
      <c r="K21" s="51"/>
      <c r="L21" s="51"/>
      <c r="M21" s="387"/>
      <c r="N21" s="398"/>
    </row>
    <row r="22" spans="1:14" ht="15">
      <c r="A22" s="198">
        <v>632003</v>
      </c>
      <c r="B22" s="34">
        <v>1</v>
      </c>
      <c r="C22" s="91">
        <v>41</v>
      </c>
      <c r="D22" s="814" t="s">
        <v>90</v>
      </c>
      <c r="E22" s="741" t="s">
        <v>93</v>
      </c>
      <c r="F22" s="51">
        <v>2503</v>
      </c>
      <c r="G22" s="199">
        <v>3299</v>
      </c>
      <c r="H22" s="51">
        <v>2800</v>
      </c>
      <c r="I22" s="51">
        <v>2800</v>
      </c>
      <c r="J22" s="199">
        <v>2600</v>
      </c>
      <c r="K22" s="51">
        <v>2800</v>
      </c>
      <c r="L22" s="51">
        <v>2800</v>
      </c>
      <c r="M22" s="387">
        <v>904.21</v>
      </c>
      <c r="N22" s="398">
        <f aca="true" t="shared" si="3" ref="N22:N27">(100/L22)*M22</f>
        <v>32.293214285714285</v>
      </c>
    </row>
    <row r="23" spans="1:14" ht="15">
      <c r="A23" s="198">
        <v>632003</v>
      </c>
      <c r="B23" s="9">
        <v>2</v>
      </c>
      <c r="C23" s="1002">
        <v>41</v>
      </c>
      <c r="D23" s="814" t="s">
        <v>90</v>
      </c>
      <c r="E23" s="741" t="s">
        <v>94</v>
      </c>
      <c r="F23" s="51">
        <v>2371</v>
      </c>
      <c r="G23" s="199">
        <v>2600</v>
      </c>
      <c r="H23" s="37">
        <v>2600</v>
      </c>
      <c r="I23" s="37">
        <v>2600</v>
      </c>
      <c r="J23" s="210">
        <v>2300</v>
      </c>
      <c r="K23" s="37">
        <v>2300</v>
      </c>
      <c r="L23" s="37">
        <v>2300</v>
      </c>
      <c r="M23" s="1186">
        <v>626.3</v>
      </c>
      <c r="N23" s="1272">
        <f t="shared" si="3"/>
        <v>27.230434782608693</v>
      </c>
    </row>
    <row r="24" spans="1:14" ht="15">
      <c r="A24" s="206">
        <v>632003</v>
      </c>
      <c r="B24" s="33">
        <v>3</v>
      </c>
      <c r="C24" s="236">
        <v>41</v>
      </c>
      <c r="D24" s="815" t="s">
        <v>90</v>
      </c>
      <c r="E24" s="809" t="s">
        <v>95</v>
      </c>
      <c r="F24" s="85"/>
      <c r="G24" s="201"/>
      <c r="H24" s="811">
        <v>50</v>
      </c>
      <c r="I24" s="24">
        <v>50</v>
      </c>
      <c r="J24" s="243"/>
      <c r="K24" s="811">
        <v>50</v>
      </c>
      <c r="L24" s="24">
        <v>50</v>
      </c>
      <c r="M24" s="1187">
        <v>0</v>
      </c>
      <c r="N24" s="1303">
        <f t="shared" si="3"/>
        <v>0</v>
      </c>
    </row>
    <row r="25" spans="1:15" ht="15">
      <c r="A25" s="191">
        <v>633</v>
      </c>
      <c r="B25" s="79"/>
      <c r="C25" s="89"/>
      <c r="D25" s="808"/>
      <c r="E25" s="797" t="s">
        <v>96</v>
      </c>
      <c r="F25" s="5">
        <f aca="true" t="shared" si="4" ref="F25:M25">SUM(F26:F50)</f>
        <v>9855</v>
      </c>
      <c r="G25" s="192">
        <f t="shared" si="4"/>
        <v>13118</v>
      </c>
      <c r="H25" s="5">
        <f t="shared" si="4"/>
        <v>12370</v>
      </c>
      <c r="I25" s="5">
        <f t="shared" si="4"/>
        <v>15170</v>
      </c>
      <c r="J25" s="192">
        <f t="shared" si="4"/>
        <v>9729</v>
      </c>
      <c r="K25" s="5">
        <f t="shared" si="4"/>
        <v>12200</v>
      </c>
      <c r="L25" s="5">
        <f t="shared" si="4"/>
        <v>13100</v>
      </c>
      <c r="M25" s="1181">
        <f t="shared" si="4"/>
        <v>4416.339999999999</v>
      </c>
      <c r="N25" s="1273">
        <f t="shared" si="3"/>
        <v>33.71251908396946</v>
      </c>
      <c r="O25" s="53"/>
    </row>
    <row r="26" spans="1:14" ht="15">
      <c r="A26" s="207">
        <v>633001</v>
      </c>
      <c r="B26" s="23"/>
      <c r="C26" s="239">
        <v>41</v>
      </c>
      <c r="D26" s="816" t="s">
        <v>77</v>
      </c>
      <c r="E26" s="812" t="s">
        <v>97</v>
      </c>
      <c r="F26" s="56">
        <v>28</v>
      </c>
      <c r="G26" s="208">
        <v>170</v>
      </c>
      <c r="H26" s="56"/>
      <c r="I26" s="22"/>
      <c r="J26" s="208">
        <v>180</v>
      </c>
      <c r="K26" s="56"/>
      <c r="L26" s="22">
        <v>900</v>
      </c>
      <c r="M26" s="1182">
        <v>853</v>
      </c>
      <c r="N26" s="1304">
        <f t="shared" si="3"/>
        <v>94.77777777777777</v>
      </c>
    </row>
    <row r="27" spans="1:15" ht="15">
      <c r="A27" s="198">
        <v>633002</v>
      </c>
      <c r="B27" s="9"/>
      <c r="C27" s="438">
        <v>41</v>
      </c>
      <c r="D27" s="806" t="s">
        <v>77</v>
      </c>
      <c r="E27" s="741" t="s">
        <v>98</v>
      </c>
      <c r="F27" s="51">
        <v>1277</v>
      </c>
      <c r="G27" s="199">
        <v>2790</v>
      </c>
      <c r="H27" s="51">
        <v>3000</v>
      </c>
      <c r="I27" s="8">
        <v>3000</v>
      </c>
      <c r="J27" s="199">
        <v>1500</v>
      </c>
      <c r="K27" s="51">
        <v>3000</v>
      </c>
      <c r="L27" s="8">
        <v>3000</v>
      </c>
      <c r="M27" s="386">
        <v>1340</v>
      </c>
      <c r="N27" s="1305">
        <f t="shared" si="3"/>
        <v>44.666666666666664</v>
      </c>
      <c r="O27" s="216"/>
    </row>
    <row r="28" spans="1:15" ht="15">
      <c r="A28" s="198">
        <v>633004</v>
      </c>
      <c r="B28" s="36">
        <v>1</v>
      </c>
      <c r="C28" s="14">
        <v>41</v>
      </c>
      <c r="D28" s="804" t="s">
        <v>77</v>
      </c>
      <c r="E28" s="43" t="s">
        <v>417</v>
      </c>
      <c r="F28" s="37"/>
      <c r="G28" s="210">
        <v>550</v>
      </c>
      <c r="H28" s="37"/>
      <c r="I28" s="37"/>
      <c r="J28" s="210">
        <v>550</v>
      </c>
      <c r="K28" s="37"/>
      <c r="L28" s="8"/>
      <c r="M28" s="1186"/>
      <c r="N28" s="1305"/>
      <c r="O28" s="216"/>
    </row>
    <row r="29" spans="1:15" ht="15">
      <c r="A29" s="198">
        <v>633004</v>
      </c>
      <c r="B29" s="9">
        <v>2</v>
      </c>
      <c r="C29" s="239">
        <v>41</v>
      </c>
      <c r="D29" s="806" t="s">
        <v>77</v>
      </c>
      <c r="E29" s="741" t="s">
        <v>99</v>
      </c>
      <c r="F29" s="51">
        <v>1140</v>
      </c>
      <c r="G29" s="199">
        <v>383</v>
      </c>
      <c r="H29" s="51">
        <v>1000</v>
      </c>
      <c r="I29" s="8">
        <v>1000</v>
      </c>
      <c r="J29" s="199">
        <v>800</v>
      </c>
      <c r="K29" s="51">
        <v>1000</v>
      </c>
      <c r="L29" s="8">
        <v>1000</v>
      </c>
      <c r="M29" s="386">
        <v>29.56</v>
      </c>
      <c r="N29" s="1272">
        <f aca="true" t="shared" si="5" ref="N29:N39">(100/L29)*M29</f>
        <v>2.956</v>
      </c>
      <c r="O29" s="1284"/>
    </row>
    <row r="30" spans="1:14" ht="15">
      <c r="A30" s="198">
        <v>633004</v>
      </c>
      <c r="B30" s="9">
        <v>3</v>
      </c>
      <c r="C30" s="438">
        <v>41</v>
      </c>
      <c r="D30" s="806" t="s">
        <v>77</v>
      </c>
      <c r="E30" s="457" t="s">
        <v>100</v>
      </c>
      <c r="F30" s="51"/>
      <c r="G30" s="199"/>
      <c r="H30" s="51">
        <v>200</v>
      </c>
      <c r="I30" s="8">
        <v>200</v>
      </c>
      <c r="J30" s="199"/>
      <c r="K30" s="51">
        <v>200</v>
      </c>
      <c r="L30" s="8">
        <v>200</v>
      </c>
      <c r="M30" s="386">
        <v>0</v>
      </c>
      <c r="N30" s="1304">
        <f t="shared" si="5"/>
        <v>0</v>
      </c>
    </row>
    <row r="31" spans="1:15" ht="15">
      <c r="A31" s="198">
        <v>633006</v>
      </c>
      <c r="B31" s="9">
        <v>1</v>
      </c>
      <c r="C31" s="14">
        <v>41</v>
      </c>
      <c r="D31" s="804" t="s">
        <v>77</v>
      </c>
      <c r="E31" s="457" t="s">
        <v>101</v>
      </c>
      <c r="F31" s="51">
        <v>1422</v>
      </c>
      <c r="G31" s="199">
        <v>824</v>
      </c>
      <c r="H31" s="51">
        <v>1200</v>
      </c>
      <c r="I31" s="8">
        <v>1200</v>
      </c>
      <c r="J31" s="199">
        <v>1000</v>
      </c>
      <c r="K31" s="51">
        <v>1200</v>
      </c>
      <c r="L31" s="8">
        <v>1200</v>
      </c>
      <c r="M31" s="386">
        <v>512.41</v>
      </c>
      <c r="N31" s="1305">
        <f t="shared" si="5"/>
        <v>42.70083333333333</v>
      </c>
      <c r="O31" s="216"/>
    </row>
    <row r="32" spans="1:15" ht="15">
      <c r="A32" s="198">
        <v>633006</v>
      </c>
      <c r="B32" s="9">
        <v>2</v>
      </c>
      <c r="C32" s="239">
        <v>41</v>
      </c>
      <c r="D32" s="806" t="s">
        <v>77</v>
      </c>
      <c r="E32" s="457" t="s">
        <v>102</v>
      </c>
      <c r="F32" s="51">
        <v>1223</v>
      </c>
      <c r="G32" s="199">
        <v>1992</v>
      </c>
      <c r="H32" s="51">
        <v>1500</v>
      </c>
      <c r="I32" s="8">
        <v>1700</v>
      </c>
      <c r="J32" s="199">
        <v>1000</v>
      </c>
      <c r="K32" s="51">
        <v>1700</v>
      </c>
      <c r="L32" s="8">
        <v>1700</v>
      </c>
      <c r="M32" s="386">
        <v>686.26</v>
      </c>
      <c r="N32" s="1305">
        <f t="shared" si="5"/>
        <v>40.368235294117646</v>
      </c>
      <c r="O32" s="216"/>
    </row>
    <row r="33" spans="1:15" ht="15">
      <c r="A33" s="198">
        <v>633006</v>
      </c>
      <c r="B33" s="9">
        <v>3</v>
      </c>
      <c r="C33" s="438">
        <v>41</v>
      </c>
      <c r="D33" s="806" t="s">
        <v>77</v>
      </c>
      <c r="E33" s="457" t="s">
        <v>393</v>
      </c>
      <c r="F33" s="51">
        <v>613</v>
      </c>
      <c r="G33" s="199">
        <v>400</v>
      </c>
      <c r="H33" s="51">
        <v>700</v>
      </c>
      <c r="I33" s="8">
        <v>700</v>
      </c>
      <c r="J33" s="199">
        <v>50</v>
      </c>
      <c r="K33" s="51">
        <v>500</v>
      </c>
      <c r="L33" s="8">
        <v>500</v>
      </c>
      <c r="M33" s="386">
        <v>9.76</v>
      </c>
      <c r="N33" s="1272">
        <f t="shared" si="5"/>
        <v>1.952</v>
      </c>
      <c r="O33" s="1284"/>
    </row>
    <row r="34" spans="1:14" ht="15">
      <c r="A34" s="198">
        <v>633006</v>
      </c>
      <c r="B34" s="9">
        <v>4</v>
      </c>
      <c r="C34" s="14">
        <v>41</v>
      </c>
      <c r="D34" s="804" t="s">
        <v>77</v>
      </c>
      <c r="E34" s="457" t="s">
        <v>104</v>
      </c>
      <c r="F34" s="51">
        <v>91</v>
      </c>
      <c r="G34" s="199">
        <v>10</v>
      </c>
      <c r="H34" s="51">
        <v>50</v>
      </c>
      <c r="I34" s="8">
        <v>50</v>
      </c>
      <c r="J34" s="199">
        <v>20</v>
      </c>
      <c r="K34" s="51">
        <v>50</v>
      </c>
      <c r="L34" s="8">
        <v>50</v>
      </c>
      <c r="M34" s="386">
        <v>0</v>
      </c>
      <c r="N34" s="1272">
        <f t="shared" si="5"/>
        <v>0</v>
      </c>
    </row>
    <row r="35" spans="1:14" ht="15">
      <c r="A35" s="198">
        <v>633006</v>
      </c>
      <c r="B35" s="9">
        <v>5</v>
      </c>
      <c r="C35" s="14">
        <v>41</v>
      </c>
      <c r="D35" s="806" t="s">
        <v>77</v>
      </c>
      <c r="E35" s="457" t="s">
        <v>105</v>
      </c>
      <c r="F35" s="51">
        <v>240</v>
      </c>
      <c r="G35" s="199">
        <v>10</v>
      </c>
      <c r="H35" s="51">
        <v>30</v>
      </c>
      <c r="I35" s="8">
        <v>30</v>
      </c>
      <c r="J35" s="199"/>
      <c r="K35" s="51">
        <v>30</v>
      </c>
      <c r="L35" s="8">
        <v>30</v>
      </c>
      <c r="M35" s="386">
        <v>0</v>
      </c>
      <c r="N35" s="1283">
        <f t="shared" si="5"/>
        <v>0</v>
      </c>
    </row>
    <row r="36" spans="1:14" ht="15">
      <c r="A36" s="198">
        <v>633006</v>
      </c>
      <c r="B36" s="9">
        <v>6</v>
      </c>
      <c r="C36" s="239">
        <v>41</v>
      </c>
      <c r="D36" s="805" t="s">
        <v>90</v>
      </c>
      <c r="E36" s="743" t="s">
        <v>106</v>
      </c>
      <c r="F36" s="51">
        <v>50</v>
      </c>
      <c r="G36" s="199">
        <v>62</v>
      </c>
      <c r="H36" s="51">
        <v>100</v>
      </c>
      <c r="I36" s="8">
        <v>150</v>
      </c>
      <c r="J36" s="199">
        <v>50</v>
      </c>
      <c r="K36" s="51">
        <v>150</v>
      </c>
      <c r="L36" s="8">
        <v>150</v>
      </c>
      <c r="M36" s="386">
        <v>0</v>
      </c>
      <c r="N36" s="1272">
        <f t="shared" si="5"/>
        <v>0</v>
      </c>
    </row>
    <row r="37" spans="1:14" ht="15">
      <c r="A37" s="198">
        <v>633006</v>
      </c>
      <c r="B37" s="34">
        <v>7</v>
      </c>
      <c r="C37" s="438">
        <v>41</v>
      </c>
      <c r="D37" s="806" t="s">
        <v>77</v>
      </c>
      <c r="E37" s="741" t="s">
        <v>107</v>
      </c>
      <c r="F37" s="51">
        <v>667</v>
      </c>
      <c r="G37" s="199">
        <v>1451</v>
      </c>
      <c r="H37" s="51">
        <v>1120</v>
      </c>
      <c r="I37" s="51">
        <v>1120</v>
      </c>
      <c r="J37" s="199">
        <v>1000</v>
      </c>
      <c r="K37" s="51">
        <v>600</v>
      </c>
      <c r="L37" s="51">
        <v>600</v>
      </c>
      <c r="M37" s="387">
        <v>204.08</v>
      </c>
      <c r="N37" s="1272">
        <f t="shared" si="5"/>
        <v>34.013333333333335</v>
      </c>
    </row>
    <row r="38" spans="1:14" ht="15">
      <c r="A38" s="198">
        <v>633006</v>
      </c>
      <c r="B38" s="34">
        <v>8</v>
      </c>
      <c r="C38" s="14">
        <v>41</v>
      </c>
      <c r="D38" s="806" t="s">
        <v>108</v>
      </c>
      <c r="E38" s="741" t="s">
        <v>392</v>
      </c>
      <c r="F38" s="51">
        <v>484</v>
      </c>
      <c r="G38" s="199">
        <v>396</v>
      </c>
      <c r="H38" s="51">
        <v>500</v>
      </c>
      <c r="I38" s="51">
        <v>500</v>
      </c>
      <c r="J38" s="199">
        <v>500</v>
      </c>
      <c r="K38" s="51">
        <v>500</v>
      </c>
      <c r="L38" s="51">
        <v>500</v>
      </c>
      <c r="M38" s="387">
        <v>79.1</v>
      </c>
      <c r="N38" s="1272">
        <f t="shared" si="5"/>
        <v>15.82</v>
      </c>
    </row>
    <row r="39" spans="1:14" ht="15">
      <c r="A39" s="198">
        <v>633006</v>
      </c>
      <c r="B39" s="34">
        <v>9</v>
      </c>
      <c r="C39" s="239">
        <v>41</v>
      </c>
      <c r="D39" s="806" t="s">
        <v>77</v>
      </c>
      <c r="E39" s="741" t="s">
        <v>394</v>
      </c>
      <c r="F39" s="51">
        <v>419</v>
      </c>
      <c r="G39" s="199">
        <v>220</v>
      </c>
      <c r="H39" s="51">
        <v>50</v>
      </c>
      <c r="I39" s="51">
        <v>50</v>
      </c>
      <c r="J39" s="199">
        <v>220</v>
      </c>
      <c r="K39" s="51">
        <v>50</v>
      </c>
      <c r="L39" s="51">
        <v>50</v>
      </c>
      <c r="M39" s="387">
        <v>0</v>
      </c>
      <c r="N39" s="1272">
        <f t="shared" si="5"/>
        <v>0</v>
      </c>
    </row>
    <row r="40" spans="1:14" ht="15">
      <c r="A40" s="198">
        <v>633006</v>
      </c>
      <c r="B40" s="34">
        <v>10</v>
      </c>
      <c r="C40" s="438">
        <v>41</v>
      </c>
      <c r="D40" s="806" t="s">
        <v>418</v>
      </c>
      <c r="E40" s="741" t="s">
        <v>419</v>
      </c>
      <c r="F40" s="51"/>
      <c r="G40" s="199">
        <v>136</v>
      </c>
      <c r="H40" s="51"/>
      <c r="I40" s="51"/>
      <c r="J40" s="199">
        <v>140</v>
      </c>
      <c r="K40" s="51"/>
      <c r="L40" s="51"/>
      <c r="M40" s="387"/>
      <c r="N40" s="402"/>
    </row>
    <row r="41" spans="1:14" ht="15">
      <c r="A41" s="198">
        <v>633006</v>
      </c>
      <c r="B41" s="9">
        <v>12</v>
      </c>
      <c r="C41" s="14">
        <v>41</v>
      </c>
      <c r="D41" s="806" t="s">
        <v>108</v>
      </c>
      <c r="E41" s="741" t="s">
        <v>109</v>
      </c>
      <c r="F41" s="51">
        <v>20</v>
      </c>
      <c r="G41" s="199">
        <v>120</v>
      </c>
      <c r="H41" s="51">
        <v>50</v>
      </c>
      <c r="I41" s="8">
        <v>50</v>
      </c>
      <c r="J41" s="199">
        <v>130</v>
      </c>
      <c r="K41" s="51">
        <v>50</v>
      </c>
      <c r="L41" s="8">
        <v>50</v>
      </c>
      <c r="M41" s="386">
        <v>0</v>
      </c>
      <c r="N41" s="1272">
        <f>(100/L41)*M41</f>
        <v>0</v>
      </c>
    </row>
    <row r="42" spans="1:14" ht="15">
      <c r="A42" s="196">
        <v>633006</v>
      </c>
      <c r="B42" s="55">
        <v>13</v>
      </c>
      <c r="C42" s="239">
        <v>41</v>
      </c>
      <c r="D42" s="817" t="s">
        <v>110</v>
      </c>
      <c r="E42" s="798" t="s">
        <v>111</v>
      </c>
      <c r="F42" s="97">
        <v>180</v>
      </c>
      <c r="G42" s="197">
        <v>45</v>
      </c>
      <c r="H42" s="97">
        <v>100</v>
      </c>
      <c r="I42" s="6">
        <v>650</v>
      </c>
      <c r="J42" s="197">
        <v>50</v>
      </c>
      <c r="K42" s="97">
        <v>100</v>
      </c>
      <c r="L42" s="6">
        <v>100</v>
      </c>
      <c r="M42" s="1185">
        <v>0</v>
      </c>
      <c r="N42" s="1272">
        <f>(100/L42)*M42</f>
        <v>0</v>
      </c>
    </row>
    <row r="43" spans="1:14" ht="15">
      <c r="A43" s="196">
        <v>633006</v>
      </c>
      <c r="B43" s="55">
        <v>14</v>
      </c>
      <c r="C43" s="438">
        <v>41</v>
      </c>
      <c r="D43" s="817" t="s">
        <v>136</v>
      </c>
      <c r="E43" s="798" t="s">
        <v>395</v>
      </c>
      <c r="F43" s="97">
        <v>394</v>
      </c>
      <c r="G43" s="197"/>
      <c r="H43" s="97"/>
      <c r="I43" s="6"/>
      <c r="J43" s="197"/>
      <c r="K43" s="97"/>
      <c r="L43" s="6"/>
      <c r="M43" s="1185"/>
      <c r="N43" s="402"/>
    </row>
    <row r="44" spans="1:14" ht="15">
      <c r="A44" s="196">
        <v>633006</v>
      </c>
      <c r="B44" s="55">
        <v>15</v>
      </c>
      <c r="C44" s="14">
        <v>41</v>
      </c>
      <c r="D44" s="817" t="s">
        <v>77</v>
      </c>
      <c r="E44" s="798" t="s">
        <v>420</v>
      </c>
      <c r="F44" s="97"/>
      <c r="G44" s="197">
        <v>424</v>
      </c>
      <c r="H44" s="97">
        <v>400</v>
      </c>
      <c r="I44" s="6">
        <v>400</v>
      </c>
      <c r="J44" s="197">
        <v>430</v>
      </c>
      <c r="K44" s="97"/>
      <c r="L44" s="6"/>
      <c r="M44" s="1185"/>
      <c r="N44" s="398"/>
    </row>
    <row r="45" spans="1:14" ht="15">
      <c r="A45" s="198">
        <v>633009</v>
      </c>
      <c r="B45" s="9">
        <v>1</v>
      </c>
      <c r="C45" s="14">
        <v>41</v>
      </c>
      <c r="D45" s="806" t="s">
        <v>77</v>
      </c>
      <c r="E45" s="741" t="s">
        <v>112</v>
      </c>
      <c r="F45" s="97">
        <v>626</v>
      </c>
      <c r="G45" s="197">
        <v>538</v>
      </c>
      <c r="H45" s="51">
        <v>500</v>
      </c>
      <c r="I45" s="8">
        <v>500</v>
      </c>
      <c r="J45" s="199">
        <v>400</v>
      </c>
      <c r="K45" s="51">
        <v>500</v>
      </c>
      <c r="L45" s="8">
        <v>500</v>
      </c>
      <c r="M45" s="386">
        <v>41.41</v>
      </c>
      <c r="N45" s="1272">
        <f aca="true" t="shared" si="6" ref="N45:N58">(100/L45)*M45</f>
        <v>8.282</v>
      </c>
    </row>
    <row r="46" spans="1:14" ht="15">
      <c r="A46" s="196">
        <v>633010</v>
      </c>
      <c r="B46" s="55"/>
      <c r="C46" s="91">
        <v>41</v>
      </c>
      <c r="D46" s="817" t="s">
        <v>77</v>
      </c>
      <c r="E46" s="798" t="s">
        <v>113</v>
      </c>
      <c r="F46" s="97">
        <v>511</v>
      </c>
      <c r="G46" s="197">
        <v>784</v>
      </c>
      <c r="H46" s="97">
        <v>800</v>
      </c>
      <c r="I46" s="6">
        <v>1200</v>
      </c>
      <c r="J46" s="197">
        <v>500</v>
      </c>
      <c r="K46" s="97">
        <v>800</v>
      </c>
      <c r="L46" s="6">
        <v>800</v>
      </c>
      <c r="M46" s="1185">
        <v>0</v>
      </c>
      <c r="N46" s="1272">
        <f t="shared" si="6"/>
        <v>0</v>
      </c>
    </row>
    <row r="47" spans="1:15" ht="15">
      <c r="A47" s="202">
        <v>633011</v>
      </c>
      <c r="B47" s="87"/>
      <c r="C47" s="1003">
        <v>41</v>
      </c>
      <c r="D47" s="818" t="s">
        <v>77</v>
      </c>
      <c r="E47" s="820" t="s">
        <v>114</v>
      </c>
      <c r="F47" s="819">
        <v>62</v>
      </c>
      <c r="G47" s="203">
        <v>46</v>
      </c>
      <c r="H47" s="819">
        <v>70</v>
      </c>
      <c r="I47" s="58">
        <v>70</v>
      </c>
      <c r="J47" s="203">
        <v>60</v>
      </c>
      <c r="K47" s="819">
        <v>70</v>
      </c>
      <c r="L47" s="58">
        <v>70</v>
      </c>
      <c r="M47" s="1188">
        <v>0</v>
      </c>
      <c r="N47" s="1283">
        <f t="shared" si="6"/>
        <v>0</v>
      </c>
      <c r="O47" s="396"/>
    </row>
    <row r="48" spans="1:14" ht="15">
      <c r="A48" s="456">
        <v>633013</v>
      </c>
      <c r="B48" s="334"/>
      <c r="C48" s="14">
        <v>41</v>
      </c>
      <c r="D48" s="818" t="s">
        <v>77</v>
      </c>
      <c r="E48" s="919" t="s">
        <v>421</v>
      </c>
      <c r="F48" s="819"/>
      <c r="G48" s="203">
        <v>369</v>
      </c>
      <c r="H48" s="202"/>
      <c r="I48" s="58">
        <v>1500</v>
      </c>
      <c r="J48" s="203">
        <v>149</v>
      </c>
      <c r="K48" s="819">
        <v>600</v>
      </c>
      <c r="L48" s="58">
        <v>600</v>
      </c>
      <c r="M48" s="1188">
        <v>169</v>
      </c>
      <c r="N48" s="1272">
        <f t="shared" si="6"/>
        <v>28.166666666666664</v>
      </c>
    </row>
    <row r="49" spans="1:14" ht="15">
      <c r="A49" s="202">
        <v>633015</v>
      </c>
      <c r="B49" s="455"/>
      <c r="C49" s="239">
        <v>41</v>
      </c>
      <c r="D49" s="818" t="s">
        <v>77</v>
      </c>
      <c r="E49" s="919" t="s">
        <v>449</v>
      </c>
      <c r="F49" s="864">
        <v>56</v>
      </c>
      <c r="G49" s="203"/>
      <c r="H49" s="819"/>
      <c r="I49" s="15">
        <v>100</v>
      </c>
      <c r="J49" s="285"/>
      <c r="K49" s="864">
        <v>100</v>
      </c>
      <c r="L49" s="12">
        <v>100</v>
      </c>
      <c r="M49" s="1189">
        <v>0</v>
      </c>
      <c r="N49" s="1272">
        <f t="shared" si="6"/>
        <v>0</v>
      </c>
    </row>
    <row r="50" spans="1:14" ht="15">
      <c r="A50" s="206">
        <v>633016</v>
      </c>
      <c r="B50" s="33"/>
      <c r="C50" s="438">
        <v>41</v>
      </c>
      <c r="D50" s="807" t="s">
        <v>115</v>
      </c>
      <c r="E50" s="809" t="s">
        <v>116</v>
      </c>
      <c r="F50" s="85">
        <v>352</v>
      </c>
      <c r="G50" s="201">
        <v>1398</v>
      </c>
      <c r="H50" s="85">
        <v>1000</v>
      </c>
      <c r="I50" s="24">
        <v>1000</v>
      </c>
      <c r="J50" s="243">
        <v>1000</v>
      </c>
      <c r="K50" s="811">
        <v>1000</v>
      </c>
      <c r="L50" s="10">
        <v>1000</v>
      </c>
      <c r="M50" s="1183">
        <v>491.76</v>
      </c>
      <c r="N50" s="1303">
        <f t="shared" si="6"/>
        <v>49.176</v>
      </c>
    </row>
    <row r="51" spans="1:15" ht="15">
      <c r="A51" s="191">
        <v>634</v>
      </c>
      <c r="B51" s="79"/>
      <c r="C51" s="1005"/>
      <c r="D51" s="837"/>
      <c r="E51" s="1030" t="s">
        <v>117</v>
      </c>
      <c r="F51" s="5">
        <f>SUM(F52:F60)</f>
        <v>6266</v>
      </c>
      <c r="G51" s="192">
        <f aca="true" t="shared" si="7" ref="G51:M51">SUM(G52:G60)</f>
        <v>10849</v>
      </c>
      <c r="H51" s="5">
        <f>SUM(H52:H60)</f>
        <v>9732</v>
      </c>
      <c r="I51" s="4">
        <f>SUM(I52:I60)</f>
        <v>10132</v>
      </c>
      <c r="J51" s="192">
        <f t="shared" si="7"/>
        <v>9402</v>
      </c>
      <c r="K51" s="5">
        <f t="shared" si="7"/>
        <v>9632</v>
      </c>
      <c r="L51" s="4">
        <f t="shared" si="7"/>
        <v>9632</v>
      </c>
      <c r="M51" s="442">
        <f t="shared" si="7"/>
        <v>2373.36</v>
      </c>
      <c r="N51" s="1273">
        <f t="shared" si="6"/>
        <v>24.640365448504987</v>
      </c>
      <c r="O51" s="1269"/>
    </row>
    <row r="52" spans="1:15" ht="15">
      <c r="A52" s="196">
        <v>634001</v>
      </c>
      <c r="B52" s="55">
        <v>1</v>
      </c>
      <c r="C52" s="981">
        <v>41</v>
      </c>
      <c r="D52" s="816" t="s">
        <v>118</v>
      </c>
      <c r="E52" s="812" t="s">
        <v>119</v>
      </c>
      <c r="F52" s="97">
        <v>1872</v>
      </c>
      <c r="G52" s="197">
        <v>1949</v>
      </c>
      <c r="H52" s="97">
        <v>2000</v>
      </c>
      <c r="I52" s="6">
        <v>2000</v>
      </c>
      <c r="J52" s="197">
        <v>1800</v>
      </c>
      <c r="K52" s="97">
        <v>2000</v>
      </c>
      <c r="L52" s="6">
        <v>2000</v>
      </c>
      <c r="M52" s="1185">
        <v>634.92</v>
      </c>
      <c r="N52" s="1268">
        <f t="shared" si="6"/>
        <v>31.746</v>
      </c>
      <c r="O52" s="1306"/>
    </row>
    <row r="53" spans="1:15" ht="15">
      <c r="A53" s="198">
        <v>634001</v>
      </c>
      <c r="B53" s="34">
        <v>2</v>
      </c>
      <c r="C53" s="14">
        <v>41</v>
      </c>
      <c r="D53" s="817" t="s">
        <v>118</v>
      </c>
      <c r="E53" s="741" t="s">
        <v>120</v>
      </c>
      <c r="F53" s="51">
        <v>2522</v>
      </c>
      <c r="G53" s="199">
        <v>2481</v>
      </c>
      <c r="H53" s="51">
        <v>2600</v>
      </c>
      <c r="I53" s="8">
        <v>3000</v>
      </c>
      <c r="J53" s="199">
        <v>2500</v>
      </c>
      <c r="K53" s="51">
        <v>3000</v>
      </c>
      <c r="L53" s="8">
        <v>3000</v>
      </c>
      <c r="M53" s="386">
        <v>746.52</v>
      </c>
      <c r="N53" s="1272">
        <f t="shared" si="6"/>
        <v>24.884</v>
      </c>
      <c r="O53" s="1284"/>
    </row>
    <row r="54" spans="1:14" ht="15">
      <c r="A54" s="198">
        <v>634001</v>
      </c>
      <c r="B54" s="34">
        <v>3</v>
      </c>
      <c r="C54" s="14">
        <v>41</v>
      </c>
      <c r="D54" s="817" t="s">
        <v>118</v>
      </c>
      <c r="E54" s="741" t="s">
        <v>121</v>
      </c>
      <c r="F54" s="51">
        <v>175</v>
      </c>
      <c r="G54" s="199">
        <v>58</v>
      </c>
      <c r="H54" s="51">
        <v>120</v>
      </c>
      <c r="I54" s="8">
        <v>120</v>
      </c>
      <c r="J54" s="199">
        <v>100</v>
      </c>
      <c r="K54" s="51">
        <v>120</v>
      </c>
      <c r="L54" s="8">
        <v>120</v>
      </c>
      <c r="M54" s="386">
        <v>23.4</v>
      </c>
      <c r="N54" s="1272">
        <f t="shared" si="6"/>
        <v>19.5</v>
      </c>
    </row>
    <row r="55" spans="1:14" ht="15">
      <c r="A55" s="198">
        <v>634002</v>
      </c>
      <c r="B55" s="34">
        <v>1</v>
      </c>
      <c r="C55" s="91">
        <v>41</v>
      </c>
      <c r="D55" s="817" t="s">
        <v>118</v>
      </c>
      <c r="E55" s="741" t="s">
        <v>122</v>
      </c>
      <c r="F55" s="51">
        <v>296</v>
      </c>
      <c r="G55" s="199">
        <v>236</v>
      </c>
      <c r="H55" s="51">
        <v>200</v>
      </c>
      <c r="I55" s="8">
        <v>200</v>
      </c>
      <c r="J55" s="199">
        <v>250</v>
      </c>
      <c r="K55" s="51">
        <v>200</v>
      </c>
      <c r="L55" s="8">
        <v>200</v>
      </c>
      <c r="M55" s="386">
        <v>172.57</v>
      </c>
      <c r="N55" s="1272">
        <f t="shared" si="6"/>
        <v>86.285</v>
      </c>
    </row>
    <row r="56" spans="1:14" ht="15">
      <c r="A56" s="198">
        <v>634002</v>
      </c>
      <c r="B56" s="34">
        <v>2</v>
      </c>
      <c r="C56" s="1003">
        <v>41</v>
      </c>
      <c r="D56" s="817" t="s">
        <v>118</v>
      </c>
      <c r="E56" s="741" t="s">
        <v>123</v>
      </c>
      <c r="F56" s="51">
        <v>472</v>
      </c>
      <c r="G56" s="199">
        <v>5185</v>
      </c>
      <c r="H56" s="51">
        <v>4000</v>
      </c>
      <c r="I56" s="8">
        <v>4000</v>
      </c>
      <c r="J56" s="199">
        <v>4000</v>
      </c>
      <c r="K56" s="51">
        <v>3500</v>
      </c>
      <c r="L56" s="8">
        <v>3500</v>
      </c>
      <c r="M56" s="386">
        <v>349.59</v>
      </c>
      <c r="N56" s="1272">
        <f t="shared" si="6"/>
        <v>9.988285714285713</v>
      </c>
    </row>
    <row r="57" spans="1:15" ht="16.5" customHeight="1">
      <c r="A57" s="198">
        <v>634003</v>
      </c>
      <c r="B57" s="9">
        <v>1</v>
      </c>
      <c r="C57" s="1002">
        <v>41</v>
      </c>
      <c r="D57" s="817" t="s">
        <v>118</v>
      </c>
      <c r="E57" s="741" t="s">
        <v>124</v>
      </c>
      <c r="F57" s="51">
        <v>583</v>
      </c>
      <c r="G57" s="199">
        <v>629</v>
      </c>
      <c r="H57" s="51">
        <v>432</v>
      </c>
      <c r="I57" s="8">
        <v>432</v>
      </c>
      <c r="J57" s="199">
        <v>432</v>
      </c>
      <c r="K57" s="51">
        <v>432</v>
      </c>
      <c r="L57" s="8">
        <v>432</v>
      </c>
      <c r="M57" s="386">
        <v>92.04</v>
      </c>
      <c r="N57" s="1283">
        <f t="shared" si="6"/>
        <v>21.305555555555557</v>
      </c>
      <c r="O57" s="396"/>
    </row>
    <row r="58" spans="1:15" ht="15">
      <c r="A58" s="198">
        <v>634003</v>
      </c>
      <c r="B58" s="9">
        <v>2</v>
      </c>
      <c r="C58" s="1002">
        <v>41</v>
      </c>
      <c r="D58" s="817" t="s">
        <v>118</v>
      </c>
      <c r="E58" s="741" t="s">
        <v>125</v>
      </c>
      <c r="F58" s="51">
        <v>274</v>
      </c>
      <c r="G58" s="199">
        <v>254</v>
      </c>
      <c r="H58" s="51">
        <v>280</v>
      </c>
      <c r="I58" s="8">
        <v>280</v>
      </c>
      <c r="J58" s="199">
        <v>260</v>
      </c>
      <c r="K58" s="51">
        <v>280</v>
      </c>
      <c r="L58" s="8">
        <v>280</v>
      </c>
      <c r="M58" s="386">
        <v>254.32</v>
      </c>
      <c r="N58" s="1272">
        <f t="shared" si="6"/>
        <v>90.82857142857142</v>
      </c>
      <c r="O58" s="396"/>
    </row>
    <row r="59" spans="1:14" ht="15" hidden="1">
      <c r="A59" s="232">
        <v>634002</v>
      </c>
      <c r="B59" s="86"/>
      <c r="C59" s="40"/>
      <c r="D59" s="817" t="s">
        <v>118</v>
      </c>
      <c r="E59" s="743" t="s">
        <v>126</v>
      </c>
      <c r="F59" s="57"/>
      <c r="G59" s="244"/>
      <c r="H59" s="57">
        <v>0</v>
      </c>
      <c r="I59" s="25">
        <v>0</v>
      </c>
      <c r="J59" s="244"/>
      <c r="K59" s="57">
        <v>0</v>
      </c>
      <c r="L59" s="25">
        <v>0</v>
      </c>
      <c r="M59" s="391"/>
      <c r="N59" s="410"/>
    </row>
    <row r="60" spans="1:14" ht="15">
      <c r="A60" s="206">
        <v>634005</v>
      </c>
      <c r="B60" s="84"/>
      <c r="C60" s="40">
        <v>41</v>
      </c>
      <c r="D60" s="804" t="s">
        <v>118</v>
      </c>
      <c r="E60" s="809" t="s">
        <v>127</v>
      </c>
      <c r="F60" s="811">
        <v>72</v>
      </c>
      <c r="G60" s="243">
        <v>57</v>
      </c>
      <c r="H60" s="811">
        <v>100</v>
      </c>
      <c r="I60" s="24">
        <v>100</v>
      </c>
      <c r="J60" s="243">
        <v>60</v>
      </c>
      <c r="K60" s="811">
        <v>100</v>
      </c>
      <c r="L60" s="24">
        <v>100</v>
      </c>
      <c r="M60" s="1187">
        <v>100</v>
      </c>
      <c r="N60" s="1303">
        <f aca="true" t="shared" si="8" ref="N60:N67">(100/L60)*M60</f>
        <v>100</v>
      </c>
    </row>
    <row r="61" spans="1:15" ht="15">
      <c r="A61" s="191">
        <v>635</v>
      </c>
      <c r="B61" s="3"/>
      <c r="C61" s="89"/>
      <c r="D61" s="808"/>
      <c r="E61" s="797" t="s">
        <v>128</v>
      </c>
      <c r="F61" s="5">
        <f aca="true" t="shared" si="9" ref="F61:M61">SUM(F62:F69)</f>
        <v>3507</v>
      </c>
      <c r="G61" s="192">
        <f t="shared" si="9"/>
        <v>2853</v>
      </c>
      <c r="H61" s="5">
        <f t="shared" si="9"/>
        <v>3220</v>
      </c>
      <c r="I61" s="4">
        <f t="shared" si="9"/>
        <v>5470</v>
      </c>
      <c r="J61" s="192">
        <f t="shared" si="9"/>
        <v>2640</v>
      </c>
      <c r="K61" s="5">
        <f t="shared" si="9"/>
        <v>4370</v>
      </c>
      <c r="L61" s="4">
        <f t="shared" si="9"/>
        <v>4470</v>
      </c>
      <c r="M61" s="442">
        <f t="shared" si="9"/>
        <v>1808.98</v>
      </c>
      <c r="N61" s="1273">
        <f t="shared" si="8"/>
        <v>40.46935123042506</v>
      </c>
      <c r="O61" s="186"/>
    </row>
    <row r="62" spans="1:15" ht="15">
      <c r="A62" s="196">
        <v>635002</v>
      </c>
      <c r="B62" s="55"/>
      <c r="C62" s="91">
        <v>41</v>
      </c>
      <c r="D62" s="817" t="s">
        <v>129</v>
      </c>
      <c r="E62" s="798" t="s">
        <v>130</v>
      </c>
      <c r="F62" s="97">
        <v>2115</v>
      </c>
      <c r="G62" s="197">
        <v>2488</v>
      </c>
      <c r="H62" s="97">
        <v>2000</v>
      </c>
      <c r="I62" s="6">
        <v>3500</v>
      </c>
      <c r="J62" s="197">
        <v>2200</v>
      </c>
      <c r="K62" s="97">
        <v>3500</v>
      </c>
      <c r="L62" s="6">
        <v>3500</v>
      </c>
      <c r="M62" s="1185">
        <v>1626.58</v>
      </c>
      <c r="N62" s="1268">
        <f t="shared" si="8"/>
        <v>46.47371428571428</v>
      </c>
      <c r="O62" s="1306"/>
    </row>
    <row r="63" spans="1:14" ht="13.5" customHeight="1">
      <c r="A63" s="196">
        <v>635003</v>
      </c>
      <c r="B63" s="55"/>
      <c r="C63" s="91">
        <v>41</v>
      </c>
      <c r="D63" s="823" t="s">
        <v>129</v>
      </c>
      <c r="E63" s="798" t="s">
        <v>131</v>
      </c>
      <c r="F63" s="97"/>
      <c r="G63" s="197"/>
      <c r="H63" s="51">
        <v>50</v>
      </c>
      <c r="I63" s="8">
        <v>50</v>
      </c>
      <c r="J63" s="199"/>
      <c r="K63" s="51">
        <v>50</v>
      </c>
      <c r="L63" s="8">
        <v>50</v>
      </c>
      <c r="M63" s="386">
        <v>0</v>
      </c>
      <c r="N63" s="1304">
        <f t="shared" si="8"/>
        <v>0</v>
      </c>
    </row>
    <row r="64" spans="1:15" ht="15">
      <c r="A64" s="198">
        <v>635004</v>
      </c>
      <c r="B64" s="9">
        <v>2</v>
      </c>
      <c r="C64" s="14">
        <v>41</v>
      </c>
      <c r="D64" s="806" t="s">
        <v>90</v>
      </c>
      <c r="E64" s="741" t="s">
        <v>132</v>
      </c>
      <c r="F64" s="97">
        <v>897</v>
      </c>
      <c r="G64" s="197">
        <v>61</v>
      </c>
      <c r="H64" s="51">
        <v>500</v>
      </c>
      <c r="I64" s="8">
        <v>500</v>
      </c>
      <c r="J64" s="199">
        <v>100</v>
      </c>
      <c r="K64" s="51">
        <v>100</v>
      </c>
      <c r="L64" s="8">
        <v>100</v>
      </c>
      <c r="M64" s="386">
        <v>0</v>
      </c>
      <c r="N64" s="1272">
        <f t="shared" si="8"/>
        <v>0</v>
      </c>
      <c r="O64" s="216"/>
    </row>
    <row r="65" spans="1:15" ht="15">
      <c r="A65" s="198">
        <v>635004</v>
      </c>
      <c r="B65" s="9">
        <v>8</v>
      </c>
      <c r="C65" s="14">
        <v>41</v>
      </c>
      <c r="D65" s="806" t="s">
        <v>90</v>
      </c>
      <c r="E65" s="457" t="s">
        <v>133</v>
      </c>
      <c r="F65" s="97">
        <v>76</v>
      </c>
      <c r="G65" s="199">
        <v>70</v>
      </c>
      <c r="H65" s="51">
        <v>50</v>
      </c>
      <c r="I65" s="8">
        <v>500</v>
      </c>
      <c r="J65" s="199">
        <v>70</v>
      </c>
      <c r="K65" s="51">
        <v>100</v>
      </c>
      <c r="L65" s="8">
        <v>200</v>
      </c>
      <c r="M65" s="386">
        <v>182.4</v>
      </c>
      <c r="N65" s="1283">
        <f t="shared" si="8"/>
        <v>91.2</v>
      </c>
      <c r="O65" s="396"/>
    </row>
    <row r="66" spans="1:14" ht="15">
      <c r="A66" s="198">
        <v>635004</v>
      </c>
      <c r="B66" s="9">
        <v>4</v>
      </c>
      <c r="C66" s="14">
        <v>41</v>
      </c>
      <c r="D66" s="806" t="s">
        <v>90</v>
      </c>
      <c r="E66" s="457" t="s">
        <v>134</v>
      </c>
      <c r="F66" s="97">
        <v>120</v>
      </c>
      <c r="G66" s="197">
        <v>120</v>
      </c>
      <c r="H66" s="51">
        <v>120</v>
      </c>
      <c r="I66" s="8">
        <v>120</v>
      </c>
      <c r="J66" s="199">
        <v>120</v>
      </c>
      <c r="K66" s="51">
        <v>120</v>
      </c>
      <c r="L66" s="8">
        <v>120</v>
      </c>
      <c r="M66" s="386">
        <v>0</v>
      </c>
      <c r="N66" s="1304">
        <f t="shared" si="8"/>
        <v>0</v>
      </c>
    </row>
    <row r="67" spans="1:15" ht="15" customHeight="1">
      <c r="A67" s="198">
        <v>635006</v>
      </c>
      <c r="B67" s="9">
        <v>1</v>
      </c>
      <c r="C67" s="14">
        <v>41</v>
      </c>
      <c r="D67" s="806" t="s">
        <v>90</v>
      </c>
      <c r="E67" s="457" t="s">
        <v>135</v>
      </c>
      <c r="F67" s="97">
        <v>265</v>
      </c>
      <c r="G67" s="197">
        <v>114</v>
      </c>
      <c r="H67" s="825">
        <v>300</v>
      </c>
      <c r="I67" s="26">
        <v>300</v>
      </c>
      <c r="J67" s="245">
        <v>150</v>
      </c>
      <c r="K67" s="825">
        <v>300</v>
      </c>
      <c r="L67" s="26">
        <v>300</v>
      </c>
      <c r="M67" s="1190">
        <v>0</v>
      </c>
      <c r="N67" s="1272">
        <f t="shared" si="8"/>
        <v>0</v>
      </c>
      <c r="O67" s="1284"/>
    </row>
    <row r="68" spans="1:14" ht="1.5" customHeight="1">
      <c r="A68" s="198">
        <v>635006</v>
      </c>
      <c r="B68" s="9">
        <v>10</v>
      </c>
      <c r="C68" s="14">
        <v>41</v>
      </c>
      <c r="D68" s="806" t="s">
        <v>136</v>
      </c>
      <c r="E68" s="457" t="s">
        <v>137</v>
      </c>
      <c r="F68" s="97"/>
      <c r="G68" s="197"/>
      <c r="H68" s="51">
        <v>0</v>
      </c>
      <c r="I68" s="8"/>
      <c r="J68" s="199"/>
      <c r="K68" s="51">
        <v>0</v>
      </c>
      <c r="L68" s="8">
        <v>0</v>
      </c>
      <c r="M68" s="386"/>
      <c r="N68" s="1283"/>
    </row>
    <row r="69" spans="1:14" ht="15">
      <c r="A69" s="200">
        <v>635006</v>
      </c>
      <c r="B69" s="11">
        <v>8</v>
      </c>
      <c r="C69" s="236">
        <v>41</v>
      </c>
      <c r="D69" s="803" t="s">
        <v>108</v>
      </c>
      <c r="E69" s="824" t="s">
        <v>138</v>
      </c>
      <c r="F69" s="85">
        <v>34</v>
      </c>
      <c r="G69" s="201"/>
      <c r="H69" s="826">
        <v>200</v>
      </c>
      <c r="I69" s="93">
        <v>500</v>
      </c>
      <c r="J69" s="201"/>
      <c r="K69" s="826">
        <v>200</v>
      </c>
      <c r="L69" s="10">
        <v>200</v>
      </c>
      <c r="M69" s="1183">
        <v>0</v>
      </c>
      <c r="N69" s="1303">
        <f>(100/L69)*M69</f>
        <v>0</v>
      </c>
    </row>
    <row r="70" spans="1:14" ht="15" hidden="1">
      <c r="A70" s="291">
        <v>636</v>
      </c>
      <c r="B70" s="3"/>
      <c r="C70" s="3"/>
      <c r="D70" s="90" t="s">
        <v>90</v>
      </c>
      <c r="E70" s="94" t="s">
        <v>139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442">
        <v>0</v>
      </c>
      <c r="N70" s="400"/>
    </row>
    <row r="71" spans="1:14" ht="15">
      <c r="A71" s="291">
        <v>633</v>
      </c>
      <c r="B71" s="3"/>
      <c r="C71" s="156"/>
      <c r="D71" s="808" t="s">
        <v>90</v>
      </c>
      <c r="E71" s="797" t="s">
        <v>139</v>
      </c>
      <c r="F71" s="188"/>
      <c r="G71" s="192"/>
      <c r="H71" s="188"/>
      <c r="I71" s="95">
        <v>31</v>
      </c>
      <c r="J71" s="192"/>
      <c r="K71" s="188"/>
      <c r="L71" s="95"/>
      <c r="M71" s="442"/>
      <c r="N71" s="1267"/>
    </row>
    <row r="72" spans="1:14" ht="15">
      <c r="A72" s="191">
        <v>637</v>
      </c>
      <c r="B72" s="3"/>
      <c r="C72" s="156"/>
      <c r="D72" s="808"/>
      <c r="E72" s="797" t="s">
        <v>140</v>
      </c>
      <c r="F72" s="5">
        <f aca="true" t="shared" si="10" ref="F72:M72">SUM(F73:F113)</f>
        <v>51707</v>
      </c>
      <c r="G72" s="192">
        <f t="shared" si="10"/>
        <v>74134</v>
      </c>
      <c r="H72" s="5">
        <f t="shared" si="10"/>
        <v>59970</v>
      </c>
      <c r="I72" s="4">
        <f t="shared" si="10"/>
        <v>87720</v>
      </c>
      <c r="J72" s="192">
        <f t="shared" si="10"/>
        <v>59480</v>
      </c>
      <c r="K72" s="5">
        <f t="shared" si="10"/>
        <v>60770</v>
      </c>
      <c r="L72" s="4">
        <f t="shared" si="10"/>
        <v>66920</v>
      </c>
      <c r="M72" s="442">
        <f t="shared" si="10"/>
        <v>20061.699999999997</v>
      </c>
      <c r="N72" s="1273">
        <f>(100/L72)*M72</f>
        <v>29.978631201434546</v>
      </c>
    </row>
    <row r="73" spans="1:14" ht="15">
      <c r="A73" s="292">
        <v>637004</v>
      </c>
      <c r="B73" s="23"/>
      <c r="C73" s="981">
        <v>41</v>
      </c>
      <c r="D73" s="816" t="s">
        <v>90</v>
      </c>
      <c r="E73" s="828" t="s">
        <v>141</v>
      </c>
      <c r="F73" s="56"/>
      <c r="G73" s="208">
        <v>106</v>
      </c>
      <c r="H73" s="37">
        <v>120</v>
      </c>
      <c r="I73" s="13">
        <v>120</v>
      </c>
      <c r="J73" s="208">
        <v>120</v>
      </c>
      <c r="K73" s="37">
        <v>120</v>
      </c>
      <c r="L73" s="22">
        <v>120</v>
      </c>
      <c r="M73" s="1182">
        <v>0</v>
      </c>
      <c r="N73" s="1268">
        <f>(100/L73)*M73</f>
        <v>0</v>
      </c>
    </row>
    <row r="74" spans="1:14" ht="15">
      <c r="A74" s="293">
        <v>637004</v>
      </c>
      <c r="B74" s="9">
        <v>1</v>
      </c>
      <c r="C74" s="1002">
        <v>41</v>
      </c>
      <c r="D74" s="823" t="s">
        <v>77</v>
      </c>
      <c r="E74" s="829" t="s">
        <v>396</v>
      </c>
      <c r="F74" s="51">
        <v>4467</v>
      </c>
      <c r="G74" s="199">
        <v>2332</v>
      </c>
      <c r="H74" s="51"/>
      <c r="I74" s="8">
        <v>400</v>
      </c>
      <c r="J74" s="197">
        <v>1500</v>
      </c>
      <c r="K74" s="51"/>
      <c r="L74" s="6"/>
      <c r="M74" s="1185"/>
      <c r="N74" s="402"/>
    </row>
    <row r="75" spans="1:14" ht="15">
      <c r="A75" s="198">
        <v>637001</v>
      </c>
      <c r="B75" s="34"/>
      <c r="C75" s="92">
        <v>41</v>
      </c>
      <c r="D75" s="818" t="s">
        <v>77</v>
      </c>
      <c r="E75" s="457" t="s">
        <v>142</v>
      </c>
      <c r="F75" s="51">
        <v>980</v>
      </c>
      <c r="G75" s="199">
        <v>250</v>
      </c>
      <c r="H75" s="51">
        <v>200</v>
      </c>
      <c r="I75" s="8">
        <v>1000</v>
      </c>
      <c r="J75" s="199">
        <v>200</v>
      </c>
      <c r="K75" s="51">
        <v>1000</v>
      </c>
      <c r="L75" s="8">
        <v>2000</v>
      </c>
      <c r="M75" s="386">
        <v>1300</v>
      </c>
      <c r="N75" s="1272">
        <f>(100/L75)*M75</f>
        <v>65</v>
      </c>
    </row>
    <row r="76" spans="1:14" ht="15">
      <c r="A76" s="196">
        <v>637004</v>
      </c>
      <c r="B76" s="7">
        <v>2</v>
      </c>
      <c r="C76" s="1002">
        <v>41</v>
      </c>
      <c r="D76" s="817" t="s">
        <v>108</v>
      </c>
      <c r="E76" s="829" t="s">
        <v>143</v>
      </c>
      <c r="F76" s="97">
        <v>4950</v>
      </c>
      <c r="G76" s="197">
        <v>4135</v>
      </c>
      <c r="H76" s="97">
        <v>3000</v>
      </c>
      <c r="I76" s="6">
        <v>4000</v>
      </c>
      <c r="J76" s="197">
        <v>3000</v>
      </c>
      <c r="K76" s="97">
        <v>4000</v>
      </c>
      <c r="L76" s="6">
        <v>4000</v>
      </c>
      <c r="M76" s="1185">
        <v>793.15</v>
      </c>
      <c r="N76" s="1304">
        <f>(100/L76)*M76</f>
        <v>19.82875</v>
      </c>
    </row>
    <row r="77" spans="1:14" ht="18.75" customHeight="1">
      <c r="A77" s="196">
        <v>637004</v>
      </c>
      <c r="B77" s="7">
        <v>3</v>
      </c>
      <c r="C77" s="239">
        <v>41</v>
      </c>
      <c r="D77" s="805" t="s">
        <v>77</v>
      </c>
      <c r="E77" s="798" t="s">
        <v>422</v>
      </c>
      <c r="F77" s="51"/>
      <c r="G77" s="197">
        <v>780</v>
      </c>
      <c r="H77" s="97"/>
      <c r="I77" s="6"/>
      <c r="J77" s="197">
        <v>780</v>
      </c>
      <c r="K77" s="97"/>
      <c r="L77" s="6"/>
      <c r="M77" s="386"/>
      <c r="N77" s="1272"/>
    </row>
    <row r="78" spans="1:14" ht="15" customHeight="1">
      <c r="A78" s="198">
        <v>637004</v>
      </c>
      <c r="B78" s="9">
        <v>5</v>
      </c>
      <c r="C78" s="92">
        <v>41</v>
      </c>
      <c r="D78" s="806" t="s">
        <v>77</v>
      </c>
      <c r="E78" s="741" t="s">
        <v>144</v>
      </c>
      <c r="F78" s="97">
        <v>1745</v>
      </c>
      <c r="G78" s="197">
        <v>1033</v>
      </c>
      <c r="H78" s="51">
        <v>1200</v>
      </c>
      <c r="I78" s="8">
        <v>1200</v>
      </c>
      <c r="J78" s="199">
        <v>900</v>
      </c>
      <c r="K78" s="51">
        <v>1350</v>
      </c>
      <c r="L78" s="8">
        <v>1350</v>
      </c>
      <c r="M78" s="386">
        <v>0</v>
      </c>
      <c r="N78" s="403">
        <f>(100/L78)*M78</f>
        <v>0</v>
      </c>
    </row>
    <row r="79" spans="1:14" ht="18.75" customHeight="1">
      <c r="A79" s="198">
        <v>637004</v>
      </c>
      <c r="B79" s="9">
        <v>6</v>
      </c>
      <c r="C79" s="91">
        <v>41</v>
      </c>
      <c r="D79" s="806" t="s">
        <v>145</v>
      </c>
      <c r="E79" s="741" t="s">
        <v>146</v>
      </c>
      <c r="F79" s="97">
        <v>13</v>
      </c>
      <c r="G79" s="197">
        <v>150</v>
      </c>
      <c r="H79" s="51">
        <v>50</v>
      </c>
      <c r="I79" s="8">
        <v>70</v>
      </c>
      <c r="J79" s="199">
        <v>150</v>
      </c>
      <c r="K79" s="51">
        <v>50</v>
      </c>
      <c r="L79" s="8">
        <v>50</v>
      </c>
      <c r="M79" s="386">
        <v>0</v>
      </c>
      <c r="N79" s="1272">
        <f>(100/L79)*M79</f>
        <v>0</v>
      </c>
    </row>
    <row r="80" spans="1:14" ht="15">
      <c r="A80" s="198">
        <v>637004</v>
      </c>
      <c r="B80" s="9">
        <v>7</v>
      </c>
      <c r="C80" s="92">
        <v>41</v>
      </c>
      <c r="D80" s="806" t="s">
        <v>77</v>
      </c>
      <c r="E80" s="741" t="s">
        <v>461</v>
      </c>
      <c r="F80" s="97"/>
      <c r="G80" s="197"/>
      <c r="H80" s="51"/>
      <c r="I80" s="51">
        <v>1200</v>
      </c>
      <c r="J80" s="199"/>
      <c r="K80" s="51"/>
      <c r="L80" s="51"/>
      <c r="M80" s="387"/>
      <c r="N80" s="402"/>
    </row>
    <row r="81" spans="1:14" ht="15">
      <c r="A81" s="198">
        <v>637004</v>
      </c>
      <c r="B81" s="9">
        <v>8</v>
      </c>
      <c r="C81" s="1002">
        <v>41</v>
      </c>
      <c r="D81" s="806" t="s">
        <v>77</v>
      </c>
      <c r="E81" s="457" t="s">
        <v>472</v>
      </c>
      <c r="F81" s="97"/>
      <c r="G81" s="197">
        <v>115</v>
      </c>
      <c r="H81" s="51"/>
      <c r="I81" s="51">
        <v>150</v>
      </c>
      <c r="J81" s="199"/>
      <c r="K81" s="51"/>
      <c r="L81" s="51"/>
      <c r="M81" s="387"/>
      <c r="N81" s="398"/>
    </row>
    <row r="82" spans="1:14" ht="15" customHeight="1">
      <c r="A82" s="198">
        <v>637005</v>
      </c>
      <c r="B82" s="9">
        <v>1</v>
      </c>
      <c r="C82" s="1002">
        <v>41</v>
      </c>
      <c r="D82" s="806" t="s">
        <v>110</v>
      </c>
      <c r="E82" s="457" t="s">
        <v>148</v>
      </c>
      <c r="F82" s="97"/>
      <c r="G82" s="197">
        <v>3506</v>
      </c>
      <c r="H82" s="51">
        <v>3000</v>
      </c>
      <c r="I82" s="51">
        <v>5000</v>
      </c>
      <c r="J82" s="199">
        <v>4000</v>
      </c>
      <c r="K82" s="51">
        <v>3000</v>
      </c>
      <c r="L82" s="51">
        <v>3000</v>
      </c>
      <c r="M82" s="387">
        <v>1090</v>
      </c>
      <c r="N82" s="1303">
        <f>(100/L82)*M82</f>
        <v>36.333333333333336</v>
      </c>
    </row>
    <row r="83" spans="1:14" ht="0.75" customHeight="1">
      <c r="A83" s="198">
        <v>637005</v>
      </c>
      <c r="B83" s="9"/>
      <c r="C83" s="1019"/>
      <c r="D83" s="805" t="s">
        <v>77</v>
      </c>
      <c r="E83" s="741" t="s">
        <v>149</v>
      </c>
      <c r="F83" s="97"/>
      <c r="G83" s="197"/>
      <c r="H83" s="51"/>
      <c r="I83" s="8"/>
      <c r="J83" s="199"/>
      <c r="K83" s="51"/>
      <c r="L83" s="8"/>
      <c r="M83" s="386"/>
      <c r="N83" s="405"/>
    </row>
    <row r="84" spans="1:15" ht="15">
      <c r="A84" s="198">
        <v>637005</v>
      </c>
      <c r="B84" s="9">
        <v>2</v>
      </c>
      <c r="C84" s="92">
        <v>41</v>
      </c>
      <c r="D84" s="806" t="s">
        <v>150</v>
      </c>
      <c r="E84" s="741" t="s">
        <v>151</v>
      </c>
      <c r="F84" s="97">
        <v>6696</v>
      </c>
      <c r="G84" s="197">
        <v>1152</v>
      </c>
      <c r="H84" s="51">
        <v>10000</v>
      </c>
      <c r="I84" s="8">
        <v>1500</v>
      </c>
      <c r="J84" s="199">
        <v>1500</v>
      </c>
      <c r="K84" s="51">
        <v>1500</v>
      </c>
      <c r="L84" s="8">
        <v>1500</v>
      </c>
      <c r="M84" s="386">
        <v>288</v>
      </c>
      <c r="N84" s="1272">
        <f>(100/L84)*M84</f>
        <v>19.2</v>
      </c>
      <c r="O84" s="216"/>
    </row>
    <row r="85" spans="1:14" ht="15">
      <c r="A85" s="198">
        <v>637005</v>
      </c>
      <c r="B85" s="9">
        <v>3</v>
      </c>
      <c r="C85" s="91">
        <v>41</v>
      </c>
      <c r="D85" s="806" t="s">
        <v>77</v>
      </c>
      <c r="E85" s="457" t="s">
        <v>275</v>
      </c>
      <c r="F85" s="97"/>
      <c r="G85" s="197">
        <v>5070</v>
      </c>
      <c r="H85" s="51"/>
      <c r="I85" s="8">
        <v>10000</v>
      </c>
      <c r="J85" s="199">
        <v>4500</v>
      </c>
      <c r="K85" s="51">
        <v>5000</v>
      </c>
      <c r="L85" s="8">
        <v>10000</v>
      </c>
      <c r="M85" s="386">
        <v>9681.6</v>
      </c>
      <c r="N85" s="1304">
        <f>(100/L85)*M85</f>
        <v>96.816</v>
      </c>
    </row>
    <row r="86" spans="1:15" ht="15">
      <c r="A86" s="198">
        <v>637005</v>
      </c>
      <c r="B86" s="9">
        <v>4</v>
      </c>
      <c r="C86" s="92">
        <v>41</v>
      </c>
      <c r="D86" s="806" t="s">
        <v>152</v>
      </c>
      <c r="E86" s="457" t="s">
        <v>153</v>
      </c>
      <c r="F86" s="97">
        <v>1440</v>
      </c>
      <c r="G86" s="197">
        <v>1920</v>
      </c>
      <c r="H86" s="51">
        <v>2000</v>
      </c>
      <c r="I86" s="8">
        <v>2000</v>
      </c>
      <c r="J86" s="199">
        <v>2000</v>
      </c>
      <c r="K86" s="51">
        <v>2000</v>
      </c>
      <c r="L86" s="8">
        <v>2000</v>
      </c>
      <c r="M86" s="386">
        <v>0</v>
      </c>
      <c r="N86" s="1305">
        <f>(100/L86)*M86</f>
        <v>0</v>
      </c>
      <c r="O86" s="216"/>
    </row>
    <row r="87" spans="1:15" ht="15">
      <c r="A87" s="198">
        <v>637005</v>
      </c>
      <c r="B87" s="9">
        <v>5</v>
      </c>
      <c r="C87" s="1002">
        <v>41</v>
      </c>
      <c r="D87" s="806" t="s">
        <v>77</v>
      </c>
      <c r="E87" s="457" t="s">
        <v>441</v>
      </c>
      <c r="F87" s="97"/>
      <c r="G87" s="197">
        <v>9000</v>
      </c>
      <c r="H87" s="51"/>
      <c r="I87" s="8">
        <v>2000</v>
      </c>
      <c r="J87" s="199"/>
      <c r="K87" s="51"/>
      <c r="L87" s="8"/>
      <c r="M87" s="386"/>
      <c r="N87" s="1272"/>
      <c r="O87" s="216"/>
    </row>
    <row r="88" spans="1:14" ht="15">
      <c r="A88" s="198">
        <v>637006</v>
      </c>
      <c r="B88" s="9"/>
      <c r="C88" s="14">
        <v>41</v>
      </c>
      <c r="D88" s="806" t="s">
        <v>77</v>
      </c>
      <c r="E88" s="457" t="s">
        <v>460</v>
      </c>
      <c r="F88" s="97"/>
      <c r="G88" s="197"/>
      <c r="H88" s="51"/>
      <c r="I88" s="8">
        <v>100</v>
      </c>
      <c r="J88" s="199"/>
      <c r="K88" s="51"/>
      <c r="L88" s="8"/>
      <c r="M88" s="386"/>
      <c r="N88" s="398"/>
    </row>
    <row r="89" spans="1:15" ht="15">
      <c r="A89" s="198">
        <v>637011</v>
      </c>
      <c r="B89" s="9"/>
      <c r="C89" s="1002">
        <v>41</v>
      </c>
      <c r="D89" s="817" t="s">
        <v>110</v>
      </c>
      <c r="E89" s="457" t="s">
        <v>154</v>
      </c>
      <c r="F89" s="97">
        <v>1280</v>
      </c>
      <c r="G89" s="197">
        <v>11797</v>
      </c>
      <c r="H89" s="51">
        <v>5000</v>
      </c>
      <c r="I89" s="8">
        <v>9900</v>
      </c>
      <c r="J89" s="199">
        <v>10400</v>
      </c>
      <c r="K89" s="51">
        <v>4000</v>
      </c>
      <c r="L89" s="8">
        <v>4000</v>
      </c>
      <c r="M89" s="386">
        <v>0</v>
      </c>
      <c r="N89" s="1283">
        <f aca="true" t="shared" si="11" ref="N89:N95">(100/L89)*M89</f>
        <v>0</v>
      </c>
      <c r="O89" s="396"/>
    </row>
    <row r="90" spans="1:15" ht="15">
      <c r="A90" s="198">
        <v>637011</v>
      </c>
      <c r="B90" s="9">
        <v>2</v>
      </c>
      <c r="C90" s="1002">
        <v>41</v>
      </c>
      <c r="D90" s="806" t="s">
        <v>110</v>
      </c>
      <c r="E90" s="457" t="s">
        <v>423</v>
      </c>
      <c r="F90" s="97"/>
      <c r="G90" s="197">
        <v>539</v>
      </c>
      <c r="H90" s="51">
        <v>500</v>
      </c>
      <c r="I90" s="8">
        <v>1100</v>
      </c>
      <c r="J90" s="199">
        <v>500</v>
      </c>
      <c r="K90" s="51">
        <v>500</v>
      </c>
      <c r="L90" s="8">
        <v>500</v>
      </c>
      <c r="M90" s="386">
        <v>260.7</v>
      </c>
      <c r="N90" s="1272">
        <f t="shared" si="11"/>
        <v>52.14</v>
      </c>
      <c r="O90" s="1284"/>
    </row>
    <row r="91" spans="1:14" ht="15">
      <c r="A91" s="198">
        <v>637012</v>
      </c>
      <c r="B91" s="9"/>
      <c r="C91" s="92">
        <v>41</v>
      </c>
      <c r="D91" s="806" t="s">
        <v>77</v>
      </c>
      <c r="E91" s="457" t="s">
        <v>488</v>
      </c>
      <c r="F91" s="97">
        <v>192</v>
      </c>
      <c r="G91" s="197">
        <v>68</v>
      </c>
      <c r="H91" s="51"/>
      <c r="I91" s="8">
        <v>350</v>
      </c>
      <c r="J91" s="199"/>
      <c r="K91" s="51">
        <v>200</v>
      </c>
      <c r="L91" s="8">
        <v>200</v>
      </c>
      <c r="M91" s="386">
        <v>8</v>
      </c>
      <c r="N91" s="1272">
        <f t="shared" si="11"/>
        <v>4</v>
      </c>
    </row>
    <row r="92" spans="1:14" ht="15">
      <c r="A92" s="198">
        <v>637012</v>
      </c>
      <c r="B92" s="9">
        <v>2</v>
      </c>
      <c r="C92" s="1002">
        <v>41</v>
      </c>
      <c r="D92" s="806" t="s">
        <v>77</v>
      </c>
      <c r="E92" s="457" t="s">
        <v>26</v>
      </c>
      <c r="F92" s="97"/>
      <c r="G92" s="197"/>
      <c r="H92" s="51"/>
      <c r="I92" s="8">
        <v>300</v>
      </c>
      <c r="J92" s="199"/>
      <c r="K92" s="51">
        <v>100</v>
      </c>
      <c r="L92" s="8">
        <v>100</v>
      </c>
      <c r="M92" s="386">
        <v>11.7</v>
      </c>
      <c r="N92" s="1272">
        <f t="shared" si="11"/>
        <v>11.7</v>
      </c>
    </row>
    <row r="93" spans="1:14" ht="14.25" customHeight="1">
      <c r="A93" s="198">
        <v>637012</v>
      </c>
      <c r="B93" s="9">
        <v>3</v>
      </c>
      <c r="C93" s="239">
        <v>41</v>
      </c>
      <c r="D93" s="805" t="s">
        <v>77</v>
      </c>
      <c r="E93" s="931" t="s">
        <v>155</v>
      </c>
      <c r="F93" s="97">
        <v>264</v>
      </c>
      <c r="G93" s="199">
        <v>53</v>
      </c>
      <c r="H93" s="51">
        <v>100</v>
      </c>
      <c r="I93" s="8">
        <v>900</v>
      </c>
      <c r="J93" s="199">
        <v>730</v>
      </c>
      <c r="K93" s="51">
        <v>500</v>
      </c>
      <c r="L93" s="8">
        <v>500</v>
      </c>
      <c r="M93" s="386">
        <v>52.78</v>
      </c>
      <c r="N93" s="1272">
        <f t="shared" si="11"/>
        <v>10.556000000000001</v>
      </c>
    </row>
    <row r="94" spans="1:14" ht="17.25" customHeight="1">
      <c r="A94" s="198">
        <v>637014</v>
      </c>
      <c r="B94" s="9"/>
      <c r="C94" s="14">
        <v>41</v>
      </c>
      <c r="D94" s="806" t="s">
        <v>77</v>
      </c>
      <c r="E94" s="741" t="s">
        <v>156</v>
      </c>
      <c r="F94" s="97">
        <v>16576</v>
      </c>
      <c r="G94" s="197">
        <v>19008</v>
      </c>
      <c r="H94" s="51">
        <v>19000</v>
      </c>
      <c r="I94" s="8">
        <v>19000</v>
      </c>
      <c r="J94" s="199">
        <v>16000</v>
      </c>
      <c r="K94" s="51">
        <v>19000</v>
      </c>
      <c r="L94" s="8">
        <v>19000</v>
      </c>
      <c r="M94" s="386">
        <v>3954.45</v>
      </c>
      <c r="N94" s="1272">
        <f t="shared" si="11"/>
        <v>20.812894736842104</v>
      </c>
    </row>
    <row r="95" spans="1:14" ht="15.75" thickBot="1">
      <c r="A95" s="198">
        <v>637015</v>
      </c>
      <c r="B95" s="9"/>
      <c r="C95" s="1002">
        <v>41</v>
      </c>
      <c r="D95" s="806" t="s">
        <v>157</v>
      </c>
      <c r="E95" s="741" t="s">
        <v>158</v>
      </c>
      <c r="F95" s="97">
        <v>2005</v>
      </c>
      <c r="G95" s="197">
        <v>930</v>
      </c>
      <c r="H95" s="51">
        <v>700</v>
      </c>
      <c r="I95" s="8">
        <v>2000</v>
      </c>
      <c r="J95" s="199">
        <v>1200</v>
      </c>
      <c r="K95" s="51">
        <v>2000</v>
      </c>
      <c r="L95" s="8">
        <v>2000</v>
      </c>
      <c r="M95" s="386">
        <v>0</v>
      </c>
      <c r="N95" s="1304">
        <f t="shared" si="11"/>
        <v>0</v>
      </c>
    </row>
    <row r="96" spans="1:19" ht="14.25" customHeight="1">
      <c r="A96" s="198">
        <v>637023</v>
      </c>
      <c r="B96" s="34"/>
      <c r="C96" s="92">
        <v>41</v>
      </c>
      <c r="D96" s="806" t="s">
        <v>90</v>
      </c>
      <c r="E96" s="741" t="s">
        <v>159</v>
      </c>
      <c r="F96" s="97">
        <v>75</v>
      </c>
      <c r="G96" s="197">
        <v>104</v>
      </c>
      <c r="H96" s="97"/>
      <c r="I96" s="6"/>
      <c r="J96" s="197"/>
      <c r="K96" s="97"/>
      <c r="L96" s="6"/>
      <c r="M96" s="1185"/>
      <c r="N96" s="1305"/>
      <c r="O96" s="1307"/>
      <c r="P96" s="235"/>
      <c r="Q96" s="235"/>
      <c r="R96" s="235"/>
      <c r="S96" s="235"/>
    </row>
    <row r="97" spans="1:14" ht="12.75" customHeight="1">
      <c r="A97" s="198">
        <v>637016</v>
      </c>
      <c r="B97" s="34"/>
      <c r="C97" s="1002">
        <v>41</v>
      </c>
      <c r="D97" s="806" t="s">
        <v>77</v>
      </c>
      <c r="E97" s="741" t="s">
        <v>160</v>
      </c>
      <c r="F97" s="97">
        <v>1429</v>
      </c>
      <c r="G97" s="197">
        <v>2120</v>
      </c>
      <c r="H97" s="97">
        <v>2700</v>
      </c>
      <c r="I97" s="6">
        <v>2700</v>
      </c>
      <c r="J97" s="197">
        <v>2100</v>
      </c>
      <c r="K97" s="97">
        <v>2700</v>
      </c>
      <c r="L97" s="6">
        <v>2700</v>
      </c>
      <c r="M97" s="1185">
        <v>479.75</v>
      </c>
      <c r="N97" s="1283">
        <f>(100/L97)*M97</f>
        <v>17.76851851851852</v>
      </c>
    </row>
    <row r="98" spans="1:19" ht="13.5" customHeight="1">
      <c r="A98" s="198">
        <v>637026</v>
      </c>
      <c r="B98" s="34">
        <v>1</v>
      </c>
      <c r="C98" s="239">
        <v>41</v>
      </c>
      <c r="D98" s="805" t="s">
        <v>161</v>
      </c>
      <c r="E98" s="743" t="s">
        <v>162</v>
      </c>
      <c r="F98" s="97">
        <v>3353</v>
      </c>
      <c r="G98" s="197">
        <v>3157</v>
      </c>
      <c r="H98" s="51">
        <v>3500</v>
      </c>
      <c r="I98" s="8">
        <v>3500</v>
      </c>
      <c r="J98" s="199">
        <v>3000</v>
      </c>
      <c r="K98" s="51">
        <v>3500</v>
      </c>
      <c r="L98" s="8">
        <v>3500</v>
      </c>
      <c r="M98" s="386">
        <v>52.94</v>
      </c>
      <c r="N98" s="1272">
        <f>(100/L98)*M98</f>
        <v>1.5125714285714285</v>
      </c>
      <c r="O98" s="216"/>
      <c r="S98" s="185"/>
    </row>
    <row r="99" spans="1:15" ht="15.75" customHeight="1">
      <c r="A99" s="198">
        <v>637026</v>
      </c>
      <c r="B99" s="34">
        <v>2</v>
      </c>
      <c r="C99" s="14">
        <v>41</v>
      </c>
      <c r="D99" s="806" t="s">
        <v>161</v>
      </c>
      <c r="E99" s="741" t="s">
        <v>163</v>
      </c>
      <c r="F99" s="97">
        <v>2251</v>
      </c>
      <c r="G99" s="197">
        <v>1466</v>
      </c>
      <c r="H99" s="51">
        <v>4000</v>
      </c>
      <c r="I99" s="51">
        <v>4000</v>
      </c>
      <c r="J99" s="199">
        <v>2000</v>
      </c>
      <c r="K99" s="51">
        <v>4000</v>
      </c>
      <c r="L99" s="51">
        <v>4000</v>
      </c>
      <c r="M99" s="387">
        <v>0</v>
      </c>
      <c r="N99" s="1283">
        <f>(100/L99)*M99</f>
        <v>0</v>
      </c>
      <c r="O99" s="396"/>
    </row>
    <row r="100" spans="1:14" ht="14.25" customHeight="1" hidden="1">
      <c r="A100" s="198">
        <v>637031</v>
      </c>
      <c r="B100" s="34"/>
      <c r="C100" s="1002">
        <v>41</v>
      </c>
      <c r="D100" s="818" t="s">
        <v>77</v>
      </c>
      <c r="E100" s="741" t="s">
        <v>164</v>
      </c>
      <c r="F100" s="97"/>
      <c r="G100" s="197"/>
      <c r="H100" s="51">
        <v>0</v>
      </c>
      <c r="I100" s="51">
        <v>0</v>
      </c>
      <c r="J100" s="199"/>
      <c r="K100" s="51">
        <v>0</v>
      </c>
      <c r="L100" s="51">
        <v>0</v>
      </c>
      <c r="M100" s="387"/>
      <c r="N100" s="409"/>
    </row>
    <row r="101" spans="1:14" ht="18" customHeight="1">
      <c r="A101" s="198">
        <v>637027</v>
      </c>
      <c r="B101" s="34"/>
      <c r="C101" s="9">
        <v>41</v>
      </c>
      <c r="D101" s="806" t="s">
        <v>77</v>
      </c>
      <c r="E101" s="741" t="s">
        <v>165</v>
      </c>
      <c r="F101" s="97">
        <v>3165</v>
      </c>
      <c r="G101" s="197">
        <v>4712</v>
      </c>
      <c r="H101" s="51">
        <v>3900</v>
      </c>
      <c r="I101" s="8">
        <v>5000</v>
      </c>
      <c r="J101" s="199">
        <v>3900</v>
      </c>
      <c r="K101" s="51">
        <v>5000</v>
      </c>
      <c r="L101" s="8">
        <v>5000</v>
      </c>
      <c r="M101" s="386">
        <v>1836.57</v>
      </c>
      <c r="N101" s="1272">
        <f>(100/L101)*M101</f>
        <v>36.7314</v>
      </c>
    </row>
    <row r="102" spans="1:14" ht="16.5" customHeight="1" hidden="1">
      <c r="A102" s="196">
        <v>637006</v>
      </c>
      <c r="B102" s="55"/>
      <c r="C102" s="1002">
        <v>41</v>
      </c>
      <c r="D102" s="804"/>
      <c r="E102" s="798" t="s">
        <v>166</v>
      </c>
      <c r="F102" s="97"/>
      <c r="G102" s="197"/>
      <c r="H102" s="97"/>
      <c r="I102" s="6"/>
      <c r="J102" s="197"/>
      <c r="K102" s="97"/>
      <c r="L102" s="6"/>
      <c r="M102" s="1185"/>
      <c r="N102" s="1278"/>
    </row>
    <row r="103" spans="1:14" ht="2.25" customHeight="1" hidden="1">
      <c r="A103" s="196">
        <v>621000</v>
      </c>
      <c r="B103" s="7"/>
      <c r="C103" s="1002">
        <v>41</v>
      </c>
      <c r="D103" s="804" t="s">
        <v>77</v>
      </c>
      <c r="E103" s="798" t="s">
        <v>80</v>
      </c>
      <c r="F103" s="97"/>
      <c r="G103" s="197"/>
      <c r="H103" s="97"/>
      <c r="I103" s="6"/>
      <c r="J103" s="197"/>
      <c r="K103" s="97"/>
      <c r="L103" s="6"/>
      <c r="M103" s="1276"/>
      <c r="N103" s="1279"/>
    </row>
    <row r="104" spans="1:14" ht="11.25" customHeight="1" hidden="1">
      <c r="A104" s="198">
        <v>623000</v>
      </c>
      <c r="B104" s="9"/>
      <c r="C104" s="438"/>
      <c r="D104" s="805" t="s">
        <v>77</v>
      </c>
      <c r="E104" s="741" t="s">
        <v>81</v>
      </c>
      <c r="F104" s="51"/>
      <c r="G104" s="199"/>
      <c r="H104" s="51"/>
      <c r="I104" s="8"/>
      <c r="J104" s="199"/>
      <c r="K104" s="51"/>
      <c r="L104" s="8"/>
      <c r="M104" s="1277"/>
      <c r="N104" s="1280"/>
    </row>
    <row r="105" spans="1:14" ht="12" customHeight="1" hidden="1">
      <c r="A105" s="198">
        <v>625001</v>
      </c>
      <c r="B105" s="9"/>
      <c r="C105" s="14"/>
      <c r="D105" s="806" t="s">
        <v>77</v>
      </c>
      <c r="E105" s="741" t="s">
        <v>82</v>
      </c>
      <c r="F105" s="51"/>
      <c r="G105" s="199"/>
      <c r="H105" s="51"/>
      <c r="I105" s="8"/>
      <c r="J105" s="199"/>
      <c r="K105" s="51"/>
      <c r="L105" s="8"/>
      <c r="M105" s="1277"/>
      <c r="N105" s="1281"/>
    </row>
    <row r="106" spans="1:14" ht="12" customHeight="1" hidden="1">
      <c r="A106" s="198">
        <v>625002</v>
      </c>
      <c r="B106" s="9"/>
      <c r="C106" s="14"/>
      <c r="D106" s="806" t="s">
        <v>77</v>
      </c>
      <c r="E106" s="741" t="s">
        <v>83</v>
      </c>
      <c r="F106" s="51"/>
      <c r="G106" s="199"/>
      <c r="H106" s="51"/>
      <c r="I106" s="8"/>
      <c r="J106" s="199"/>
      <c r="K106" s="51"/>
      <c r="L106" s="8"/>
      <c r="M106" s="1277"/>
      <c r="N106" s="1282"/>
    </row>
    <row r="107" spans="1:14" ht="8.25" customHeight="1" hidden="1">
      <c r="A107" s="196">
        <v>625003</v>
      </c>
      <c r="B107" s="55"/>
      <c r="C107" s="91"/>
      <c r="D107" s="806" t="s">
        <v>77</v>
      </c>
      <c r="E107" s="798" t="s">
        <v>84</v>
      </c>
      <c r="F107" s="97"/>
      <c r="G107" s="197"/>
      <c r="H107" s="51"/>
      <c r="I107" s="8"/>
      <c r="J107" s="199"/>
      <c r="K107" s="51"/>
      <c r="L107" s="8"/>
      <c r="M107" s="1277"/>
      <c r="N107" s="1282"/>
    </row>
    <row r="108" spans="1:14" ht="15.75" customHeight="1" hidden="1">
      <c r="A108" s="198">
        <v>625004</v>
      </c>
      <c r="B108" s="34"/>
      <c r="C108" s="92"/>
      <c r="D108" s="806" t="s">
        <v>77</v>
      </c>
      <c r="E108" s="741" t="s">
        <v>85</v>
      </c>
      <c r="F108" s="51"/>
      <c r="G108" s="199"/>
      <c r="H108" s="51"/>
      <c r="I108" s="8"/>
      <c r="J108" s="199"/>
      <c r="K108" s="51"/>
      <c r="L108" s="8"/>
      <c r="M108" s="1277"/>
      <c r="N108" s="1282"/>
    </row>
    <row r="109" spans="1:14" ht="15.75" customHeight="1" hidden="1">
      <c r="A109" s="209">
        <v>625005</v>
      </c>
      <c r="B109" s="36"/>
      <c r="C109" s="40"/>
      <c r="D109" s="806" t="s">
        <v>77</v>
      </c>
      <c r="E109" s="43" t="s">
        <v>86</v>
      </c>
      <c r="F109" s="37"/>
      <c r="G109" s="210"/>
      <c r="H109" s="51"/>
      <c r="I109" s="8"/>
      <c r="J109" s="199"/>
      <c r="K109" s="51"/>
      <c r="L109" s="8"/>
      <c r="M109" s="1277"/>
      <c r="N109" s="1282"/>
    </row>
    <row r="110" spans="1:14" ht="1.5" customHeight="1">
      <c r="A110" s="198">
        <v>625007</v>
      </c>
      <c r="B110" s="34"/>
      <c r="C110" s="40"/>
      <c r="D110" s="804" t="s">
        <v>77</v>
      </c>
      <c r="E110" s="743" t="s">
        <v>87</v>
      </c>
      <c r="F110" s="51"/>
      <c r="G110" s="199"/>
      <c r="H110" s="51"/>
      <c r="I110" s="8"/>
      <c r="J110" s="199"/>
      <c r="K110" s="51"/>
      <c r="L110" s="8"/>
      <c r="M110" s="1277"/>
      <c r="N110" s="1282"/>
    </row>
    <row r="111" spans="1:14" ht="15">
      <c r="A111" s="232">
        <v>637031</v>
      </c>
      <c r="B111" s="34"/>
      <c r="C111" s="14">
        <v>41</v>
      </c>
      <c r="D111" s="806" t="s">
        <v>77</v>
      </c>
      <c r="E111" s="741" t="s">
        <v>27</v>
      </c>
      <c r="F111" s="37"/>
      <c r="G111" s="199"/>
      <c r="H111" s="51"/>
      <c r="I111" s="57">
        <v>9000</v>
      </c>
      <c r="J111" s="244"/>
      <c r="K111" s="57"/>
      <c r="L111" s="57">
        <v>150</v>
      </c>
      <c r="M111" s="1191">
        <v>121.07</v>
      </c>
      <c r="N111" s="1272">
        <f aca="true" t="shared" si="12" ref="N111:N116">(100/L111)*M111</f>
        <v>80.71333333333332</v>
      </c>
    </row>
    <row r="112" spans="1:14" ht="15">
      <c r="A112" s="232">
        <v>637035</v>
      </c>
      <c r="B112" s="34"/>
      <c r="C112" s="1002">
        <v>41</v>
      </c>
      <c r="D112" s="804" t="s">
        <v>118</v>
      </c>
      <c r="E112" s="798" t="s">
        <v>450</v>
      </c>
      <c r="F112" s="232"/>
      <c r="G112" s="244"/>
      <c r="H112" s="57"/>
      <c r="I112" s="57">
        <v>230</v>
      </c>
      <c r="J112" s="244"/>
      <c r="K112" s="57">
        <v>250</v>
      </c>
      <c r="L112" s="57">
        <v>250</v>
      </c>
      <c r="M112" s="1191">
        <v>12.19</v>
      </c>
      <c r="N112" s="1283">
        <f t="shared" si="12"/>
        <v>4.876</v>
      </c>
    </row>
    <row r="113" spans="1:14" ht="15">
      <c r="A113" s="232">
        <v>637003</v>
      </c>
      <c r="B113" s="9"/>
      <c r="C113" s="1019">
        <v>41</v>
      </c>
      <c r="D113" s="805" t="s">
        <v>108</v>
      </c>
      <c r="E113" s="743" t="s">
        <v>385</v>
      </c>
      <c r="F113" s="206">
        <v>826</v>
      </c>
      <c r="G113" s="243">
        <v>631</v>
      </c>
      <c r="H113" s="811">
        <v>1000</v>
      </c>
      <c r="I113" s="57">
        <v>1000</v>
      </c>
      <c r="J113" s="244">
        <v>1000</v>
      </c>
      <c r="K113" s="57">
        <v>1000</v>
      </c>
      <c r="L113" s="57">
        <v>1000</v>
      </c>
      <c r="M113" s="1191">
        <v>118.8</v>
      </c>
      <c r="N113" s="1271">
        <f t="shared" si="12"/>
        <v>11.88</v>
      </c>
    </row>
    <row r="114" spans="1:14" ht="15">
      <c r="A114" s="191">
        <v>641</v>
      </c>
      <c r="B114" s="79"/>
      <c r="C114" s="123"/>
      <c r="D114" s="808"/>
      <c r="E114" s="797" t="s">
        <v>167</v>
      </c>
      <c r="F114" s="5">
        <v>4682</v>
      </c>
      <c r="G114" s="192">
        <v>6137</v>
      </c>
      <c r="H114" s="5">
        <v>7600</v>
      </c>
      <c r="I114" s="4">
        <v>7600</v>
      </c>
      <c r="J114" s="192">
        <v>3500</v>
      </c>
      <c r="K114" s="5">
        <v>9200</v>
      </c>
      <c r="L114" s="4">
        <f>L115+L116</f>
        <v>9200</v>
      </c>
      <c r="M114" s="442">
        <f>M115</f>
        <v>1528.8</v>
      </c>
      <c r="N114" s="1273">
        <f t="shared" si="12"/>
        <v>16.617391304347827</v>
      </c>
    </row>
    <row r="115" spans="1:14" ht="15">
      <c r="A115" s="207">
        <v>641012</v>
      </c>
      <c r="B115" s="23"/>
      <c r="C115" s="1002">
        <v>111</v>
      </c>
      <c r="D115" s="817" t="s">
        <v>77</v>
      </c>
      <c r="E115" s="43" t="s">
        <v>168</v>
      </c>
      <c r="F115" s="56">
        <v>4682</v>
      </c>
      <c r="G115" s="208">
        <v>6137</v>
      </c>
      <c r="H115" s="37">
        <v>6500</v>
      </c>
      <c r="I115" s="37">
        <v>6500</v>
      </c>
      <c r="J115" s="210">
        <v>6500</v>
      </c>
      <c r="K115" s="37">
        <v>6500</v>
      </c>
      <c r="L115" s="37">
        <v>6500</v>
      </c>
      <c r="M115" s="1186">
        <v>1528.8</v>
      </c>
      <c r="N115" s="1268">
        <f t="shared" si="12"/>
        <v>23.52</v>
      </c>
    </row>
    <row r="116" spans="1:14" ht="15">
      <c r="A116" s="206">
        <v>642013</v>
      </c>
      <c r="B116" s="33"/>
      <c r="C116" s="150">
        <v>41</v>
      </c>
      <c r="D116" s="807" t="s">
        <v>77</v>
      </c>
      <c r="E116" s="743" t="s">
        <v>169</v>
      </c>
      <c r="F116" s="811"/>
      <c r="G116" s="243"/>
      <c r="H116" s="811">
        <v>1100</v>
      </c>
      <c r="I116" s="24">
        <v>1100</v>
      </c>
      <c r="J116" s="243"/>
      <c r="K116" s="811">
        <v>2700</v>
      </c>
      <c r="L116" s="24">
        <v>2700</v>
      </c>
      <c r="M116" s="1187">
        <v>0</v>
      </c>
      <c r="N116" s="1303">
        <f t="shared" si="12"/>
        <v>0</v>
      </c>
    </row>
    <row r="117" spans="1:15" ht="15.75" thickBot="1">
      <c r="A117" s="294"/>
      <c r="B117" s="28"/>
      <c r="C117" s="1004"/>
      <c r="D117" s="834"/>
      <c r="E117" s="833"/>
      <c r="F117" s="831"/>
      <c r="G117" s="421"/>
      <c r="H117" s="85"/>
      <c r="I117" s="85"/>
      <c r="J117" s="830"/>
      <c r="K117" s="85"/>
      <c r="L117" s="85"/>
      <c r="M117" s="1192"/>
      <c r="N117" s="1287"/>
      <c r="O117" s="186"/>
    </row>
    <row r="118" spans="1:14" ht="15.75" thickBot="1">
      <c r="A118" s="17" t="s">
        <v>170</v>
      </c>
      <c r="B118" s="103"/>
      <c r="C118" s="59"/>
      <c r="D118" s="802"/>
      <c r="E118" s="61" t="s">
        <v>171</v>
      </c>
      <c r="F118" s="74">
        <f>SUM(F119+F120+F130)</f>
        <v>6789</v>
      </c>
      <c r="G118" s="19">
        <f>SUM(G119+G120+G130+G128)</f>
        <v>5616</v>
      </c>
      <c r="H118" s="74">
        <f>H119+H120+H130</f>
        <v>5403</v>
      </c>
      <c r="I118" s="72">
        <f>I119+I120+I130</f>
        <v>5603</v>
      </c>
      <c r="J118" s="19">
        <f>J119+J120+J130</f>
        <v>6383</v>
      </c>
      <c r="K118" s="74">
        <f>K119+K120+K130+K128</f>
        <v>5753</v>
      </c>
      <c r="L118" s="72">
        <f>L119+L120+L130</f>
        <v>5733</v>
      </c>
      <c r="M118" s="394">
        <f>M119+M120+M130+M128</f>
        <v>1519.3799999999999</v>
      </c>
      <c r="N118" s="392">
        <f aca="true" t="shared" si="13" ref="N118:N133">(100/L118)*M118</f>
        <v>26.50235478806907</v>
      </c>
    </row>
    <row r="119" spans="1:14" ht="15">
      <c r="A119" s="300">
        <v>611000</v>
      </c>
      <c r="B119" s="105"/>
      <c r="C119" s="104">
        <v>41</v>
      </c>
      <c r="D119" s="1096" t="s">
        <v>145</v>
      </c>
      <c r="E119" s="836" t="s">
        <v>78</v>
      </c>
      <c r="F119" s="116">
        <v>4205</v>
      </c>
      <c r="G119" s="248">
        <v>3395</v>
      </c>
      <c r="H119" s="116">
        <v>3500</v>
      </c>
      <c r="I119" s="107">
        <v>3500</v>
      </c>
      <c r="J119" s="248">
        <v>4300</v>
      </c>
      <c r="K119" s="116">
        <v>3600</v>
      </c>
      <c r="L119" s="107">
        <v>3600</v>
      </c>
      <c r="M119" s="1193">
        <v>842.43</v>
      </c>
      <c r="N119" s="1273">
        <f t="shared" si="13"/>
        <v>23.40083333333333</v>
      </c>
    </row>
    <row r="120" spans="1:15" ht="15">
      <c r="A120" s="222">
        <v>62</v>
      </c>
      <c r="B120" s="79"/>
      <c r="C120" s="3"/>
      <c r="D120" s="912"/>
      <c r="E120" s="827" t="s">
        <v>79</v>
      </c>
      <c r="F120" s="5">
        <f>SUM(F121:F127)</f>
        <v>1469</v>
      </c>
      <c r="G120" s="192">
        <f aca="true" t="shared" si="14" ref="G120:M120">SUM(G121:G127)</f>
        <v>1098</v>
      </c>
      <c r="H120" s="5">
        <f t="shared" si="14"/>
        <v>1243</v>
      </c>
      <c r="I120" s="4">
        <f t="shared" si="14"/>
        <v>1243</v>
      </c>
      <c r="J120" s="192">
        <f t="shared" si="14"/>
        <v>1243</v>
      </c>
      <c r="K120" s="5">
        <f t="shared" si="14"/>
        <v>1273</v>
      </c>
      <c r="L120" s="4">
        <f t="shared" si="14"/>
        <v>1273</v>
      </c>
      <c r="M120" s="442">
        <f t="shared" si="14"/>
        <v>305.1</v>
      </c>
      <c r="N120" s="1273">
        <f t="shared" si="13"/>
        <v>23.967007069913592</v>
      </c>
      <c r="O120" s="53"/>
    </row>
    <row r="121" spans="1:14" ht="15">
      <c r="A121" s="207">
        <v>623000</v>
      </c>
      <c r="B121" s="23"/>
      <c r="C121" s="981">
        <v>41</v>
      </c>
      <c r="D121" s="816" t="s">
        <v>145</v>
      </c>
      <c r="E121" s="828" t="s">
        <v>81</v>
      </c>
      <c r="F121" s="121">
        <v>421</v>
      </c>
      <c r="G121" s="249">
        <v>299</v>
      </c>
      <c r="H121" s="56">
        <v>350</v>
      </c>
      <c r="I121" s="22">
        <v>350</v>
      </c>
      <c r="J121" s="208">
        <v>350</v>
      </c>
      <c r="K121" s="56">
        <v>360</v>
      </c>
      <c r="L121" s="22">
        <v>360</v>
      </c>
      <c r="M121" s="1182">
        <v>84.3</v>
      </c>
      <c r="N121" s="1304">
        <f t="shared" si="13"/>
        <v>23.416666666666668</v>
      </c>
    </row>
    <row r="122" spans="1:15" ht="15">
      <c r="A122" s="198">
        <v>625001</v>
      </c>
      <c r="B122" s="7"/>
      <c r="C122" s="1002">
        <v>41</v>
      </c>
      <c r="D122" s="804" t="s">
        <v>145</v>
      </c>
      <c r="E122" s="457" t="s">
        <v>82</v>
      </c>
      <c r="F122" s="57">
        <v>57</v>
      </c>
      <c r="G122" s="244">
        <v>46</v>
      </c>
      <c r="H122" s="51">
        <v>50</v>
      </c>
      <c r="I122" s="8">
        <v>50</v>
      </c>
      <c r="J122" s="199">
        <v>50</v>
      </c>
      <c r="K122" s="51">
        <v>52</v>
      </c>
      <c r="L122" s="8">
        <v>52</v>
      </c>
      <c r="M122" s="386">
        <v>11.79</v>
      </c>
      <c r="N122" s="1272">
        <f t="shared" si="13"/>
        <v>22.673076923076923</v>
      </c>
      <c r="O122" s="216"/>
    </row>
    <row r="123" spans="1:14" ht="15">
      <c r="A123" s="198">
        <v>625002</v>
      </c>
      <c r="B123" s="9"/>
      <c r="C123" s="14">
        <v>41</v>
      </c>
      <c r="D123" s="805" t="s">
        <v>145</v>
      </c>
      <c r="E123" s="457" t="s">
        <v>83</v>
      </c>
      <c r="F123" s="57">
        <v>589</v>
      </c>
      <c r="G123" s="244">
        <v>456</v>
      </c>
      <c r="H123" s="51">
        <v>500</v>
      </c>
      <c r="I123" s="8">
        <v>500</v>
      </c>
      <c r="J123" s="199">
        <v>500</v>
      </c>
      <c r="K123" s="51">
        <v>510</v>
      </c>
      <c r="L123" s="8">
        <v>510</v>
      </c>
      <c r="M123" s="386">
        <v>118.02</v>
      </c>
      <c r="N123" s="1304">
        <f t="shared" si="13"/>
        <v>23.141176470588235</v>
      </c>
    </row>
    <row r="124" spans="1:20" ht="15">
      <c r="A124" s="198">
        <v>625003</v>
      </c>
      <c r="B124" s="9"/>
      <c r="C124" s="14">
        <v>41</v>
      </c>
      <c r="D124" s="805" t="s">
        <v>145</v>
      </c>
      <c r="E124" s="457" t="s">
        <v>84</v>
      </c>
      <c r="F124" s="57">
        <v>34</v>
      </c>
      <c r="G124" s="244">
        <v>26</v>
      </c>
      <c r="H124" s="51">
        <v>28</v>
      </c>
      <c r="I124" s="8">
        <v>28</v>
      </c>
      <c r="J124" s="199">
        <v>28</v>
      </c>
      <c r="K124" s="51">
        <v>30</v>
      </c>
      <c r="L124" s="8">
        <v>30</v>
      </c>
      <c r="M124" s="386">
        <v>17.82</v>
      </c>
      <c r="N124" s="1272">
        <f t="shared" si="13"/>
        <v>59.400000000000006</v>
      </c>
      <c r="O124" s="216"/>
      <c r="P124" s="216"/>
      <c r="Q124" s="216"/>
      <c r="R124" s="216"/>
      <c r="S124" s="216"/>
      <c r="T124" s="216"/>
    </row>
    <row r="125" spans="1:14" ht="15">
      <c r="A125" s="198">
        <v>625004</v>
      </c>
      <c r="B125" s="9"/>
      <c r="C125" s="14">
        <v>41</v>
      </c>
      <c r="D125" s="805" t="s">
        <v>145</v>
      </c>
      <c r="E125" s="457" t="s">
        <v>85</v>
      </c>
      <c r="F125" s="51">
        <v>126</v>
      </c>
      <c r="G125" s="199">
        <v>97</v>
      </c>
      <c r="H125" s="51">
        <v>110</v>
      </c>
      <c r="I125" s="8">
        <v>110</v>
      </c>
      <c r="J125" s="199">
        <v>110</v>
      </c>
      <c r="K125" s="51">
        <v>110</v>
      </c>
      <c r="L125" s="8">
        <v>110</v>
      </c>
      <c r="M125" s="386">
        <v>25.29</v>
      </c>
      <c r="N125" s="1272">
        <f t="shared" si="13"/>
        <v>22.99090909090909</v>
      </c>
    </row>
    <row r="126" spans="1:15" ht="15">
      <c r="A126" s="198">
        <v>625005</v>
      </c>
      <c r="B126" s="9"/>
      <c r="C126" s="14">
        <v>41</v>
      </c>
      <c r="D126" s="805" t="s">
        <v>145</v>
      </c>
      <c r="E126" s="457" t="s">
        <v>86</v>
      </c>
      <c r="F126" s="51">
        <v>42</v>
      </c>
      <c r="G126" s="199">
        <v>33</v>
      </c>
      <c r="H126" s="51">
        <v>35</v>
      </c>
      <c r="I126" s="8">
        <v>35</v>
      </c>
      <c r="J126" s="199">
        <v>35</v>
      </c>
      <c r="K126" s="51">
        <v>36</v>
      </c>
      <c r="L126" s="8">
        <v>36</v>
      </c>
      <c r="M126" s="386">
        <v>7.86</v>
      </c>
      <c r="N126" s="1283">
        <f t="shared" si="13"/>
        <v>21.833333333333332</v>
      </c>
      <c r="O126" s="396"/>
    </row>
    <row r="127" spans="1:15" ht="15">
      <c r="A127" s="200">
        <v>625007</v>
      </c>
      <c r="B127" s="11"/>
      <c r="C127" s="239">
        <v>41</v>
      </c>
      <c r="D127" s="805" t="s">
        <v>145</v>
      </c>
      <c r="E127" s="856" t="s">
        <v>87</v>
      </c>
      <c r="F127" s="85">
        <v>200</v>
      </c>
      <c r="G127" s="201">
        <v>141</v>
      </c>
      <c r="H127" s="85">
        <v>170</v>
      </c>
      <c r="I127" s="10">
        <v>170</v>
      </c>
      <c r="J127" s="201">
        <v>170</v>
      </c>
      <c r="K127" s="85">
        <v>175</v>
      </c>
      <c r="L127" s="10">
        <v>175</v>
      </c>
      <c r="M127" s="1183">
        <v>40.02</v>
      </c>
      <c r="N127" s="1303">
        <f t="shared" si="13"/>
        <v>22.86857142857143</v>
      </c>
      <c r="O127" s="215"/>
    </row>
    <row r="128" spans="1:14" ht="15">
      <c r="A128" s="222">
        <v>631</v>
      </c>
      <c r="B128" s="79"/>
      <c r="C128" s="123"/>
      <c r="D128" s="808"/>
      <c r="E128" s="827" t="s">
        <v>374</v>
      </c>
      <c r="F128" s="5"/>
      <c r="G128" s="192">
        <v>11</v>
      </c>
      <c r="H128" s="5"/>
      <c r="I128" s="4"/>
      <c r="J128" s="192"/>
      <c r="K128" s="5">
        <f>K129</f>
        <v>20</v>
      </c>
      <c r="L128" s="4">
        <f>L129</f>
        <v>20</v>
      </c>
      <c r="M128" s="442">
        <f>M129</f>
        <v>11.07</v>
      </c>
      <c r="N128" s="1273">
        <f t="shared" si="13"/>
        <v>55.35</v>
      </c>
    </row>
    <row r="129" spans="1:14" ht="15">
      <c r="A129" s="193">
        <v>631001</v>
      </c>
      <c r="B129" s="81"/>
      <c r="C129" s="1006">
        <v>41</v>
      </c>
      <c r="D129" s="808" t="s">
        <v>145</v>
      </c>
      <c r="E129" s="838" t="s">
        <v>376</v>
      </c>
      <c r="F129" s="82"/>
      <c r="G129" s="194">
        <v>11</v>
      </c>
      <c r="H129" s="82"/>
      <c r="I129" s="83"/>
      <c r="J129" s="194"/>
      <c r="K129" s="82">
        <v>20</v>
      </c>
      <c r="L129" s="83">
        <v>20</v>
      </c>
      <c r="M129" s="1184">
        <v>11.07</v>
      </c>
      <c r="N129" s="1303">
        <f t="shared" si="13"/>
        <v>55.35</v>
      </c>
    </row>
    <row r="130" spans="1:14" ht="15">
      <c r="A130" s="222">
        <v>637</v>
      </c>
      <c r="B130" s="3"/>
      <c r="C130" s="156"/>
      <c r="D130" s="808"/>
      <c r="E130" s="827" t="s">
        <v>172</v>
      </c>
      <c r="F130" s="5">
        <f>SUM(F131:F134)</f>
        <v>1115</v>
      </c>
      <c r="G130" s="192">
        <f>SUM(G131:G134)</f>
        <v>1112</v>
      </c>
      <c r="H130" s="5">
        <f>SUM(H132:H133)</f>
        <v>660</v>
      </c>
      <c r="I130" s="4">
        <f>SUM(I131:I133)</f>
        <v>860</v>
      </c>
      <c r="J130" s="192">
        <f>SUM(J131:J133)</f>
        <v>840</v>
      </c>
      <c r="K130" s="5">
        <f>SUM(K131:K133)</f>
        <v>860</v>
      </c>
      <c r="L130" s="4">
        <f>SUM(L131:L133)</f>
        <v>860</v>
      </c>
      <c r="M130" s="442">
        <f>SUM(M131:M133)</f>
        <v>360.78</v>
      </c>
      <c r="N130" s="1273">
        <f t="shared" si="13"/>
        <v>41.95116279069767</v>
      </c>
    </row>
    <row r="131" spans="1:15" ht="15">
      <c r="A131" s="207">
        <v>637014</v>
      </c>
      <c r="B131" s="23"/>
      <c r="C131" s="981">
        <v>41</v>
      </c>
      <c r="D131" s="816" t="s">
        <v>145</v>
      </c>
      <c r="E131" s="828" t="s">
        <v>156</v>
      </c>
      <c r="F131" s="56">
        <v>240</v>
      </c>
      <c r="G131" s="208">
        <v>200</v>
      </c>
      <c r="H131" s="56">
        <v>200</v>
      </c>
      <c r="I131" s="22">
        <v>200</v>
      </c>
      <c r="J131" s="208">
        <v>200</v>
      </c>
      <c r="K131" s="56">
        <v>200</v>
      </c>
      <c r="L131" s="22">
        <v>200</v>
      </c>
      <c r="M131" s="1182">
        <v>48</v>
      </c>
      <c r="N131" s="1268">
        <f t="shared" si="13"/>
        <v>24</v>
      </c>
      <c r="O131" s="186"/>
    </row>
    <row r="132" spans="1:15" ht="15">
      <c r="A132" s="196">
        <v>637012</v>
      </c>
      <c r="B132" s="7">
        <v>1</v>
      </c>
      <c r="C132" s="1002">
        <v>41</v>
      </c>
      <c r="D132" s="817" t="s">
        <v>77</v>
      </c>
      <c r="E132" s="829" t="s">
        <v>173</v>
      </c>
      <c r="F132" s="37">
        <v>817</v>
      </c>
      <c r="G132" s="210">
        <v>867</v>
      </c>
      <c r="H132" s="97">
        <v>600</v>
      </c>
      <c r="I132" s="6">
        <v>600</v>
      </c>
      <c r="J132" s="197">
        <v>600</v>
      </c>
      <c r="K132" s="97">
        <v>600</v>
      </c>
      <c r="L132" s="6">
        <v>600</v>
      </c>
      <c r="M132" s="1185">
        <v>302.32</v>
      </c>
      <c r="N132" s="1272">
        <f t="shared" si="13"/>
        <v>50.38666666666666</v>
      </c>
      <c r="O132" s="396"/>
    </row>
    <row r="133" spans="1:14" ht="15">
      <c r="A133" s="200">
        <v>637016</v>
      </c>
      <c r="B133" s="11"/>
      <c r="C133" s="239">
        <v>41</v>
      </c>
      <c r="D133" s="817" t="s">
        <v>145</v>
      </c>
      <c r="E133" s="842" t="s">
        <v>160</v>
      </c>
      <c r="F133" s="811">
        <v>58</v>
      </c>
      <c r="G133" s="243">
        <v>45</v>
      </c>
      <c r="H133" s="844">
        <v>60</v>
      </c>
      <c r="I133" s="109">
        <v>60</v>
      </c>
      <c r="J133" s="250">
        <v>40</v>
      </c>
      <c r="K133" s="844">
        <v>60</v>
      </c>
      <c r="L133" s="109">
        <v>60</v>
      </c>
      <c r="M133" s="1194">
        <v>10.46</v>
      </c>
      <c r="N133" s="1303">
        <f t="shared" si="13"/>
        <v>17.433333333333337</v>
      </c>
    </row>
    <row r="134" spans="1:14" ht="15.75" thickBot="1">
      <c r="A134" s="296"/>
      <c r="B134" s="101"/>
      <c r="C134" s="1007"/>
      <c r="D134" s="839"/>
      <c r="E134" s="843"/>
      <c r="G134" s="421"/>
      <c r="H134" s="37"/>
      <c r="I134" s="102"/>
      <c r="J134" s="259"/>
      <c r="K134" s="111"/>
      <c r="L134" s="102"/>
      <c r="M134" s="390"/>
      <c r="N134" s="1285"/>
    </row>
    <row r="135" spans="1:14" ht="15.75" thickBot="1">
      <c r="A135" s="17" t="s">
        <v>174</v>
      </c>
      <c r="B135" s="18"/>
      <c r="C135" s="999"/>
      <c r="D135" s="802"/>
      <c r="E135" s="61" t="s">
        <v>175</v>
      </c>
      <c r="F135" s="74">
        <f>SUM(F136+F137+F145+F151)</f>
        <v>3801</v>
      </c>
      <c r="G135" s="19">
        <f>SUM(G136+G137+G145+G151)</f>
        <v>3894</v>
      </c>
      <c r="H135" s="74">
        <f aca="true" t="shared" si="15" ref="H135:M135">H136+H137+H145+H151</f>
        <v>3980</v>
      </c>
      <c r="I135" s="72">
        <f t="shared" si="15"/>
        <v>4980</v>
      </c>
      <c r="J135" s="19">
        <f t="shared" si="15"/>
        <v>3258</v>
      </c>
      <c r="K135" s="74">
        <f t="shared" si="15"/>
        <v>5000</v>
      </c>
      <c r="L135" s="72">
        <f t="shared" si="15"/>
        <v>5000</v>
      </c>
      <c r="M135" s="394">
        <f t="shared" si="15"/>
        <v>210.58</v>
      </c>
      <c r="N135" s="392">
        <f aca="true" t="shared" si="16" ref="N135:N152">(100/L135)*M135</f>
        <v>4.211600000000001</v>
      </c>
    </row>
    <row r="136" spans="1:14" ht="15">
      <c r="A136" s="300">
        <v>611000</v>
      </c>
      <c r="B136" s="104"/>
      <c r="C136" s="107">
        <v>111</v>
      </c>
      <c r="D136" s="1097" t="s">
        <v>176</v>
      </c>
      <c r="E136" s="836" t="s">
        <v>78</v>
      </c>
      <c r="F136" s="840">
        <v>2912</v>
      </c>
      <c r="G136" s="845">
        <v>2948</v>
      </c>
      <c r="H136" s="116">
        <v>2750</v>
      </c>
      <c r="I136" s="107">
        <v>3250</v>
      </c>
      <c r="J136" s="248">
        <v>2000</v>
      </c>
      <c r="K136" s="116">
        <v>3300</v>
      </c>
      <c r="L136" s="107">
        <v>3300</v>
      </c>
      <c r="M136" s="1193">
        <v>0</v>
      </c>
      <c r="N136" s="1273">
        <f t="shared" si="16"/>
        <v>0</v>
      </c>
    </row>
    <row r="137" spans="1:15" ht="15">
      <c r="A137" s="222">
        <v>62</v>
      </c>
      <c r="B137" s="3"/>
      <c r="C137" s="156"/>
      <c r="D137" s="808"/>
      <c r="E137" s="827" t="s">
        <v>79</v>
      </c>
      <c r="F137" s="5">
        <f>SUM(F138:F144)</f>
        <v>668</v>
      </c>
      <c r="G137" s="192">
        <f aca="true" t="shared" si="17" ref="G137:M137">SUM(G138:G144)</f>
        <v>668</v>
      </c>
      <c r="H137" s="5">
        <f t="shared" si="17"/>
        <v>970</v>
      </c>
      <c r="I137" s="5">
        <f t="shared" si="17"/>
        <v>1370</v>
      </c>
      <c r="J137" s="192">
        <f t="shared" si="17"/>
        <v>970</v>
      </c>
      <c r="K137" s="5">
        <f t="shared" si="17"/>
        <v>1370</v>
      </c>
      <c r="L137" s="5">
        <f t="shared" si="17"/>
        <v>1370</v>
      </c>
      <c r="M137" s="1181">
        <f t="shared" si="17"/>
        <v>166.98000000000002</v>
      </c>
      <c r="N137" s="1273">
        <f t="shared" si="16"/>
        <v>12.188321167883212</v>
      </c>
      <c r="O137" s="186"/>
    </row>
    <row r="138" spans="1:14" ht="15">
      <c r="A138" s="207">
        <v>623000</v>
      </c>
      <c r="B138" s="23"/>
      <c r="C138" s="1002">
        <v>111</v>
      </c>
      <c r="D138" s="817" t="s">
        <v>176</v>
      </c>
      <c r="E138" s="828" t="s">
        <v>81</v>
      </c>
      <c r="F138" s="121">
        <v>191</v>
      </c>
      <c r="G138" s="249">
        <v>191</v>
      </c>
      <c r="H138" s="56">
        <v>275</v>
      </c>
      <c r="I138" s="22">
        <v>375</v>
      </c>
      <c r="J138" s="208">
        <v>275</v>
      </c>
      <c r="K138" s="56">
        <v>375</v>
      </c>
      <c r="L138" s="22">
        <v>375</v>
      </c>
      <c r="M138" s="1182">
        <v>47.79</v>
      </c>
      <c r="N138" s="1304">
        <f t="shared" si="16"/>
        <v>12.744</v>
      </c>
    </row>
    <row r="139" spans="1:15" ht="15">
      <c r="A139" s="198">
        <v>625001</v>
      </c>
      <c r="B139" s="9"/>
      <c r="C139" s="14">
        <v>111</v>
      </c>
      <c r="D139" s="806" t="s">
        <v>176</v>
      </c>
      <c r="E139" s="457" t="s">
        <v>82</v>
      </c>
      <c r="F139" s="57">
        <v>27</v>
      </c>
      <c r="G139" s="244">
        <v>27</v>
      </c>
      <c r="H139" s="51">
        <v>40</v>
      </c>
      <c r="I139" s="8">
        <v>60</v>
      </c>
      <c r="J139" s="199">
        <v>40</v>
      </c>
      <c r="K139" s="51">
        <v>60</v>
      </c>
      <c r="L139" s="8">
        <v>60</v>
      </c>
      <c r="M139" s="386">
        <v>6.69</v>
      </c>
      <c r="N139" s="1272">
        <f t="shared" si="16"/>
        <v>11.15</v>
      </c>
      <c r="O139" s="216"/>
    </row>
    <row r="140" spans="1:15" ht="15">
      <c r="A140" s="198">
        <v>625002</v>
      </c>
      <c r="B140" s="9"/>
      <c r="C140" s="14">
        <v>111</v>
      </c>
      <c r="D140" s="806" t="s">
        <v>176</v>
      </c>
      <c r="E140" s="457" t="s">
        <v>83</v>
      </c>
      <c r="F140" s="57">
        <v>268</v>
      </c>
      <c r="G140" s="244">
        <v>268</v>
      </c>
      <c r="H140" s="51">
        <v>385</v>
      </c>
      <c r="I140" s="8">
        <v>515</v>
      </c>
      <c r="J140" s="199">
        <v>385</v>
      </c>
      <c r="K140" s="51">
        <v>515</v>
      </c>
      <c r="L140" s="8">
        <v>515</v>
      </c>
      <c r="M140" s="386">
        <v>66.9</v>
      </c>
      <c r="N140" s="1272">
        <f t="shared" si="16"/>
        <v>12.990291262135923</v>
      </c>
      <c r="O140" s="1284"/>
    </row>
    <row r="141" spans="1:14" ht="15">
      <c r="A141" s="198">
        <v>625003</v>
      </c>
      <c r="B141" s="9"/>
      <c r="C141" s="14">
        <v>111</v>
      </c>
      <c r="D141" s="806" t="s">
        <v>176</v>
      </c>
      <c r="E141" s="457" t="s">
        <v>84</v>
      </c>
      <c r="F141" s="57">
        <v>15</v>
      </c>
      <c r="G141" s="244">
        <v>15</v>
      </c>
      <c r="H141" s="51">
        <v>25</v>
      </c>
      <c r="I141" s="8">
        <v>35</v>
      </c>
      <c r="J141" s="199">
        <v>25</v>
      </c>
      <c r="K141" s="51">
        <v>35</v>
      </c>
      <c r="L141" s="8">
        <v>35</v>
      </c>
      <c r="M141" s="386">
        <v>3.81</v>
      </c>
      <c r="N141" s="1272">
        <f t="shared" si="16"/>
        <v>10.885714285714286</v>
      </c>
    </row>
    <row r="142" spans="1:15" ht="15">
      <c r="A142" s="198">
        <v>625004</v>
      </c>
      <c r="B142" s="14"/>
      <c r="C142" s="14">
        <v>111</v>
      </c>
      <c r="D142" s="806" t="s">
        <v>176</v>
      </c>
      <c r="E142" s="457" t="s">
        <v>85</v>
      </c>
      <c r="F142" s="51">
        <v>57</v>
      </c>
      <c r="G142" s="199">
        <v>57</v>
      </c>
      <c r="H142" s="51">
        <v>85</v>
      </c>
      <c r="I142" s="8">
        <v>115</v>
      </c>
      <c r="J142" s="199">
        <v>85</v>
      </c>
      <c r="K142" s="51">
        <v>115</v>
      </c>
      <c r="L142" s="8">
        <v>115</v>
      </c>
      <c r="M142" s="386">
        <v>14.34</v>
      </c>
      <c r="N142" s="1283">
        <f t="shared" si="16"/>
        <v>12.469565217391304</v>
      </c>
      <c r="O142" s="396"/>
    </row>
    <row r="143" spans="1:14" ht="15">
      <c r="A143" s="196">
        <v>625005</v>
      </c>
      <c r="B143" s="7"/>
      <c r="C143" s="1002">
        <v>111</v>
      </c>
      <c r="D143" s="806" t="s">
        <v>176</v>
      </c>
      <c r="E143" s="457" t="s">
        <v>86</v>
      </c>
      <c r="F143" s="37">
        <v>19</v>
      </c>
      <c r="G143" s="210">
        <v>19</v>
      </c>
      <c r="H143" s="51">
        <v>27</v>
      </c>
      <c r="I143" s="8">
        <v>37</v>
      </c>
      <c r="J143" s="199">
        <v>27</v>
      </c>
      <c r="K143" s="51">
        <v>37</v>
      </c>
      <c r="L143" s="8">
        <v>37</v>
      </c>
      <c r="M143" s="386">
        <v>4.77</v>
      </c>
      <c r="N143" s="1304">
        <f t="shared" si="16"/>
        <v>12.891891891891891</v>
      </c>
    </row>
    <row r="144" spans="1:15" ht="15">
      <c r="A144" s="200">
        <v>625007</v>
      </c>
      <c r="B144" s="33"/>
      <c r="C144" s="236">
        <v>111</v>
      </c>
      <c r="D144" s="803" t="s">
        <v>176</v>
      </c>
      <c r="E144" s="842" t="s">
        <v>87</v>
      </c>
      <c r="F144" s="811">
        <v>91</v>
      </c>
      <c r="G144" s="243">
        <v>91</v>
      </c>
      <c r="H144" s="811">
        <v>133</v>
      </c>
      <c r="I144" s="24">
        <v>233</v>
      </c>
      <c r="J144" s="243">
        <v>133</v>
      </c>
      <c r="K144" s="811">
        <v>233</v>
      </c>
      <c r="L144" s="24">
        <v>233</v>
      </c>
      <c r="M144" s="1187">
        <v>22.68</v>
      </c>
      <c r="N144" s="1271">
        <f t="shared" si="16"/>
        <v>9.733905579399142</v>
      </c>
      <c r="O144" s="216"/>
    </row>
    <row r="145" spans="1:15" ht="15">
      <c r="A145" s="191">
        <v>63</v>
      </c>
      <c r="B145" s="3"/>
      <c r="C145" s="156"/>
      <c r="D145" s="808"/>
      <c r="E145" s="827" t="s">
        <v>172</v>
      </c>
      <c r="F145" s="5">
        <f aca="true" t="shared" si="18" ref="F145:M145">SUM(F146:F150)</f>
        <v>213</v>
      </c>
      <c r="G145" s="192">
        <f t="shared" si="18"/>
        <v>270</v>
      </c>
      <c r="H145" s="5">
        <f t="shared" si="18"/>
        <v>250</v>
      </c>
      <c r="I145" s="4">
        <f t="shared" si="18"/>
        <v>350</v>
      </c>
      <c r="J145" s="192">
        <f t="shared" si="18"/>
        <v>280</v>
      </c>
      <c r="K145" s="5">
        <f t="shared" si="18"/>
        <v>320</v>
      </c>
      <c r="L145" s="4">
        <f t="shared" si="18"/>
        <v>320</v>
      </c>
      <c r="M145" s="442">
        <f t="shared" si="18"/>
        <v>35.6</v>
      </c>
      <c r="N145" s="1273">
        <f t="shared" si="16"/>
        <v>11.125</v>
      </c>
      <c r="O145" s="53"/>
    </row>
    <row r="146" spans="1:14" ht="15">
      <c r="A146" s="207">
        <v>631001</v>
      </c>
      <c r="B146" s="23"/>
      <c r="C146" s="239">
        <v>111</v>
      </c>
      <c r="D146" s="804" t="s">
        <v>176</v>
      </c>
      <c r="E146" s="828" t="s">
        <v>374</v>
      </c>
      <c r="F146" s="121">
        <v>45</v>
      </c>
      <c r="G146" s="249">
        <v>15</v>
      </c>
      <c r="H146" s="56">
        <v>20</v>
      </c>
      <c r="I146" s="22">
        <v>20</v>
      </c>
      <c r="J146" s="208">
        <v>20</v>
      </c>
      <c r="K146" s="56">
        <v>20</v>
      </c>
      <c r="L146" s="22">
        <v>40</v>
      </c>
      <c r="M146" s="1182">
        <v>35.6</v>
      </c>
      <c r="N146" s="1268">
        <f t="shared" si="16"/>
        <v>89</v>
      </c>
    </row>
    <row r="147" spans="1:14" ht="15">
      <c r="A147" s="198">
        <v>633006</v>
      </c>
      <c r="B147" s="9">
        <v>1</v>
      </c>
      <c r="C147" s="438">
        <v>111</v>
      </c>
      <c r="D147" s="805" t="s">
        <v>176</v>
      </c>
      <c r="E147" s="457" t="s">
        <v>101</v>
      </c>
      <c r="F147" s="51">
        <v>43</v>
      </c>
      <c r="G147" s="199">
        <v>155</v>
      </c>
      <c r="H147" s="97">
        <v>50</v>
      </c>
      <c r="I147" s="6">
        <v>150</v>
      </c>
      <c r="J147" s="197">
        <v>160</v>
      </c>
      <c r="K147" s="97">
        <v>120</v>
      </c>
      <c r="L147" s="6">
        <v>100</v>
      </c>
      <c r="M147" s="1185">
        <v>0</v>
      </c>
      <c r="N147" s="1272">
        <f t="shared" si="16"/>
        <v>0</v>
      </c>
    </row>
    <row r="148" spans="1:14" ht="15.75" customHeight="1">
      <c r="A148" s="198">
        <v>633006</v>
      </c>
      <c r="B148" s="9">
        <v>4</v>
      </c>
      <c r="C148" s="438">
        <v>111</v>
      </c>
      <c r="D148" s="805" t="s">
        <v>176</v>
      </c>
      <c r="E148" s="457" t="s">
        <v>104</v>
      </c>
      <c r="F148" s="37"/>
      <c r="G148" s="210"/>
      <c r="H148" s="51">
        <v>30</v>
      </c>
      <c r="I148" s="8">
        <v>30</v>
      </c>
      <c r="J148" s="199"/>
      <c r="K148" s="51">
        <v>30</v>
      </c>
      <c r="L148" s="8">
        <v>30</v>
      </c>
      <c r="M148" s="386">
        <v>0</v>
      </c>
      <c r="N148" s="1272">
        <f t="shared" si="16"/>
        <v>0</v>
      </c>
    </row>
    <row r="149" spans="1:14" ht="15.75" customHeight="1">
      <c r="A149" s="198">
        <v>633009</v>
      </c>
      <c r="B149" s="9">
        <v>1</v>
      </c>
      <c r="C149" s="14">
        <v>111</v>
      </c>
      <c r="D149" s="806" t="s">
        <v>176</v>
      </c>
      <c r="E149" s="741" t="s">
        <v>177</v>
      </c>
      <c r="F149" s="51">
        <v>25</v>
      </c>
      <c r="G149" s="199"/>
      <c r="H149" s="51">
        <v>50</v>
      </c>
      <c r="I149" s="8">
        <v>50</v>
      </c>
      <c r="J149" s="199"/>
      <c r="K149" s="51">
        <v>50</v>
      </c>
      <c r="L149" s="8">
        <v>50</v>
      </c>
      <c r="M149" s="386">
        <v>0</v>
      </c>
      <c r="N149" s="1272">
        <f t="shared" si="16"/>
        <v>0</v>
      </c>
    </row>
    <row r="150" spans="1:14" ht="15">
      <c r="A150" s="200">
        <v>637013</v>
      </c>
      <c r="B150" s="33"/>
      <c r="C150" s="150">
        <v>111</v>
      </c>
      <c r="D150" s="807" t="s">
        <v>176</v>
      </c>
      <c r="E150" s="809" t="s">
        <v>178</v>
      </c>
      <c r="F150" s="97">
        <v>100</v>
      </c>
      <c r="G150" s="197">
        <v>100</v>
      </c>
      <c r="H150" s="85">
        <v>100</v>
      </c>
      <c r="I150" s="10">
        <v>100</v>
      </c>
      <c r="J150" s="201">
        <v>100</v>
      </c>
      <c r="K150" s="85">
        <v>100</v>
      </c>
      <c r="L150" s="10">
        <v>100</v>
      </c>
      <c r="M150" s="1183">
        <v>0</v>
      </c>
      <c r="N150" s="1303">
        <f t="shared" si="16"/>
        <v>0</v>
      </c>
    </row>
    <row r="151" spans="1:14" ht="15">
      <c r="A151" s="191">
        <v>642</v>
      </c>
      <c r="B151" s="3"/>
      <c r="C151" s="156"/>
      <c r="D151" s="808"/>
      <c r="E151" s="797" t="s">
        <v>179</v>
      </c>
      <c r="F151" s="5">
        <v>8</v>
      </c>
      <c r="G151" s="192">
        <v>8</v>
      </c>
      <c r="H151" s="5">
        <v>10</v>
      </c>
      <c r="I151" s="4">
        <v>10</v>
      </c>
      <c r="J151" s="192">
        <v>8</v>
      </c>
      <c r="K151" s="5">
        <f>K152</f>
        <v>10</v>
      </c>
      <c r="L151" s="4">
        <f>L152</f>
        <v>10</v>
      </c>
      <c r="M151" s="442">
        <f>M152</f>
        <v>8</v>
      </c>
      <c r="N151" s="1273">
        <f t="shared" si="16"/>
        <v>80</v>
      </c>
    </row>
    <row r="152" spans="1:14" ht="15.75" customHeight="1">
      <c r="A152" s="234">
        <v>642006</v>
      </c>
      <c r="B152" s="108"/>
      <c r="C152" s="1005">
        <v>111</v>
      </c>
      <c r="D152" s="837" t="s">
        <v>180</v>
      </c>
      <c r="E152" s="800" t="s">
        <v>181</v>
      </c>
      <c r="F152" s="82">
        <v>8</v>
      </c>
      <c r="G152" s="194">
        <v>8</v>
      </c>
      <c r="H152" s="82">
        <v>10</v>
      </c>
      <c r="I152" s="37">
        <v>10</v>
      </c>
      <c r="J152" s="210">
        <v>8</v>
      </c>
      <c r="K152" s="82">
        <v>10</v>
      </c>
      <c r="L152" s="83">
        <v>10</v>
      </c>
      <c r="M152" s="1184">
        <v>8</v>
      </c>
      <c r="N152" s="1303">
        <f t="shared" si="16"/>
        <v>80</v>
      </c>
    </row>
    <row r="153" spans="1:15" ht="17.25" customHeight="1" thickBot="1">
      <c r="A153" s="227"/>
      <c r="B153" s="101"/>
      <c r="C153" s="101"/>
      <c r="D153" s="914"/>
      <c r="E153" s="833"/>
      <c r="F153" s="831"/>
      <c r="G153" s="421"/>
      <c r="H153" s="111"/>
      <c r="I153" s="102"/>
      <c r="J153" s="259"/>
      <c r="K153" s="227"/>
      <c r="L153" s="111"/>
      <c r="M153" s="846"/>
      <c r="N153" s="1292"/>
      <c r="O153" s="314"/>
    </row>
    <row r="154" spans="1:14" ht="15.75" thickBot="1">
      <c r="A154" s="73" t="s">
        <v>182</v>
      </c>
      <c r="B154" s="18"/>
      <c r="C154" s="18"/>
      <c r="D154" s="68"/>
      <c r="E154" s="61" t="s">
        <v>183</v>
      </c>
      <c r="F154" s="74">
        <v>840</v>
      </c>
      <c r="G154" s="19">
        <v>2082</v>
      </c>
      <c r="H154" s="74">
        <f>H155</f>
        <v>0</v>
      </c>
      <c r="I154" s="72">
        <f>I155</f>
        <v>1800</v>
      </c>
      <c r="J154" s="19">
        <v>2089</v>
      </c>
      <c r="K154" s="74">
        <v>2500</v>
      </c>
      <c r="L154" s="72">
        <f>L155</f>
        <v>5000</v>
      </c>
      <c r="M154" s="394">
        <f>M155</f>
        <v>0</v>
      </c>
      <c r="N154" s="392">
        <f>(100/L154)*M154</f>
        <v>0</v>
      </c>
    </row>
    <row r="155" spans="1:14" ht="15">
      <c r="A155" s="231">
        <v>637</v>
      </c>
      <c r="B155" s="76"/>
      <c r="C155" s="76">
        <v>111</v>
      </c>
      <c r="D155" s="1098" t="s">
        <v>184</v>
      </c>
      <c r="E155" s="853" t="s">
        <v>185</v>
      </c>
      <c r="F155" s="77">
        <v>840</v>
      </c>
      <c r="G155" s="251">
        <v>2082</v>
      </c>
      <c r="H155" s="77">
        <v>0</v>
      </c>
      <c r="I155" s="75">
        <v>1800</v>
      </c>
      <c r="J155" s="251">
        <v>2089</v>
      </c>
      <c r="K155" s="77">
        <v>2500</v>
      </c>
      <c r="L155" s="75">
        <v>5000</v>
      </c>
      <c r="M155" s="1205">
        <v>0</v>
      </c>
      <c r="N155" s="1273">
        <f>(100/L155)*M155</f>
        <v>0</v>
      </c>
    </row>
    <row r="156" spans="1:14" ht="15.75" thickBot="1">
      <c r="A156" s="297"/>
      <c r="B156" s="113"/>
      <c r="C156" s="113"/>
      <c r="D156" s="847"/>
      <c r="E156" s="854"/>
      <c r="F156" s="831"/>
      <c r="G156" s="421"/>
      <c r="H156" s="111"/>
      <c r="I156" s="37"/>
      <c r="J156" s="212"/>
      <c r="K156" s="37"/>
      <c r="L156" s="37"/>
      <c r="M156" s="212"/>
      <c r="N156" s="409"/>
    </row>
    <row r="157" spans="1:15" ht="15.75" thickBot="1">
      <c r="A157" s="1" t="s">
        <v>186</v>
      </c>
      <c r="B157" s="2"/>
      <c r="C157" s="2"/>
      <c r="D157" s="444"/>
      <c r="E157" s="855" t="s">
        <v>187</v>
      </c>
      <c r="F157" s="850">
        <f aca="true" t="shared" si="19" ref="F157:M157">F158</f>
        <v>15675</v>
      </c>
      <c r="G157" s="260">
        <f t="shared" si="19"/>
        <v>11571</v>
      </c>
      <c r="H157" s="62">
        <f t="shared" si="19"/>
        <v>12550</v>
      </c>
      <c r="I157" s="62">
        <f t="shared" si="19"/>
        <v>12550</v>
      </c>
      <c r="J157" s="62">
        <f t="shared" si="19"/>
        <v>10850</v>
      </c>
      <c r="K157" s="62">
        <v>14650</v>
      </c>
      <c r="L157" s="62">
        <f t="shared" si="19"/>
        <v>14650</v>
      </c>
      <c r="M157" s="392">
        <f t="shared" si="19"/>
        <v>3866.4900000000002</v>
      </c>
      <c r="N157" s="392">
        <f aca="true" t="shared" si="20" ref="N157:N162">(100/L157)*M157</f>
        <v>26.39242320819113</v>
      </c>
      <c r="O157" s="235"/>
    </row>
    <row r="158" spans="1:14" ht="15">
      <c r="A158" s="295">
        <v>65</v>
      </c>
      <c r="B158" s="104"/>
      <c r="C158" s="104"/>
      <c r="D158" s="848"/>
      <c r="E158" s="836" t="s">
        <v>188</v>
      </c>
      <c r="F158" s="116">
        <f>F159+F160+F161+F162</f>
        <v>15675</v>
      </c>
      <c r="G158" s="252">
        <f>G159+G160+G161+G162</f>
        <v>11571</v>
      </c>
      <c r="H158" s="116">
        <f aca="true" t="shared" si="21" ref="H158:M158">SUM(H159:H162)</f>
        <v>12550</v>
      </c>
      <c r="I158" s="116">
        <f t="shared" si="21"/>
        <v>12550</v>
      </c>
      <c r="J158" s="252">
        <f t="shared" si="21"/>
        <v>10850</v>
      </c>
      <c r="K158" s="116">
        <f t="shared" si="21"/>
        <v>14650</v>
      </c>
      <c r="L158" s="116">
        <f t="shared" si="21"/>
        <v>14650</v>
      </c>
      <c r="M158" s="1195">
        <f t="shared" si="21"/>
        <v>3866.4900000000002</v>
      </c>
      <c r="N158" s="1273">
        <f t="shared" si="20"/>
        <v>26.39242320819113</v>
      </c>
    </row>
    <row r="159" spans="1:15" ht="15">
      <c r="A159" s="207">
        <v>651002</v>
      </c>
      <c r="B159" s="23"/>
      <c r="C159" s="23">
        <v>41</v>
      </c>
      <c r="D159" s="220" t="s">
        <v>77</v>
      </c>
      <c r="E159" s="828" t="s">
        <v>189</v>
      </c>
      <c r="F159" s="851">
        <v>10455</v>
      </c>
      <c r="G159" s="253">
        <v>6284</v>
      </c>
      <c r="H159" s="851">
        <v>7000</v>
      </c>
      <c r="I159" s="117">
        <v>7000</v>
      </c>
      <c r="J159" s="253">
        <v>6000</v>
      </c>
      <c r="K159" s="851">
        <v>5100</v>
      </c>
      <c r="L159" s="117">
        <v>5100</v>
      </c>
      <c r="M159" s="1196">
        <v>1333.29</v>
      </c>
      <c r="N159" s="1268">
        <f t="shared" si="20"/>
        <v>26.142941176470586</v>
      </c>
      <c r="O159" s="1306"/>
    </row>
    <row r="160" spans="1:15" ht="15">
      <c r="A160" s="196">
        <v>651002</v>
      </c>
      <c r="B160" s="7">
        <v>20</v>
      </c>
      <c r="C160" s="16">
        <v>41</v>
      </c>
      <c r="D160" s="221" t="s">
        <v>77</v>
      </c>
      <c r="E160" s="931" t="s">
        <v>499</v>
      </c>
      <c r="F160" s="819">
        <v>4</v>
      </c>
      <c r="G160" s="203"/>
      <c r="H160" s="819"/>
      <c r="I160" s="58"/>
      <c r="J160" s="203"/>
      <c r="K160" s="819">
        <v>4000</v>
      </c>
      <c r="L160" s="58">
        <v>4000</v>
      </c>
      <c r="M160" s="1188">
        <v>412.86</v>
      </c>
      <c r="N160" s="1272">
        <f t="shared" si="20"/>
        <v>10.3215</v>
      </c>
      <c r="O160" s="1284"/>
    </row>
    <row r="161" spans="1:15" ht="15">
      <c r="A161" s="209">
        <v>651003</v>
      </c>
      <c r="B161" s="7">
        <v>50</v>
      </c>
      <c r="C161" s="9">
        <v>41</v>
      </c>
      <c r="D161" s="122" t="s">
        <v>77</v>
      </c>
      <c r="E161" s="457" t="s">
        <v>190</v>
      </c>
      <c r="F161" s="214">
        <v>4079</v>
      </c>
      <c r="G161" s="285">
        <v>3942</v>
      </c>
      <c r="H161" s="819">
        <v>4200</v>
      </c>
      <c r="I161" s="58">
        <v>4200</v>
      </c>
      <c r="J161" s="203">
        <v>3500</v>
      </c>
      <c r="K161" s="819">
        <v>4200</v>
      </c>
      <c r="L161" s="58">
        <v>4200</v>
      </c>
      <c r="M161" s="1188">
        <v>909.11</v>
      </c>
      <c r="N161" s="1272">
        <f t="shared" si="20"/>
        <v>21.645476190476188</v>
      </c>
      <c r="O161" s="1284"/>
    </row>
    <row r="162" spans="1:15" ht="15">
      <c r="A162" s="206">
        <v>653001</v>
      </c>
      <c r="B162" s="33"/>
      <c r="C162" s="33">
        <v>41</v>
      </c>
      <c r="D162" s="1032" t="s">
        <v>77</v>
      </c>
      <c r="E162" s="842" t="s">
        <v>191</v>
      </c>
      <c r="F162" s="852">
        <v>1137</v>
      </c>
      <c r="G162" s="858">
        <v>1345</v>
      </c>
      <c r="H162" s="826">
        <v>1350</v>
      </c>
      <c r="I162" s="93">
        <v>1350</v>
      </c>
      <c r="J162" s="254">
        <v>1350</v>
      </c>
      <c r="K162" s="826">
        <v>1350</v>
      </c>
      <c r="L162" s="93">
        <v>1350</v>
      </c>
      <c r="M162" s="1197">
        <v>1211.23</v>
      </c>
      <c r="N162" s="1303">
        <f t="shared" si="20"/>
        <v>89.72074074074074</v>
      </c>
      <c r="O162" s="53"/>
    </row>
    <row r="163" spans="1:15" ht="15.75" thickBot="1">
      <c r="A163" s="209"/>
      <c r="B163" s="16"/>
      <c r="C163" s="239"/>
      <c r="D163" s="147"/>
      <c r="E163" s="856"/>
      <c r="F163" s="831"/>
      <c r="G163" s="421"/>
      <c r="H163" s="37"/>
      <c r="I163" s="13"/>
      <c r="J163" s="210"/>
      <c r="K163" s="37"/>
      <c r="L163" s="13"/>
      <c r="M163" s="210"/>
      <c r="N163" s="1285"/>
      <c r="O163" s="869"/>
    </row>
    <row r="164" spans="1:14" ht="15.75" thickBot="1">
      <c r="A164" s="17" t="s">
        <v>192</v>
      </c>
      <c r="B164" s="18"/>
      <c r="C164" s="999"/>
      <c r="D164" s="849"/>
      <c r="E164" s="857" t="s">
        <v>193</v>
      </c>
      <c r="F164" s="62">
        <f>SUM(F165+F173)</f>
        <v>357.125</v>
      </c>
      <c r="G164" s="30">
        <f>SUM(G165+G173)</f>
        <v>526</v>
      </c>
      <c r="H164" s="62">
        <f>H165+H173</f>
        <v>530</v>
      </c>
      <c r="I164" s="19">
        <f>I165+I173</f>
        <v>530</v>
      </c>
      <c r="J164" s="19">
        <f>J165+J173</f>
        <v>472.18</v>
      </c>
      <c r="K164" s="859"/>
      <c r="L164" s="119"/>
      <c r="M164" s="119"/>
      <c r="N164" s="409"/>
    </row>
    <row r="165" spans="1:15" ht="15">
      <c r="A165" s="223">
        <v>62</v>
      </c>
      <c r="B165" s="76"/>
      <c r="C165" s="1000"/>
      <c r="D165" s="835"/>
      <c r="E165" s="836" t="s">
        <v>79</v>
      </c>
      <c r="F165" s="77">
        <f>SUM(F166:F172)</f>
        <v>43.125</v>
      </c>
      <c r="G165" s="251">
        <v>61</v>
      </c>
      <c r="H165" s="77">
        <v>155</v>
      </c>
      <c r="I165" s="75">
        <v>155</v>
      </c>
      <c r="J165" s="251">
        <f>SUM(J166:J172)</f>
        <v>150</v>
      </c>
      <c r="K165" s="77"/>
      <c r="L165" s="75"/>
      <c r="M165" s="251"/>
      <c r="N165" s="1288"/>
      <c r="O165" s="235"/>
    </row>
    <row r="166" spans="1:14" ht="15">
      <c r="A166" s="207">
        <v>623000</v>
      </c>
      <c r="B166" s="23"/>
      <c r="C166" s="981">
        <v>111</v>
      </c>
      <c r="D166" s="816" t="s">
        <v>194</v>
      </c>
      <c r="E166" s="798" t="s">
        <v>81</v>
      </c>
      <c r="F166" s="121">
        <v>0.125</v>
      </c>
      <c r="G166" s="249">
        <v>19</v>
      </c>
      <c r="H166" s="56">
        <v>38</v>
      </c>
      <c r="I166" s="22">
        <v>38</v>
      </c>
      <c r="J166" s="208">
        <v>33</v>
      </c>
      <c r="K166" s="56"/>
      <c r="L166" s="22"/>
      <c r="M166" s="208"/>
      <c r="N166" s="397"/>
    </row>
    <row r="167" spans="1:14" ht="15">
      <c r="A167" s="198">
        <v>625001</v>
      </c>
      <c r="B167" s="9"/>
      <c r="C167" s="14">
        <v>111</v>
      </c>
      <c r="D167" s="806" t="s">
        <v>194</v>
      </c>
      <c r="E167" s="741" t="s">
        <v>82</v>
      </c>
      <c r="F167" s="57"/>
      <c r="G167" s="244"/>
      <c r="H167" s="51"/>
      <c r="I167" s="8"/>
      <c r="J167" s="199">
        <v>33</v>
      </c>
      <c r="K167" s="51"/>
      <c r="L167" s="8"/>
      <c r="M167" s="199"/>
      <c r="N167" s="406"/>
    </row>
    <row r="168" spans="1:14" ht="15">
      <c r="A168" s="198">
        <v>625002</v>
      </c>
      <c r="B168" s="9"/>
      <c r="C168" s="14">
        <v>111</v>
      </c>
      <c r="D168" s="806" t="s">
        <v>194</v>
      </c>
      <c r="E168" s="741" t="s">
        <v>83</v>
      </c>
      <c r="F168" s="57">
        <v>26</v>
      </c>
      <c r="G168" s="244">
        <v>26</v>
      </c>
      <c r="H168" s="51">
        <v>55</v>
      </c>
      <c r="I168" s="8">
        <v>55</v>
      </c>
      <c r="J168" s="199">
        <v>51</v>
      </c>
      <c r="K168" s="51"/>
      <c r="L168" s="8"/>
      <c r="M168" s="199"/>
      <c r="N168" s="1272"/>
    </row>
    <row r="169" spans="1:14" ht="15">
      <c r="A169" s="198">
        <v>625003</v>
      </c>
      <c r="B169" s="9"/>
      <c r="C169" s="14">
        <v>111</v>
      </c>
      <c r="D169" s="806" t="s">
        <v>194</v>
      </c>
      <c r="E169" s="741" t="s">
        <v>84</v>
      </c>
      <c r="F169" s="57">
        <v>2</v>
      </c>
      <c r="G169" s="244">
        <v>2</v>
      </c>
      <c r="H169" s="51">
        <v>4</v>
      </c>
      <c r="I169" s="8">
        <v>4</v>
      </c>
      <c r="J169" s="199">
        <v>3</v>
      </c>
      <c r="K169" s="51"/>
      <c r="L169" s="8"/>
      <c r="M169" s="199"/>
      <c r="N169" s="1275"/>
    </row>
    <row r="170" spans="1:14" ht="15">
      <c r="A170" s="198">
        <v>625004</v>
      </c>
      <c r="B170" s="14"/>
      <c r="C170" s="14">
        <v>111</v>
      </c>
      <c r="D170" s="806" t="s">
        <v>194</v>
      </c>
      <c r="E170" s="741" t="s">
        <v>85</v>
      </c>
      <c r="F170" s="51">
        <v>6</v>
      </c>
      <c r="G170" s="199">
        <v>6</v>
      </c>
      <c r="H170" s="51">
        <v>38</v>
      </c>
      <c r="I170" s="8">
        <v>38</v>
      </c>
      <c r="J170" s="199">
        <v>10</v>
      </c>
      <c r="K170" s="51"/>
      <c r="L170" s="8"/>
      <c r="M170" s="199"/>
      <c r="N170" s="1283"/>
    </row>
    <row r="171" spans="1:14" ht="0.75" customHeight="1">
      <c r="A171" s="196">
        <v>625005</v>
      </c>
      <c r="B171" s="7"/>
      <c r="C171" s="1002"/>
      <c r="D171" s="806" t="s">
        <v>194</v>
      </c>
      <c r="E171" s="741" t="s">
        <v>86</v>
      </c>
      <c r="F171" s="37"/>
      <c r="G171" s="210"/>
      <c r="H171" s="51"/>
      <c r="I171" s="8"/>
      <c r="J171" s="199"/>
      <c r="K171" s="51"/>
      <c r="L171" s="8"/>
      <c r="M171" s="199"/>
      <c r="N171" s="1301"/>
    </row>
    <row r="172" spans="1:14" ht="15">
      <c r="A172" s="200">
        <v>625007</v>
      </c>
      <c r="B172" s="33"/>
      <c r="C172" s="236">
        <v>111</v>
      </c>
      <c r="D172" s="803" t="s">
        <v>194</v>
      </c>
      <c r="E172" s="809" t="s">
        <v>87</v>
      </c>
      <c r="F172" s="811">
        <v>9</v>
      </c>
      <c r="G172" s="243">
        <v>8</v>
      </c>
      <c r="H172" s="811">
        <v>20</v>
      </c>
      <c r="I172" s="24">
        <v>20</v>
      </c>
      <c r="J172" s="243">
        <v>20</v>
      </c>
      <c r="K172" s="811"/>
      <c r="L172" s="24"/>
      <c r="M172" s="243"/>
      <c r="N172" s="399"/>
    </row>
    <row r="173" spans="1:14" ht="15">
      <c r="A173" s="191">
        <v>63</v>
      </c>
      <c r="B173" s="3"/>
      <c r="C173" s="156"/>
      <c r="D173" s="808"/>
      <c r="E173" s="797" t="s">
        <v>172</v>
      </c>
      <c r="F173" s="137">
        <v>314</v>
      </c>
      <c r="G173" s="205">
        <v>465</v>
      </c>
      <c r="H173" s="5">
        <f>H174</f>
        <v>375</v>
      </c>
      <c r="I173" s="4">
        <f>I174</f>
        <v>375</v>
      </c>
      <c r="J173" s="192">
        <v>322.18</v>
      </c>
      <c r="K173" s="5"/>
      <c r="L173" s="4"/>
      <c r="M173" s="192"/>
      <c r="N173" s="400"/>
    </row>
    <row r="174" spans="1:15" ht="20.25" customHeight="1">
      <c r="A174" s="200">
        <v>637027</v>
      </c>
      <c r="B174" s="11"/>
      <c r="C174" s="236">
        <v>111</v>
      </c>
      <c r="D174" s="803" t="s">
        <v>194</v>
      </c>
      <c r="E174" s="799" t="s">
        <v>195</v>
      </c>
      <c r="F174" s="82">
        <v>314</v>
      </c>
      <c r="G174" s="194">
        <v>465</v>
      </c>
      <c r="H174" s="85">
        <v>375</v>
      </c>
      <c r="I174" s="10">
        <v>375</v>
      </c>
      <c r="J174" s="201">
        <v>322</v>
      </c>
      <c r="K174" s="85"/>
      <c r="L174" s="10"/>
      <c r="M174" s="201"/>
      <c r="N174" s="1267"/>
      <c r="O174" s="53"/>
    </row>
    <row r="175" spans="1:20" ht="17.25" customHeight="1" thickBot="1">
      <c r="A175" s="294"/>
      <c r="B175" s="28"/>
      <c r="C175" s="1004"/>
      <c r="D175" s="834"/>
      <c r="E175" s="862"/>
      <c r="G175" s="421"/>
      <c r="H175" s="137"/>
      <c r="I175" s="21"/>
      <c r="J175" s="205"/>
      <c r="K175" s="137"/>
      <c r="L175" s="21"/>
      <c r="M175" s="205"/>
      <c r="N175" s="404"/>
      <c r="T175" s="53"/>
    </row>
    <row r="176" spans="1:15" ht="15" customHeight="1" thickBot="1">
      <c r="A176" s="17" t="s">
        <v>196</v>
      </c>
      <c r="B176" s="18"/>
      <c r="C176" s="999"/>
      <c r="D176" s="802"/>
      <c r="E176" s="795" t="s">
        <v>378</v>
      </c>
      <c r="F176" s="74">
        <f>F177+F179+F184+F192+F190+F188+F196</f>
        <v>4390</v>
      </c>
      <c r="G176" s="62">
        <f>G177+G179+G184+G192+G190+G188</f>
        <v>1897</v>
      </c>
      <c r="H176" s="74">
        <f>H177+H179+H184+H188+H192+H196+H190</f>
        <v>4166</v>
      </c>
      <c r="I176" s="74">
        <f>I177+I179+I184+I188+I190+I192+I196</f>
        <v>4166</v>
      </c>
      <c r="J176" s="19">
        <f>J177+J179+J184+J188+J190+J192+J196</f>
        <v>2586</v>
      </c>
      <c r="K176" s="74">
        <f>K177+K179+K184+K188+K190+K192+K196</f>
        <v>4166</v>
      </c>
      <c r="L176" s="74">
        <f>L177+L179+L184+L188+L190+L192+L196</f>
        <v>4166</v>
      </c>
      <c r="M176" s="392">
        <f>M177+M179+M184+M188+M190+M192+M196</f>
        <v>196.47</v>
      </c>
      <c r="N176" s="392">
        <f aca="true" t="shared" si="22" ref="N176:N181">(100/L176)*M176</f>
        <v>4.716034565530484</v>
      </c>
      <c r="O176" s="235"/>
    </row>
    <row r="177" spans="1:15" ht="15">
      <c r="A177" s="295">
        <v>632</v>
      </c>
      <c r="B177" s="104"/>
      <c r="C177" s="162"/>
      <c r="D177" s="835"/>
      <c r="E177" s="863" t="s">
        <v>89</v>
      </c>
      <c r="F177" s="152">
        <v>652</v>
      </c>
      <c r="G177" s="255">
        <v>327</v>
      </c>
      <c r="H177" s="152">
        <v>1000</v>
      </c>
      <c r="I177" s="120">
        <v>640</v>
      </c>
      <c r="J177" s="255">
        <v>800</v>
      </c>
      <c r="K177" s="152">
        <f>K178</f>
        <v>1000</v>
      </c>
      <c r="L177" s="120">
        <f>L178</f>
        <v>1000</v>
      </c>
      <c r="M177" s="1198">
        <f>M178</f>
        <v>40.47</v>
      </c>
      <c r="N177" s="1273">
        <f t="shared" si="22"/>
        <v>4.047</v>
      </c>
      <c r="O177" s="235"/>
    </row>
    <row r="178" spans="1:14" ht="15">
      <c r="A178" s="200">
        <v>632001</v>
      </c>
      <c r="B178" s="52">
        <v>3</v>
      </c>
      <c r="C178" s="125">
        <v>41</v>
      </c>
      <c r="D178" s="803" t="s">
        <v>197</v>
      </c>
      <c r="E178" s="800" t="s">
        <v>198</v>
      </c>
      <c r="F178" s="121">
        <v>652</v>
      </c>
      <c r="G178" s="249">
        <v>327</v>
      </c>
      <c r="H178" s="121">
        <v>1000</v>
      </c>
      <c r="I178" s="99">
        <v>640</v>
      </c>
      <c r="J178" s="249">
        <v>800</v>
      </c>
      <c r="K178" s="121">
        <v>1000</v>
      </c>
      <c r="L178" s="99">
        <v>1000</v>
      </c>
      <c r="M178" s="1199">
        <v>40.47</v>
      </c>
      <c r="N178" s="1303">
        <f t="shared" si="22"/>
        <v>4.047</v>
      </c>
    </row>
    <row r="179" spans="1:14" ht="15">
      <c r="A179" s="222">
        <v>633</v>
      </c>
      <c r="B179" s="112"/>
      <c r="C179" s="1001"/>
      <c r="D179" s="808"/>
      <c r="E179" s="797" t="s">
        <v>172</v>
      </c>
      <c r="F179" s="5">
        <f>SUM(F180:F183)</f>
        <v>2674</v>
      </c>
      <c r="G179" s="195">
        <v>1130</v>
      </c>
      <c r="H179" s="5">
        <v>1500</v>
      </c>
      <c r="I179" s="4">
        <v>1810</v>
      </c>
      <c r="J179" s="192">
        <f>SUM(J180:J183)</f>
        <v>1000</v>
      </c>
      <c r="K179" s="5">
        <f>SUM(K180:K183)</f>
        <v>1500</v>
      </c>
      <c r="L179" s="4">
        <f>SUM(L180:L183)</f>
        <v>1500</v>
      </c>
      <c r="M179" s="442">
        <f>SUM(M180:M183)</f>
        <v>156</v>
      </c>
      <c r="N179" s="1273">
        <f t="shared" si="22"/>
        <v>10.4</v>
      </c>
    </row>
    <row r="180" spans="1:14" ht="15">
      <c r="A180" s="209">
        <v>633006</v>
      </c>
      <c r="B180" s="23"/>
      <c r="C180" s="1005">
        <v>41</v>
      </c>
      <c r="D180" s="837" t="s">
        <v>197</v>
      </c>
      <c r="E180" s="832" t="s">
        <v>390</v>
      </c>
      <c r="F180" s="121">
        <v>1180</v>
      </c>
      <c r="G180" s="860">
        <v>1000</v>
      </c>
      <c r="H180" s="121">
        <v>1000</v>
      </c>
      <c r="I180" s="22">
        <v>1000</v>
      </c>
      <c r="J180" s="249">
        <v>1000</v>
      </c>
      <c r="K180" s="121">
        <v>1000</v>
      </c>
      <c r="L180" s="22">
        <v>1000</v>
      </c>
      <c r="M180" s="1182">
        <v>156</v>
      </c>
      <c r="N180" s="1268">
        <f t="shared" si="22"/>
        <v>15.600000000000001</v>
      </c>
    </row>
    <row r="181" spans="1:14" ht="15">
      <c r="A181" s="198">
        <v>633016</v>
      </c>
      <c r="B181" s="9"/>
      <c r="C181" s="14">
        <v>41</v>
      </c>
      <c r="D181" s="806" t="s">
        <v>197</v>
      </c>
      <c r="E181" s="741" t="s">
        <v>199</v>
      </c>
      <c r="F181" s="51">
        <v>570</v>
      </c>
      <c r="G181" s="199"/>
      <c r="H181" s="51">
        <v>500</v>
      </c>
      <c r="I181" s="37">
        <v>500</v>
      </c>
      <c r="J181" s="199"/>
      <c r="K181" s="51">
        <v>500</v>
      </c>
      <c r="L181" s="37">
        <v>500</v>
      </c>
      <c r="M181" s="1186">
        <v>0</v>
      </c>
      <c r="N181" s="1272">
        <f t="shared" si="22"/>
        <v>0</v>
      </c>
    </row>
    <row r="182" spans="1:14" ht="15">
      <c r="A182" s="200">
        <v>633006</v>
      </c>
      <c r="B182" s="52">
        <v>7</v>
      </c>
      <c r="C182" s="125">
        <v>41</v>
      </c>
      <c r="D182" s="803" t="s">
        <v>197</v>
      </c>
      <c r="E182" s="809" t="s">
        <v>201</v>
      </c>
      <c r="F182" s="811">
        <v>462</v>
      </c>
      <c r="G182" s="243">
        <v>130</v>
      </c>
      <c r="H182" s="811"/>
      <c r="I182" s="24"/>
      <c r="J182" s="243"/>
      <c r="K182" s="85"/>
      <c r="L182" s="24"/>
      <c r="M182" s="1187"/>
      <c r="N182" s="454"/>
    </row>
    <row r="183" spans="1:14" ht="15">
      <c r="A183" s="200">
        <v>633010</v>
      </c>
      <c r="B183" s="52"/>
      <c r="C183" s="125">
        <v>41</v>
      </c>
      <c r="D183" s="803" t="s">
        <v>197</v>
      </c>
      <c r="E183" s="809" t="s">
        <v>462</v>
      </c>
      <c r="F183" s="811">
        <v>462</v>
      </c>
      <c r="G183" s="243">
        <v>130</v>
      </c>
      <c r="H183" s="811"/>
      <c r="I183" s="24">
        <v>310</v>
      </c>
      <c r="J183" s="243"/>
      <c r="K183" s="85"/>
      <c r="L183" s="24"/>
      <c r="M183" s="1187"/>
      <c r="N183" s="1308"/>
    </row>
    <row r="184" spans="1:15" ht="15">
      <c r="A184" s="223">
        <v>634</v>
      </c>
      <c r="B184" s="112"/>
      <c r="C184" s="1001"/>
      <c r="D184" s="803"/>
      <c r="E184" s="797" t="s">
        <v>117</v>
      </c>
      <c r="F184" s="5">
        <f>F185+F186+F187</f>
        <v>483</v>
      </c>
      <c r="G184" s="192">
        <f aca="true" t="shared" si="23" ref="G184:M184">G185+G186+G187</f>
        <v>310</v>
      </c>
      <c r="H184" s="5">
        <f t="shared" si="23"/>
        <v>966</v>
      </c>
      <c r="I184" s="5">
        <f t="shared" si="23"/>
        <v>966</v>
      </c>
      <c r="J184" s="192">
        <f t="shared" si="23"/>
        <v>516</v>
      </c>
      <c r="K184" s="5">
        <f t="shared" si="23"/>
        <v>966</v>
      </c>
      <c r="L184" s="5">
        <f t="shared" si="23"/>
        <v>966</v>
      </c>
      <c r="M184" s="1181">
        <f t="shared" si="23"/>
        <v>0</v>
      </c>
      <c r="N184" s="1273">
        <f>(100/L184)*M184</f>
        <v>0</v>
      </c>
      <c r="O184" s="219"/>
    </row>
    <row r="185" spans="1:14" ht="15">
      <c r="A185" s="207">
        <v>634001</v>
      </c>
      <c r="B185" s="23">
        <v>1</v>
      </c>
      <c r="C185" s="981">
        <v>41</v>
      </c>
      <c r="D185" s="816" t="s">
        <v>197</v>
      </c>
      <c r="E185" s="812" t="s">
        <v>202</v>
      </c>
      <c r="F185" s="97">
        <v>304</v>
      </c>
      <c r="G185" s="197">
        <v>131</v>
      </c>
      <c r="H185" s="56">
        <v>350</v>
      </c>
      <c r="I185" s="22">
        <v>350</v>
      </c>
      <c r="J185" s="208">
        <v>200</v>
      </c>
      <c r="K185" s="56">
        <v>350</v>
      </c>
      <c r="L185" s="22">
        <v>350</v>
      </c>
      <c r="M185" s="1182">
        <v>0</v>
      </c>
      <c r="N185" s="1268">
        <f>(100/L185)*M185</f>
        <v>0</v>
      </c>
    </row>
    <row r="186" spans="1:14" ht="15">
      <c r="A186" s="198">
        <v>634002</v>
      </c>
      <c r="B186" s="9"/>
      <c r="C186" s="14">
        <v>41</v>
      </c>
      <c r="D186" s="806" t="s">
        <v>197</v>
      </c>
      <c r="E186" s="741" t="s">
        <v>203</v>
      </c>
      <c r="F186" s="37">
        <v>76</v>
      </c>
      <c r="G186" s="244">
        <v>76</v>
      </c>
      <c r="H186" s="825">
        <v>500</v>
      </c>
      <c r="I186" s="26">
        <v>500</v>
      </c>
      <c r="J186" s="245">
        <v>200</v>
      </c>
      <c r="K186" s="825">
        <v>500</v>
      </c>
      <c r="L186" s="26">
        <v>500</v>
      </c>
      <c r="M186" s="1190">
        <v>0</v>
      </c>
      <c r="N186" s="1272">
        <f>(100/L186)*M186</f>
        <v>0</v>
      </c>
    </row>
    <row r="187" spans="1:14" ht="15">
      <c r="A187" s="200">
        <v>634003</v>
      </c>
      <c r="B187" s="11">
        <v>1</v>
      </c>
      <c r="C187" s="236">
        <v>41</v>
      </c>
      <c r="D187" s="803" t="s">
        <v>197</v>
      </c>
      <c r="E187" s="799" t="s">
        <v>124</v>
      </c>
      <c r="F187" s="811">
        <v>103</v>
      </c>
      <c r="G187" s="243">
        <v>103</v>
      </c>
      <c r="H187" s="85">
        <v>116</v>
      </c>
      <c r="I187" s="10">
        <v>116</v>
      </c>
      <c r="J187" s="201">
        <v>116</v>
      </c>
      <c r="K187" s="85">
        <v>116</v>
      </c>
      <c r="L187" s="26">
        <v>116</v>
      </c>
      <c r="M187" s="1187">
        <v>0</v>
      </c>
      <c r="N187" s="1303">
        <f>(100/L187)*M187</f>
        <v>0</v>
      </c>
    </row>
    <row r="188" spans="1:15" ht="15">
      <c r="A188" s="222">
        <v>635</v>
      </c>
      <c r="B188" s="3"/>
      <c r="C188" s="156"/>
      <c r="D188" s="808"/>
      <c r="E188" s="797" t="s">
        <v>128</v>
      </c>
      <c r="F188" s="77"/>
      <c r="G188" s="251"/>
      <c r="H188" s="5">
        <v>400</v>
      </c>
      <c r="I188" s="4">
        <v>400</v>
      </c>
      <c r="J188" s="192">
        <v>20</v>
      </c>
      <c r="K188" s="5">
        <f>K189</f>
        <v>400</v>
      </c>
      <c r="L188" s="4">
        <f>L189</f>
        <v>400</v>
      </c>
      <c r="M188" s="442">
        <v>0</v>
      </c>
      <c r="N188" s="1273">
        <f>(100/L188)*M188</f>
        <v>0</v>
      </c>
      <c r="O188" s="186"/>
    </row>
    <row r="189" spans="1:15" ht="14.25" customHeight="1">
      <c r="A189" s="193">
        <v>635006</v>
      </c>
      <c r="B189" s="80">
        <v>1</v>
      </c>
      <c r="C189" s="123">
        <v>41</v>
      </c>
      <c r="D189" s="808" t="s">
        <v>197</v>
      </c>
      <c r="E189" s="800" t="s">
        <v>204</v>
      </c>
      <c r="F189" s="82"/>
      <c r="G189" s="194"/>
      <c r="H189" s="873">
        <v>400</v>
      </c>
      <c r="I189" s="124">
        <v>400</v>
      </c>
      <c r="J189" s="194">
        <v>20</v>
      </c>
      <c r="K189" s="873">
        <v>400</v>
      </c>
      <c r="L189" s="124">
        <v>400</v>
      </c>
      <c r="M189" s="1184">
        <v>0</v>
      </c>
      <c r="N189" s="400"/>
      <c r="O189" s="215"/>
    </row>
    <row r="190" spans="1:14" ht="15" hidden="1">
      <c r="A190" s="222">
        <v>636</v>
      </c>
      <c r="B190" s="3"/>
      <c r="C190" s="156"/>
      <c r="D190" s="808"/>
      <c r="E190" s="797" t="s">
        <v>205</v>
      </c>
      <c r="F190" s="188"/>
      <c r="G190" s="192"/>
      <c r="H190" s="188"/>
      <c r="I190" s="95"/>
      <c r="J190" s="192"/>
      <c r="K190" s="188"/>
      <c r="L190" s="95"/>
      <c r="M190" s="442"/>
      <c r="N190" s="422"/>
    </row>
    <row r="191" spans="1:14" ht="0.75" customHeight="1" thickBot="1">
      <c r="A191" s="200">
        <v>636001</v>
      </c>
      <c r="B191" s="52"/>
      <c r="C191" s="125"/>
      <c r="D191" s="803" t="s">
        <v>90</v>
      </c>
      <c r="E191" s="799" t="s">
        <v>206</v>
      </c>
      <c r="F191" s="82"/>
      <c r="G191" s="194"/>
      <c r="H191" s="54"/>
      <c r="I191" s="83"/>
      <c r="J191" s="201"/>
      <c r="K191" s="873"/>
      <c r="L191" s="124"/>
      <c r="M191" s="1184"/>
      <c r="N191" s="1309"/>
    </row>
    <row r="192" spans="1:14" ht="15">
      <c r="A192" s="223">
        <v>637</v>
      </c>
      <c r="B192" s="112"/>
      <c r="C192" s="1001"/>
      <c r="D192" s="803"/>
      <c r="E192" s="796" t="s">
        <v>140</v>
      </c>
      <c r="F192" s="77">
        <f>F193+F194</f>
        <v>457</v>
      </c>
      <c r="G192" s="251">
        <f>G193+G194</f>
        <v>130</v>
      </c>
      <c r="H192" s="77">
        <f>H193+H194</f>
        <v>150</v>
      </c>
      <c r="I192" s="77">
        <v>200</v>
      </c>
      <c r="J192" s="251">
        <f>J193+J194+J195</f>
        <v>100</v>
      </c>
      <c r="K192" s="77">
        <f>K193+K194+K195</f>
        <v>150</v>
      </c>
      <c r="L192" s="77">
        <f>L193+L194+L195</f>
        <v>150</v>
      </c>
      <c r="M192" s="1180">
        <f>M193+M194+M195</f>
        <v>0</v>
      </c>
      <c r="N192" s="1273">
        <f>(100/L192)*M192</f>
        <v>0</v>
      </c>
    </row>
    <row r="193" spans="1:14" ht="15.75" customHeight="1">
      <c r="A193" s="207">
        <v>637002</v>
      </c>
      <c r="B193" s="23"/>
      <c r="C193" s="981">
        <v>41</v>
      </c>
      <c r="D193" s="816" t="s">
        <v>197</v>
      </c>
      <c r="E193" s="812" t="s">
        <v>207</v>
      </c>
      <c r="F193" s="56">
        <v>457</v>
      </c>
      <c r="G193" s="208">
        <v>130</v>
      </c>
      <c r="H193" s="56">
        <v>150</v>
      </c>
      <c r="I193" s="56">
        <v>200</v>
      </c>
      <c r="J193" s="208">
        <v>100</v>
      </c>
      <c r="K193" s="56">
        <v>150</v>
      </c>
      <c r="L193" s="56">
        <v>150</v>
      </c>
      <c r="M193" s="1200">
        <v>0</v>
      </c>
      <c r="N193" s="1303">
        <f>(100/L193)*M193</f>
        <v>0</v>
      </c>
    </row>
    <row r="194" spans="1:14" ht="15.75" hidden="1" thickBot="1">
      <c r="A194" s="225">
        <v>637026</v>
      </c>
      <c r="B194" s="126"/>
      <c r="C194" s="1011"/>
      <c r="D194" s="866" t="s">
        <v>197</v>
      </c>
      <c r="E194" s="871" t="s">
        <v>165</v>
      </c>
      <c r="F194" s="868">
        <v>0</v>
      </c>
      <c r="G194" s="254">
        <v>0</v>
      </c>
      <c r="H194" s="826">
        <v>0</v>
      </c>
      <c r="I194" s="93">
        <v>0</v>
      </c>
      <c r="J194" s="254">
        <v>0</v>
      </c>
      <c r="K194" s="826">
        <v>0</v>
      </c>
      <c r="L194" s="93">
        <v>0</v>
      </c>
      <c r="M194" s="1197">
        <v>0</v>
      </c>
      <c r="N194" s="433"/>
    </row>
    <row r="195" spans="1:18" ht="16.5" hidden="1" thickBot="1" thickTop="1">
      <c r="A195" s="226">
        <v>637016</v>
      </c>
      <c r="B195" s="127"/>
      <c r="C195" s="1012"/>
      <c r="D195" s="867" t="s">
        <v>197</v>
      </c>
      <c r="E195" s="872" t="s">
        <v>199</v>
      </c>
      <c r="F195" s="868"/>
      <c r="G195" s="254"/>
      <c r="H195" s="826"/>
      <c r="I195" s="93"/>
      <c r="J195" s="254"/>
      <c r="K195" s="826"/>
      <c r="L195" s="93"/>
      <c r="M195" s="1197">
        <v>0</v>
      </c>
      <c r="N195" s="453"/>
      <c r="O195" s="215"/>
      <c r="R195" s="186"/>
    </row>
    <row r="196" spans="1:15" ht="15">
      <c r="A196" s="191">
        <v>642</v>
      </c>
      <c r="B196" s="3"/>
      <c r="C196" s="156"/>
      <c r="D196" s="808" t="s">
        <v>197</v>
      </c>
      <c r="E196" s="797" t="s">
        <v>181</v>
      </c>
      <c r="F196" s="5">
        <v>124</v>
      </c>
      <c r="G196" s="192"/>
      <c r="H196" s="5">
        <v>150</v>
      </c>
      <c r="I196" s="4">
        <v>150</v>
      </c>
      <c r="J196" s="192">
        <v>150</v>
      </c>
      <c r="K196" s="5">
        <v>150</v>
      </c>
      <c r="L196" s="4">
        <v>150</v>
      </c>
      <c r="M196" s="442">
        <v>0</v>
      </c>
      <c r="N196" s="1273">
        <f>(100/L196)*M196</f>
        <v>0</v>
      </c>
      <c r="O196" s="215"/>
    </row>
    <row r="197" spans="1:14" ht="15">
      <c r="A197" s="209">
        <v>642006</v>
      </c>
      <c r="B197" s="80"/>
      <c r="C197" s="123">
        <v>41</v>
      </c>
      <c r="D197" s="808" t="s">
        <v>197</v>
      </c>
      <c r="E197" s="800" t="s">
        <v>397</v>
      </c>
      <c r="F197" s="312">
        <v>124</v>
      </c>
      <c r="G197" s="249"/>
      <c r="H197" s="121">
        <v>150</v>
      </c>
      <c r="I197" s="37">
        <v>150</v>
      </c>
      <c r="J197" s="194">
        <v>150</v>
      </c>
      <c r="K197" s="37">
        <v>150</v>
      </c>
      <c r="L197" s="83">
        <v>150</v>
      </c>
      <c r="M197" s="1184">
        <v>0</v>
      </c>
      <c r="N197" s="1303">
        <f>(100/L197)*M197</f>
        <v>0</v>
      </c>
    </row>
    <row r="198" spans="1:15" ht="15.75" thickBot="1">
      <c r="A198" s="227"/>
      <c r="B198" s="28"/>
      <c r="C198" s="1004"/>
      <c r="D198" s="834"/>
      <c r="E198" s="862"/>
      <c r="F198" s="869"/>
      <c r="G198" s="421"/>
      <c r="H198" s="111"/>
      <c r="I198" s="102"/>
      <c r="J198" s="259"/>
      <c r="K198" s="111"/>
      <c r="L198" s="29"/>
      <c r="M198" s="1201"/>
      <c r="N198" s="1293"/>
      <c r="O198" s="869"/>
    </row>
    <row r="199" spans="1:15" ht="15.75" thickBot="1">
      <c r="A199" s="213" t="s">
        <v>379</v>
      </c>
      <c r="B199" s="103"/>
      <c r="C199" s="59"/>
      <c r="D199" s="802"/>
      <c r="E199" s="795" t="s">
        <v>208</v>
      </c>
      <c r="F199" s="74">
        <v>0</v>
      </c>
      <c r="G199" s="19">
        <v>0</v>
      </c>
      <c r="H199" s="74">
        <f aca="true" t="shared" si="24" ref="H199:M200">H200</f>
        <v>1500</v>
      </c>
      <c r="I199" s="74">
        <f t="shared" si="24"/>
        <v>1000</v>
      </c>
      <c r="J199" s="62">
        <f t="shared" si="24"/>
        <v>1000</v>
      </c>
      <c r="K199" s="74">
        <f t="shared" si="24"/>
        <v>1000</v>
      </c>
      <c r="L199" s="74">
        <f t="shared" si="24"/>
        <v>1000</v>
      </c>
      <c r="M199" s="392">
        <f t="shared" si="24"/>
        <v>0</v>
      </c>
      <c r="N199" s="392">
        <f>(100/L199)*M199</f>
        <v>0</v>
      </c>
      <c r="O199" s="235"/>
    </row>
    <row r="200" spans="1:14" ht="15">
      <c r="A200" s="223">
        <v>63</v>
      </c>
      <c r="B200" s="76"/>
      <c r="C200" s="1000"/>
      <c r="D200" s="803"/>
      <c r="E200" s="796" t="s">
        <v>172</v>
      </c>
      <c r="F200" s="77">
        <v>0</v>
      </c>
      <c r="G200" s="251">
        <v>0</v>
      </c>
      <c r="H200" s="77">
        <f t="shared" si="24"/>
        <v>1500</v>
      </c>
      <c r="I200" s="77">
        <f t="shared" si="24"/>
        <v>1000</v>
      </c>
      <c r="J200" s="241">
        <f t="shared" si="24"/>
        <v>1000</v>
      </c>
      <c r="K200" s="77">
        <f t="shared" si="24"/>
        <v>1000</v>
      </c>
      <c r="L200" s="77">
        <f t="shared" si="24"/>
        <v>1000</v>
      </c>
      <c r="M200" s="1180">
        <f t="shared" si="24"/>
        <v>0</v>
      </c>
      <c r="N200" s="1273">
        <f>(100/L200)*M200</f>
        <v>0</v>
      </c>
    </row>
    <row r="201" spans="1:14" ht="15">
      <c r="A201" s="193">
        <v>637004</v>
      </c>
      <c r="B201" s="80">
        <v>4</v>
      </c>
      <c r="C201" s="123">
        <v>41</v>
      </c>
      <c r="D201" s="808" t="s">
        <v>209</v>
      </c>
      <c r="E201" s="800" t="s">
        <v>210</v>
      </c>
      <c r="F201" s="85">
        <v>0</v>
      </c>
      <c r="G201" s="201">
        <v>0</v>
      </c>
      <c r="H201" s="82">
        <v>1500</v>
      </c>
      <c r="I201" s="82">
        <v>1000</v>
      </c>
      <c r="J201" s="258">
        <v>1000</v>
      </c>
      <c r="K201" s="82">
        <v>1000</v>
      </c>
      <c r="L201" s="82">
        <v>1000</v>
      </c>
      <c r="M201" s="1202">
        <v>0</v>
      </c>
      <c r="N201" s="1303">
        <f>(100/L201)*M201</f>
        <v>0</v>
      </c>
    </row>
    <row r="202" spans="1:14" ht="15.75" thickBot="1">
      <c r="A202" s="228"/>
      <c r="B202" s="28"/>
      <c r="C202" s="1004"/>
      <c r="D202" s="834"/>
      <c r="E202" s="862"/>
      <c r="F202" s="831"/>
      <c r="G202" s="421"/>
      <c r="H202" s="111"/>
      <c r="I202" s="29"/>
      <c r="J202" s="257"/>
      <c r="K202" s="29"/>
      <c r="L202" s="29"/>
      <c r="M202" s="257"/>
      <c r="N202" s="718"/>
    </row>
    <row r="203" spans="1:15" ht="15.75" thickBot="1">
      <c r="A203" s="73" t="s">
        <v>211</v>
      </c>
      <c r="B203" s="18"/>
      <c r="C203" s="999"/>
      <c r="D203" s="802"/>
      <c r="E203" s="795" t="s">
        <v>212</v>
      </c>
      <c r="F203" s="74">
        <v>2314</v>
      </c>
      <c r="G203" s="19">
        <v>110633</v>
      </c>
      <c r="H203" s="62">
        <v>121933</v>
      </c>
      <c r="I203" s="62">
        <v>80800</v>
      </c>
      <c r="J203" s="62">
        <f>J204</f>
        <v>4000</v>
      </c>
      <c r="K203" s="62">
        <f>K204+K208</f>
        <v>191519</v>
      </c>
      <c r="L203" s="62">
        <f>L204+L208</f>
        <v>191099</v>
      </c>
      <c r="M203" s="392">
        <f>M204+M208</f>
        <v>46856.95</v>
      </c>
      <c r="N203" s="392">
        <f>(100/L203)*M203</f>
        <v>24.51972537794546</v>
      </c>
      <c r="O203" s="235"/>
    </row>
    <row r="204" spans="1:15" ht="15">
      <c r="A204" s="222">
        <v>633</v>
      </c>
      <c r="B204" s="104"/>
      <c r="C204" s="1000"/>
      <c r="D204" s="808"/>
      <c r="E204" s="797" t="s">
        <v>172</v>
      </c>
      <c r="F204" s="5">
        <v>1011</v>
      </c>
      <c r="G204" s="192">
        <f>SUM(G205:G207)</f>
        <v>19981</v>
      </c>
      <c r="H204" s="137">
        <v>46796</v>
      </c>
      <c r="I204" s="21">
        <v>50472</v>
      </c>
      <c r="J204" s="205">
        <f>J205+J206+J211+J212</f>
        <v>4000</v>
      </c>
      <c r="K204" s="137">
        <f>K205+K206</f>
        <v>120039</v>
      </c>
      <c r="L204" s="21">
        <f>L205+L206+L207</f>
        <v>119619</v>
      </c>
      <c r="M204" s="1203">
        <f>M205+M206+M207</f>
        <v>46856.95</v>
      </c>
      <c r="N204" s="1273">
        <f>(100/L204)*M204</f>
        <v>39.17182889005927</v>
      </c>
      <c r="O204" s="235"/>
    </row>
    <row r="205" spans="1:15" ht="15">
      <c r="A205" s="207">
        <v>633006</v>
      </c>
      <c r="B205" s="23">
        <v>7</v>
      </c>
      <c r="C205" s="981">
        <v>41</v>
      </c>
      <c r="D205" s="816" t="s">
        <v>147</v>
      </c>
      <c r="E205" s="812" t="s">
        <v>213</v>
      </c>
      <c r="F205" s="870">
        <v>1011</v>
      </c>
      <c r="G205" s="208">
        <v>19981</v>
      </c>
      <c r="H205" s="56">
        <v>46596</v>
      </c>
      <c r="I205" s="99">
        <v>49072</v>
      </c>
      <c r="J205" s="208">
        <v>4000</v>
      </c>
      <c r="K205" s="121">
        <v>119839</v>
      </c>
      <c r="L205" s="99">
        <v>119419</v>
      </c>
      <c r="M205" s="1199">
        <v>46856.95</v>
      </c>
      <c r="N205" s="1268">
        <f>(100/L205)*M205</f>
        <v>39.23743290431171</v>
      </c>
      <c r="O205" s="215"/>
    </row>
    <row r="206" spans="1:14" ht="14.25" customHeight="1">
      <c r="A206" s="196">
        <v>633006</v>
      </c>
      <c r="B206" s="7">
        <v>8</v>
      </c>
      <c r="C206" s="1002">
        <v>41</v>
      </c>
      <c r="D206" s="817" t="s">
        <v>147</v>
      </c>
      <c r="E206" s="798" t="s">
        <v>214</v>
      </c>
      <c r="F206" s="97"/>
      <c r="G206" s="197"/>
      <c r="H206" s="51">
        <v>200</v>
      </c>
      <c r="I206" s="8">
        <v>1400</v>
      </c>
      <c r="J206" s="197"/>
      <c r="K206" s="51">
        <v>200</v>
      </c>
      <c r="L206" s="8">
        <v>200</v>
      </c>
      <c r="M206" s="386">
        <v>0</v>
      </c>
      <c r="N206" s="1303">
        <f>(100/L206)*M206</f>
        <v>0</v>
      </c>
    </row>
    <row r="207" spans="1:14" ht="15" hidden="1">
      <c r="A207" s="196">
        <v>633015</v>
      </c>
      <c r="B207" s="7"/>
      <c r="C207" s="239"/>
      <c r="D207" s="807" t="s">
        <v>147</v>
      </c>
      <c r="E207" s="798" t="s">
        <v>391</v>
      </c>
      <c r="F207" s="811"/>
      <c r="G207" s="243"/>
      <c r="H207" s="37"/>
      <c r="I207" s="13"/>
      <c r="J207" s="210"/>
      <c r="K207" s="37"/>
      <c r="L207" s="24"/>
      <c r="M207" s="390"/>
      <c r="N207" s="418"/>
    </row>
    <row r="208" spans="1:14" ht="15">
      <c r="A208" s="222">
        <v>635</v>
      </c>
      <c r="B208" s="79"/>
      <c r="C208" s="89"/>
      <c r="D208" s="808"/>
      <c r="E208" s="797" t="s">
        <v>128</v>
      </c>
      <c r="F208" s="5">
        <v>1303</v>
      </c>
      <c r="G208" s="192">
        <v>90652</v>
      </c>
      <c r="H208" s="5">
        <v>75137</v>
      </c>
      <c r="I208" s="4">
        <v>30328</v>
      </c>
      <c r="J208" s="249"/>
      <c r="K208" s="5">
        <f>K209+K210+K211</f>
        <v>71480</v>
      </c>
      <c r="L208" s="4">
        <f>L209+L210+L211</f>
        <v>71480</v>
      </c>
      <c r="M208" s="442">
        <f>M209+M210+M211</f>
        <v>0</v>
      </c>
      <c r="N208" s="1273">
        <f>(100/L208)*M208</f>
        <v>0</v>
      </c>
    </row>
    <row r="209" spans="1:14" ht="13.5" customHeight="1">
      <c r="A209" s="209">
        <v>635006</v>
      </c>
      <c r="B209" s="36"/>
      <c r="C209" s="40">
        <v>41</v>
      </c>
      <c r="D209" s="804"/>
      <c r="E209" s="812" t="s">
        <v>407</v>
      </c>
      <c r="F209" s="37">
        <v>1303</v>
      </c>
      <c r="G209" s="210">
        <v>88885</v>
      </c>
      <c r="H209" s="56">
        <v>67137</v>
      </c>
      <c r="I209" s="99">
        <v>22328</v>
      </c>
      <c r="J209" s="249"/>
      <c r="K209" s="56">
        <v>63480</v>
      </c>
      <c r="L209" s="22">
        <v>63480</v>
      </c>
      <c r="M209" s="1182">
        <v>0</v>
      </c>
      <c r="N209" s="1268">
        <f>(100/L209)*M209</f>
        <v>0</v>
      </c>
    </row>
    <row r="210" spans="1:14" ht="15.75" customHeight="1" thickBot="1">
      <c r="A210" s="198">
        <v>635006</v>
      </c>
      <c r="B210" s="9">
        <v>1</v>
      </c>
      <c r="C210" s="14">
        <v>41</v>
      </c>
      <c r="D210" s="806" t="s">
        <v>147</v>
      </c>
      <c r="E210" s="798" t="s">
        <v>406</v>
      </c>
      <c r="F210" s="51"/>
      <c r="G210" s="199"/>
      <c r="H210" s="97">
        <v>3000</v>
      </c>
      <c r="I210" s="8">
        <v>3000</v>
      </c>
      <c r="J210" s="199"/>
      <c r="K210" s="97">
        <v>3000</v>
      </c>
      <c r="L210" s="6">
        <v>3000</v>
      </c>
      <c r="M210" s="1185">
        <v>0</v>
      </c>
      <c r="N210" s="1272">
        <f>(100/L210)*M210</f>
        <v>0</v>
      </c>
    </row>
    <row r="211" spans="1:19" ht="18" customHeight="1">
      <c r="A211" s="198">
        <v>635006</v>
      </c>
      <c r="B211" s="9">
        <v>7</v>
      </c>
      <c r="C211" s="14">
        <v>41</v>
      </c>
      <c r="D211" s="806" t="s">
        <v>147</v>
      </c>
      <c r="E211" s="741" t="s">
        <v>215</v>
      </c>
      <c r="F211" s="811"/>
      <c r="G211" s="243">
        <v>1767</v>
      </c>
      <c r="H211" s="51">
        <v>5000</v>
      </c>
      <c r="I211" s="8">
        <v>5000</v>
      </c>
      <c r="J211" s="199"/>
      <c r="K211" s="51">
        <v>5000</v>
      </c>
      <c r="L211" s="8">
        <v>5000</v>
      </c>
      <c r="M211" s="386">
        <v>0</v>
      </c>
      <c r="N211" s="1313">
        <f>(100/L211)*M211</f>
        <v>0</v>
      </c>
      <c r="P211" s="235"/>
      <c r="Q211" s="235"/>
      <c r="R211" s="235"/>
      <c r="S211" s="235"/>
    </row>
    <row r="212" spans="1:14" ht="0.75" customHeight="1">
      <c r="A212" s="209">
        <v>637027</v>
      </c>
      <c r="B212" s="33"/>
      <c r="C212" s="239"/>
      <c r="D212" s="804" t="s">
        <v>147</v>
      </c>
      <c r="E212" s="809" t="s">
        <v>216</v>
      </c>
      <c r="F212" s="85">
        <v>0</v>
      </c>
      <c r="G212" s="201">
        <v>0</v>
      </c>
      <c r="H212" s="37">
        <v>0</v>
      </c>
      <c r="I212" s="13">
        <v>0</v>
      </c>
      <c r="J212" s="210">
        <v>0</v>
      </c>
      <c r="K212" s="37">
        <v>0</v>
      </c>
      <c r="L212" s="13">
        <v>0</v>
      </c>
      <c r="M212" s="391">
        <v>0</v>
      </c>
      <c r="N212" s="1314"/>
    </row>
    <row r="213" spans="1:15" ht="15.75" thickBot="1">
      <c r="A213" s="227"/>
      <c r="B213" s="101"/>
      <c r="C213" s="130"/>
      <c r="D213" s="839"/>
      <c r="E213" s="833"/>
      <c r="F213" s="831"/>
      <c r="G213" s="421"/>
      <c r="H213" s="111"/>
      <c r="I213" s="102"/>
      <c r="J213" s="259"/>
      <c r="K213" s="111"/>
      <c r="L213" s="102"/>
      <c r="M213" s="1204"/>
      <c r="N213" s="1315"/>
      <c r="O213" s="215"/>
    </row>
    <row r="214" spans="1:15" ht="15.75" thickBot="1">
      <c r="A214" s="373" t="s">
        <v>217</v>
      </c>
      <c r="B214" s="1052"/>
      <c r="C214" s="1051"/>
      <c r="D214" s="802"/>
      <c r="E214" s="875" t="s">
        <v>218</v>
      </c>
      <c r="F214" s="374">
        <f>SUM(F215+F217+F224+F227)</f>
        <v>93889</v>
      </c>
      <c r="G214" s="19">
        <f>SUM(G215+G217+G224+G227)</f>
        <v>88342</v>
      </c>
      <c r="H214" s="374">
        <f>H217+H224+H227+H215</f>
        <v>80900</v>
      </c>
      <c r="I214" s="161">
        <f>SUM(I215+I217+I224+I227)</f>
        <v>80900</v>
      </c>
      <c r="J214" s="19">
        <f>J215+J217+J224+J227</f>
        <v>106100</v>
      </c>
      <c r="K214" s="874">
        <f>K215+K217+K224+K227</f>
        <v>74900</v>
      </c>
      <c r="L214" s="72">
        <f>L215+L217+L224+L227</f>
        <v>74900</v>
      </c>
      <c r="M214" s="1206">
        <f>M215+M217+M224+M227</f>
        <v>14902.759999999998</v>
      </c>
      <c r="N214" s="1311">
        <f>(100/L214)*M214</f>
        <v>19.896875834445925</v>
      </c>
      <c r="O214" s="215"/>
    </row>
    <row r="215" spans="1:14" ht="22.5" customHeight="1">
      <c r="A215" s="223">
        <v>632</v>
      </c>
      <c r="B215" s="127"/>
      <c r="C215" s="1012"/>
      <c r="D215" s="876"/>
      <c r="E215" s="863" t="s">
        <v>89</v>
      </c>
      <c r="F215" s="877">
        <v>400</v>
      </c>
      <c r="G215" s="878">
        <v>500</v>
      </c>
      <c r="H215" s="877">
        <v>500</v>
      </c>
      <c r="I215" s="470">
        <v>500</v>
      </c>
      <c r="J215" s="880">
        <v>400</v>
      </c>
      <c r="K215" s="879">
        <f>K216</f>
        <v>500</v>
      </c>
      <c r="L215" s="471">
        <f>L216</f>
        <v>500</v>
      </c>
      <c r="M215" s="1207">
        <f>M216</f>
        <v>438.64</v>
      </c>
      <c r="N215" s="1273">
        <f>(100/L215)*M215</f>
        <v>87.72800000000001</v>
      </c>
    </row>
    <row r="216" spans="1:21" ht="16.5" customHeight="1">
      <c r="A216" s="200">
        <v>632001</v>
      </c>
      <c r="B216" s="128">
        <v>1</v>
      </c>
      <c r="C216" s="1013">
        <v>41</v>
      </c>
      <c r="D216" s="867" t="s">
        <v>219</v>
      </c>
      <c r="E216" s="799" t="s">
        <v>91</v>
      </c>
      <c r="F216" s="826">
        <v>400</v>
      </c>
      <c r="G216" s="254">
        <v>500</v>
      </c>
      <c r="H216" s="826">
        <v>500</v>
      </c>
      <c r="I216" s="99">
        <v>500</v>
      </c>
      <c r="J216" s="201">
        <v>400</v>
      </c>
      <c r="K216" s="826">
        <v>500</v>
      </c>
      <c r="L216" s="83">
        <v>500</v>
      </c>
      <c r="M216" s="1183">
        <v>438.64</v>
      </c>
      <c r="N216" s="1303">
        <f>(100/L216)*M216</f>
        <v>87.72800000000001</v>
      </c>
      <c r="U216" s="429"/>
    </row>
    <row r="217" spans="1:14" ht="15">
      <c r="A217" s="223">
        <v>633</v>
      </c>
      <c r="B217" s="112"/>
      <c r="C217" s="1001"/>
      <c r="D217" s="803"/>
      <c r="E217" s="796" t="s">
        <v>96</v>
      </c>
      <c r="F217" s="77">
        <f>SUM(F218:F223)</f>
        <v>4392</v>
      </c>
      <c r="G217" s="251">
        <f>SUM(G218:G223)</f>
        <v>4541</v>
      </c>
      <c r="H217" s="77">
        <f>H218+H220+H221+H223+H222+H219</f>
        <v>12600</v>
      </c>
      <c r="I217" s="4">
        <f>I218+I220+I221+I223+I222+I219</f>
        <v>12900</v>
      </c>
      <c r="J217" s="251">
        <f>J218+J220+J221+J223+J219</f>
        <v>4700</v>
      </c>
      <c r="K217" s="77">
        <f>SUM(K218:K223)</f>
        <v>10400</v>
      </c>
      <c r="L217" s="75">
        <f>L218+L220+L221+L223+L222</f>
        <v>10400</v>
      </c>
      <c r="M217" s="1205">
        <f>M218+M220+M221+M223+M222</f>
        <v>290.24</v>
      </c>
      <c r="N217" s="1273">
        <f>(100/L217)*M217</f>
        <v>2.790769230769231</v>
      </c>
    </row>
    <row r="218" spans="1:14" ht="15">
      <c r="A218" s="196">
        <v>633004</v>
      </c>
      <c r="B218" s="55">
        <v>3</v>
      </c>
      <c r="C218" s="91">
        <v>41</v>
      </c>
      <c r="D218" s="817" t="s">
        <v>219</v>
      </c>
      <c r="E218" s="798" t="s">
        <v>220</v>
      </c>
      <c r="F218" s="97">
        <v>1532</v>
      </c>
      <c r="G218" s="197">
        <v>1142</v>
      </c>
      <c r="H218" s="97">
        <v>7500</v>
      </c>
      <c r="I218" s="97">
        <v>7500</v>
      </c>
      <c r="J218" s="197">
        <v>1500</v>
      </c>
      <c r="K218" s="97">
        <v>5000</v>
      </c>
      <c r="L218" s="97">
        <v>5000</v>
      </c>
      <c r="M218" s="1208">
        <v>0</v>
      </c>
      <c r="N218" s="1268">
        <f>(100/L218)*M218</f>
        <v>0</v>
      </c>
    </row>
    <row r="219" spans="1:14" ht="15">
      <c r="A219" s="196">
        <v>633004</v>
      </c>
      <c r="B219" s="55">
        <v>4</v>
      </c>
      <c r="C219" s="91">
        <v>41</v>
      </c>
      <c r="D219" s="817" t="s">
        <v>219</v>
      </c>
      <c r="E219" s="798" t="s">
        <v>398</v>
      </c>
      <c r="F219" s="97">
        <v>283</v>
      </c>
      <c r="G219" s="197">
        <v>352</v>
      </c>
      <c r="H219" s="97"/>
      <c r="I219" s="97"/>
      <c r="J219" s="197">
        <v>100</v>
      </c>
      <c r="K219" s="97"/>
      <c r="L219" s="97"/>
      <c r="M219" s="1208"/>
      <c r="N219" s="427"/>
    </row>
    <row r="220" spans="1:14" ht="15">
      <c r="A220" s="196">
        <v>633006</v>
      </c>
      <c r="B220" s="55">
        <v>7</v>
      </c>
      <c r="C220" s="91">
        <v>41</v>
      </c>
      <c r="D220" s="806" t="s">
        <v>219</v>
      </c>
      <c r="E220" s="798" t="s">
        <v>221</v>
      </c>
      <c r="F220" s="97">
        <v>515</v>
      </c>
      <c r="G220" s="242">
        <v>487</v>
      </c>
      <c r="H220" s="97">
        <v>500</v>
      </c>
      <c r="I220" s="97">
        <v>500</v>
      </c>
      <c r="J220" s="199">
        <v>600</v>
      </c>
      <c r="K220" s="97">
        <v>500</v>
      </c>
      <c r="L220" s="97">
        <v>500</v>
      </c>
      <c r="M220" s="1208">
        <v>0</v>
      </c>
      <c r="N220" s="1283">
        <f aca="true" t="shared" si="25" ref="N220:N225">(100/L220)*M220</f>
        <v>0</v>
      </c>
    </row>
    <row r="221" spans="1:14" ht="15">
      <c r="A221" s="198">
        <v>633004</v>
      </c>
      <c r="B221" s="34">
        <v>5</v>
      </c>
      <c r="C221" s="92">
        <v>41</v>
      </c>
      <c r="D221" s="806" t="s">
        <v>219</v>
      </c>
      <c r="E221" s="741" t="s">
        <v>222</v>
      </c>
      <c r="F221" s="97">
        <v>889</v>
      </c>
      <c r="G221" s="262">
        <v>1183</v>
      </c>
      <c r="H221" s="97">
        <v>1200</v>
      </c>
      <c r="I221" s="97">
        <v>1500</v>
      </c>
      <c r="J221" s="197">
        <v>1200</v>
      </c>
      <c r="K221" s="97">
        <v>1500</v>
      </c>
      <c r="L221" s="97">
        <v>1500</v>
      </c>
      <c r="M221" s="1208">
        <v>290.24</v>
      </c>
      <c r="N221" s="1272">
        <f t="shared" si="25"/>
        <v>19.349333333333334</v>
      </c>
    </row>
    <row r="222" spans="1:14" ht="15">
      <c r="A222" s="209">
        <v>633006</v>
      </c>
      <c r="B222" s="9">
        <v>10</v>
      </c>
      <c r="C222" s="14">
        <v>41</v>
      </c>
      <c r="D222" s="806" t="s">
        <v>219</v>
      </c>
      <c r="E222" s="741" t="s">
        <v>223</v>
      </c>
      <c r="F222" s="97"/>
      <c r="G222" s="262"/>
      <c r="H222" s="51">
        <v>2000</v>
      </c>
      <c r="I222" s="37">
        <v>2000</v>
      </c>
      <c r="J222" s="210"/>
      <c r="K222" s="51">
        <v>2000</v>
      </c>
      <c r="L222" s="37">
        <v>2000</v>
      </c>
      <c r="M222" s="1186">
        <v>0</v>
      </c>
      <c r="N222" s="1272">
        <f t="shared" si="25"/>
        <v>0</v>
      </c>
    </row>
    <row r="223" spans="1:14" ht="15">
      <c r="A223" s="206">
        <v>633015</v>
      </c>
      <c r="B223" s="52"/>
      <c r="C223" s="125">
        <v>41</v>
      </c>
      <c r="D223" s="803" t="s">
        <v>136</v>
      </c>
      <c r="E223" s="799" t="s">
        <v>224</v>
      </c>
      <c r="F223" s="97">
        <v>1173</v>
      </c>
      <c r="G223" s="262">
        <v>1377</v>
      </c>
      <c r="H223" s="37">
        <v>1400</v>
      </c>
      <c r="I223" s="24">
        <v>1400</v>
      </c>
      <c r="J223" s="243">
        <v>1300</v>
      </c>
      <c r="K223" s="37">
        <v>1400</v>
      </c>
      <c r="L223" s="24">
        <v>1400</v>
      </c>
      <c r="M223" s="1187">
        <v>0</v>
      </c>
      <c r="N223" s="1303">
        <f t="shared" si="25"/>
        <v>0</v>
      </c>
    </row>
    <row r="224" spans="1:14" ht="15">
      <c r="A224" s="222">
        <v>635</v>
      </c>
      <c r="B224" s="79"/>
      <c r="C224" s="89"/>
      <c r="D224" s="808"/>
      <c r="E224" s="797" t="s">
        <v>128</v>
      </c>
      <c r="F224" s="5">
        <f>SUM(F225:F226)</f>
        <v>514</v>
      </c>
      <c r="G224" s="192">
        <f>SUM(G225:G226)</f>
        <v>778</v>
      </c>
      <c r="H224" s="5">
        <f aca="true" t="shared" si="26" ref="H224:M224">H225+H226</f>
        <v>2000</v>
      </c>
      <c r="I224" s="4">
        <f t="shared" si="26"/>
        <v>1700</v>
      </c>
      <c r="J224" s="192">
        <f t="shared" si="26"/>
        <v>1000</v>
      </c>
      <c r="K224" s="5">
        <f t="shared" si="26"/>
        <v>2000</v>
      </c>
      <c r="L224" s="4">
        <f t="shared" si="26"/>
        <v>2000</v>
      </c>
      <c r="M224" s="442">
        <f t="shared" si="26"/>
        <v>0</v>
      </c>
      <c r="N224" s="1273">
        <f t="shared" si="25"/>
        <v>0</v>
      </c>
    </row>
    <row r="225" spans="1:14" ht="13.5" customHeight="1">
      <c r="A225" s="198">
        <v>635006</v>
      </c>
      <c r="B225" s="9">
        <v>6</v>
      </c>
      <c r="C225" s="14">
        <v>41</v>
      </c>
      <c r="D225" s="806" t="s">
        <v>136</v>
      </c>
      <c r="E225" s="741" t="s">
        <v>225</v>
      </c>
      <c r="F225" s="51">
        <v>514</v>
      </c>
      <c r="G225" s="242">
        <v>778</v>
      </c>
      <c r="H225" s="51">
        <v>2000</v>
      </c>
      <c r="I225" s="51">
        <v>1700</v>
      </c>
      <c r="J225" s="199">
        <v>1000</v>
      </c>
      <c r="K225" s="51">
        <v>2000</v>
      </c>
      <c r="L225" s="51">
        <v>2000</v>
      </c>
      <c r="M225" s="387">
        <v>0</v>
      </c>
      <c r="N225" s="1303">
        <f t="shared" si="25"/>
        <v>0</v>
      </c>
    </row>
    <row r="226" spans="1:14" ht="1.5" customHeight="1" hidden="1">
      <c r="A226" s="200">
        <v>635006</v>
      </c>
      <c r="B226" s="11">
        <v>10</v>
      </c>
      <c r="C226" s="236"/>
      <c r="D226" s="803" t="s">
        <v>136</v>
      </c>
      <c r="E226" s="799" t="s">
        <v>226</v>
      </c>
      <c r="F226" s="51"/>
      <c r="G226" s="242"/>
      <c r="H226" s="51"/>
      <c r="I226" s="51"/>
      <c r="J226" s="199"/>
      <c r="K226" s="51"/>
      <c r="L226" s="51"/>
      <c r="M226" s="387"/>
      <c r="N226" s="413"/>
    </row>
    <row r="227" spans="1:14" ht="15.75" customHeight="1">
      <c r="A227" s="191">
        <v>637</v>
      </c>
      <c r="B227" s="3"/>
      <c r="C227" s="156"/>
      <c r="D227" s="808"/>
      <c r="E227" s="797" t="s">
        <v>140</v>
      </c>
      <c r="F227" s="5">
        <f>SUM(F228:F230)</f>
        <v>88583</v>
      </c>
      <c r="G227" s="192">
        <f>SUM(G228:G230)</f>
        <v>82523</v>
      </c>
      <c r="H227" s="5">
        <f aca="true" t="shared" si="27" ref="H227:M227">H228+H229+H230</f>
        <v>65800</v>
      </c>
      <c r="I227" s="4">
        <f t="shared" si="27"/>
        <v>65800</v>
      </c>
      <c r="J227" s="192">
        <f t="shared" si="27"/>
        <v>100000</v>
      </c>
      <c r="K227" s="5">
        <v>62000</v>
      </c>
      <c r="L227" s="4">
        <f t="shared" si="27"/>
        <v>62000</v>
      </c>
      <c r="M227" s="442">
        <f t="shared" si="27"/>
        <v>14173.88</v>
      </c>
      <c r="N227" s="1273">
        <f>(100/L227)*M227</f>
        <v>22.86109677419355</v>
      </c>
    </row>
    <row r="228" spans="1:15" ht="15">
      <c r="A228" s="196">
        <v>637004</v>
      </c>
      <c r="B228" s="7">
        <v>1</v>
      </c>
      <c r="C228" s="1002">
        <v>41</v>
      </c>
      <c r="D228" s="817" t="s">
        <v>219</v>
      </c>
      <c r="E228" s="798" t="s">
        <v>227</v>
      </c>
      <c r="F228" s="82">
        <v>88583</v>
      </c>
      <c r="G228" s="194">
        <v>82523</v>
      </c>
      <c r="H228" s="97">
        <v>65800</v>
      </c>
      <c r="I228" s="97">
        <v>65800</v>
      </c>
      <c r="J228" s="197">
        <v>100000</v>
      </c>
      <c r="K228" s="97">
        <v>62000</v>
      </c>
      <c r="L228" s="83">
        <v>62000</v>
      </c>
      <c r="M228" s="1208">
        <v>14173.88</v>
      </c>
      <c r="N228" s="1268">
        <f>(100/L228)*M228</f>
        <v>22.86109677419355</v>
      </c>
      <c r="O228" s="219"/>
    </row>
    <row r="229" spans="1:19" ht="0.75" customHeight="1" thickBot="1">
      <c r="A229" s="233">
        <v>637027</v>
      </c>
      <c r="B229" s="132"/>
      <c r="C229" s="1014"/>
      <c r="D229" s="881" t="s">
        <v>219</v>
      </c>
      <c r="E229" s="884" t="s">
        <v>216</v>
      </c>
      <c r="F229" s="883"/>
      <c r="G229" s="886"/>
      <c r="H229" s="885">
        <v>0</v>
      </c>
      <c r="I229" s="133">
        <v>0</v>
      </c>
      <c r="J229" s="263">
        <v>0</v>
      </c>
      <c r="K229" s="885">
        <v>0</v>
      </c>
      <c r="L229" s="230">
        <v>0</v>
      </c>
      <c r="M229" s="1209">
        <v>0</v>
      </c>
      <c r="N229" s="696"/>
      <c r="S229" s="314"/>
    </row>
    <row r="230" spans="1:14" ht="15" hidden="1">
      <c r="A230" s="209">
        <v>637031</v>
      </c>
      <c r="B230" s="33"/>
      <c r="C230" s="150"/>
      <c r="D230" s="807" t="s">
        <v>219</v>
      </c>
      <c r="E230" s="43" t="s">
        <v>27</v>
      </c>
      <c r="F230" s="811"/>
      <c r="G230" s="243"/>
      <c r="H230" s="811">
        <v>0</v>
      </c>
      <c r="I230" s="24">
        <v>0</v>
      </c>
      <c r="J230" s="243">
        <v>0</v>
      </c>
      <c r="K230" s="811">
        <v>0</v>
      </c>
      <c r="L230" s="24">
        <v>0</v>
      </c>
      <c r="M230" s="1187">
        <v>0</v>
      </c>
      <c r="N230" s="419"/>
    </row>
    <row r="231" spans="1:21" ht="15.75" thickBot="1">
      <c r="A231" s="227"/>
      <c r="B231" s="101"/>
      <c r="C231" s="1007"/>
      <c r="D231" s="839"/>
      <c r="E231" s="833"/>
      <c r="G231" s="380"/>
      <c r="H231" s="111"/>
      <c r="I231" s="102"/>
      <c r="J231" s="259"/>
      <c r="K231" s="111"/>
      <c r="L231" s="37"/>
      <c r="M231" s="1204"/>
      <c r="N231" s="428"/>
      <c r="U231" s="396"/>
    </row>
    <row r="232" spans="1:14" ht="15.75" thickBot="1">
      <c r="A232" s="73" t="s">
        <v>228</v>
      </c>
      <c r="B232" s="18"/>
      <c r="C232" s="999"/>
      <c r="D232" s="802"/>
      <c r="E232" s="795" t="s">
        <v>229</v>
      </c>
      <c r="F232" s="74">
        <f>SUM(F233+F244+F247+F242)</f>
        <v>3653</v>
      </c>
      <c r="G232" s="19">
        <f>SUM(G233+G244+G247+G242)</f>
        <v>3459</v>
      </c>
      <c r="H232" s="74">
        <f>H233+H244+H247</f>
        <v>2285</v>
      </c>
      <c r="I232" s="72">
        <f>I233+I244+I247+I242</f>
        <v>2285</v>
      </c>
      <c r="J232" s="19">
        <f>J233+J244+J247+J242</f>
        <v>3635</v>
      </c>
      <c r="K232" s="74">
        <f>K233+K244+K247+K242</f>
        <v>1450</v>
      </c>
      <c r="L232" s="72">
        <f>L233+L244+L247+L242</f>
        <v>1450</v>
      </c>
      <c r="M232" s="394">
        <f>M233+M244+M247+M242</f>
        <v>35</v>
      </c>
      <c r="N232" s="392">
        <f>(100/L232)*M232</f>
        <v>2.413793103448276</v>
      </c>
    </row>
    <row r="233" spans="1:14" ht="15.75" thickBot="1">
      <c r="A233" s="223">
        <v>62</v>
      </c>
      <c r="B233" s="76"/>
      <c r="C233" s="1015"/>
      <c r="D233" s="882"/>
      <c r="E233" s="796" t="s">
        <v>79</v>
      </c>
      <c r="F233" s="77">
        <f>SUM(F234:F241)</f>
        <v>230</v>
      </c>
      <c r="G233" s="251">
        <f>SUM(G234:G241)</f>
        <v>200</v>
      </c>
      <c r="H233" s="77">
        <f>SUM(H234:H241)</f>
        <v>285</v>
      </c>
      <c r="I233" s="75">
        <f>SUM(I234:I241)</f>
        <v>285</v>
      </c>
      <c r="J233" s="251">
        <f>SUM(J234:J241)</f>
        <v>285</v>
      </c>
      <c r="K233" s="77"/>
      <c r="L233" s="75"/>
      <c r="M233" s="1205"/>
      <c r="N233" s="408"/>
    </row>
    <row r="234" spans="1:14" ht="0.75" customHeight="1">
      <c r="A234" s="196">
        <v>621000</v>
      </c>
      <c r="B234" s="23"/>
      <c r="C234" s="981">
        <v>41</v>
      </c>
      <c r="D234" s="816" t="s">
        <v>209</v>
      </c>
      <c r="E234" s="798" t="s">
        <v>80</v>
      </c>
      <c r="F234" s="97">
        <v>66</v>
      </c>
      <c r="G234" s="197">
        <v>57</v>
      </c>
      <c r="H234" s="56">
        <v>75</v>
      </c>
      <c r="I234" s="22">
        <v>75</v>
      </c>
      <c r="J234" s="208">
        <v>75</v>
      </c>
      <c r="K234" s="56"/>
      <c r="L234" s="22"/>
      <c r="M234" s="1182"/>
      <c r="N234" s="430"/>
    </row>
    <row r="235" spans="1:14" ht="9" customHeight="1" hidden="1">
      <c r="A235" s="198">
        <v>623000</v>
      </c>
      <c r="B235" s="9"/>
      <c r="C235" s="14"/>
      <c r="D235" s="806" t="s">
        <v>209</v>
      </c>
      <c r="E235" s="741" t="s">
        <v>81</v>
      </c>
      <c r="F235" s="51"/>
      <c r="G235" s="199"/>
      <c r="H235" s="51"/>
      <c r="I235" s="8">
        <v>0</v>
      </c>
      <c r="J235" s="199"/>
      <c r="K235" s="51"/>
      <c r="L235" s="8"/>
      <c r="M235" s="386"/>
      <c r="N235" s="410"/>
    </row>
    <row r="236" spans="1:14" ht="15">
      <c r="A236" s="198">
        <v>625001</v>
      </c>
      <c r="B236" s="9"/>
      <c r="C236" s="14">
        <v>41</v>
      </c>
      <c r="D236" s="806" t="s">
        <v>209</v>
      </c>
      <c r="E236" s="741" t="s">
        <v>82</v>
      </c>
      <c r="F236" s="51">
        <v>9</v>
      </c>
      <c r="G236" s="199">
        <v>8</v>
      </c>
      <c r="H236" s="51">
        <v>11</v>
      </c>
      <c r="I236" s="8">
        <v>11</v>
      </c>
      <c r="J236" s="199">
        <v>11</v>
      </c>
      <c r="K236" s="51"/>
      <c r="L236" s="8"/>
      <c r="M236" s="386"/>
      <c r="N236" s="431"/>
    </row>
    <row r="237" spans="1:15" ht="15">
      <c r="A237" s="198">
        <v>625002</v>
      </c>
      <c r="B237" s="9"/>
      <c r="C237" s="14">
        <v>41</v>
      </c>
      <c r="D237" s="806" t="s">
        <v>209</v>
      </c>
      <c r="E237" s="741" t="s">
        <v>83</v>
      </c>
      <c r="F237" s="51">
        <v>92</v>
      </c>
      <c r="G237" s="199">
        <v>80</v>
      </c>
      <c r="H237" s="51">
        <v>105</v>
      </c>
      <c r="I237" s="8">
        <v>105</v>
      </c>
      <c r="J237" s="199">
        <v>105</v>
      </c>
      <c r="K237" s="51"/>
      <c r="L237" s="8"/>
      <c r="M237" s="386"/>
      <c r="N237" s="449"/>
      <c r="O237" s="396"/>
    </row>
    <row r="238" spans="1:14" ht="15">
      <c r="A238" s="196">
        <v>625003</v>
      </c>
      <c r="B238" s="7"/>
      <c r="C238" s="239">
        <v>41</v>
      </c>
      <c r="D238" s="804" t="s">
        <v>209</v>
      </c>
      <c r="E238" s="798" t="s">
        <v>84</v>
      </c>
      <c r="F238" s="97">
        <v>6</v>
      </c>
      <c r="G238" s="197">
        <v>5</v>
      </c>
      <c r="H238" s="51">
        <v>28</v>
      </c>
      <c r="I238" s="8">
        <v>28</v>
      </c>
      <c r="J238" s="199">
        <v>28</v>
      </c>
      <c r="K238" s="51"/>
      <c r="L238" s="8"/>
      <c r="M238" s="386"/>
      <c r="N238" s="1275"/>
    </row>
    <row r="239" spans="1:14" ht="15">
      <c r="A239" s="198">
        <v>625004</v>
      </c>
      <c r="B239" s="9"/>
      <c r="C239" s="14">
        <v>41</v>
      </c>
      <c r="D239" s="806" t="s">
        <v>209</v>
      </c>
      <c r="E239" s="741" t="s">
        <v>85</v>
      </c>
      <c r="F239" s="51">
        <v>21</v>
      </c>
      <c r="G239" s="199">
        <v>17</v>
      </c>
      <c r="H239" s="51">
        <v>20</v>
      </c>
      <c r="I239" s="8">
        <v>20</v>
      </c>
      <c r="J239" s="199">
        <v>20</v>
      </c>
      <c r="K239" s="51"/>
      <c r="L239" s="8"/>
      <c r="M239" s="386"/>
      <c r="N239" s="431"/>
    </row>
    <row r="240" spans="1:15" ht="15">
      <c r="A240" s="209">
        <v>625005</v>
      </c>
      <c r="B240" s="16"/>
      <c r="C240" s="239">
        <v>41</v>
      </c>
      <c r="D240" s="805" t="s">
        <v>209</v>
      </c>
      <c r="E240" s="931" t="s">
        <v>86</v>
      </c>
      <c r="F240" s="37">
        <v>5</v>
      </c>
      <c r="G240" s="244">
        <v>6</v>
      </c>
      <c r="H240" s="51">
        <v>10</v>
      </c>
      <c r="I240" s="8">
        <v>10</v>
      </c>
      <c r="J240" s="199">
        <v>10</v>
      </c>
      <c r="K240" s="51"/>
      <c r="L240" s="8"/>
      <c r="M240" s="386"/>
      <c r="N240" s="1274"/>
      <c r="O240" s="216"/>
    </row>
    <row r="241" spans="1:14" ht="1.5" customHeight="1">
      <c r="A241" s="206">
        <v>625007</v>
      </c>
      <c r="B241" s="100"/>
      <c r="C241" s="150"/>
      <c r="D241" s="807" t="s">
        <v>209</v>
      </c>
      <c r="E241" s="842" t="s">
        <v>87</v>
      </c>
      <c r="F241" s="57">
        <v>31</v>
      </c>
      <c r="G241" s="244">
        <v>27</v>
      </c>
      <c r="H241" s="57">
        <v>36</v>
      </c>
      <c r="I241" s="25">
        <v>36</v>
      </c>
      <c r="J241" s="244">
        <v>36</v>
      </c>
      <c r="K241" s="57"/>
      <c r="L241" s="25"/>
      <c r="M241" s="391"/>
      <c r="N241" s="412"/>
    </row>
    <row r="242" spans="1:14" ht="15">
      <c r="A242" s="223">
        <v>633</v>
      </c>
      <c r="B242" s="3"/>
      <c r="C242" s="156"/>
      <c r="D242" s="808"/>
      <c r="E242" s="853" t="s">
        <v>96</v>
      </c>
      <c r="F242" s="5"/>
      <c r="G242" s="192">
        <v>23</v>
      </c>
      <c r="H242" s="5"/>
      <c r="I242" s="4">
        <v>120</v>
      </c>
      <c r="J242" s="192">
        <v>50</v>
      </c>
      <c r="K242" s="5">
        <v>150</v>
      </c>
      <c r="L242" s="4">
        <f>L243</f>
        <v>150</v>
      </c>
      <c r="M242" s="442">
        <f>M243</f>
        <v>0</v>
      </c>
      <c r="N242" s="1273">
        <f>(100/L242)*M242</f>
        <v>0</v>
      </c>
    </row>
    <row r="243" spans="1:15" ht="15" customHeight="1">
      <c r="A243" s="200">
        <v>633006</v>
      </c>
      <c r="B243" s="80">
        <v>7</v>
      </c>
      <c r="C243" s="1005">
        <v>41</v>
      </c>
      <c r="D243" s="837" t="s">
        <v>209</v>
      </c>
      <c r="E243" s="824" t="s">
        <v>221</v>
      </c>
      <c r="F243" s="82"/>
      <c r="G243" s="194">
        <v>23</v>
      </c>
      <c r="H243" s="82"/>
      <c r="I243" s="83">
        <v>120</v>
      </c>
      <c r="J243" s="201">
        <v>50</v>
      </c>
      <c r="K243" s="82">
        <v>150</v>
      </c>
      <c r="L243" s="83">
        <v>150</v>
      </c>
      <c r="M243" s="1183">
        <v>0</v>
      </c>
      <c r="N243" s="1267">
        <f>(100/L243)*M243</f>
        <v>0</v>
      </c>
      <c r="O243" s="53"/>
    </row>
    <row r="244" spans="1:14" ht="15.75" hidden="1" thickBot="1">
      <c r="A244" s="222">
        <v>635</v>
      </c>
      <c r="B244" s="3"/>
      <c r="C244" s="163"/>
      <c r="D244" s="837"/>
      <c r="E244" s="827" t="s">
        <v>128</v>
      </c>
      <c r="F244" s="5">
        <f>F245+F246</f>
        <v>0</v>
      </c>
      <c r="G244" s="192">
        <f aca="true" t="shared" si="28" ref="G244:M244">G245+G246</f>
        <v>0</v>
      </c>
      <c r="H244" s="5">
        <f t="shared" si="28"/>
        <v>0</v>
      </c>
      <c r="I244" s="4">
        <f t="shared" si="28"/>
        <v>0</v>
      </c>
      <c r="J244" s="192">
        <f t="shared" si="28"/>
        <v>0</v>
      </c>
      <c r="K244" s="5">
        <f t="shared" si="28"/>
        <v>0</v>
      </c>
      <c r="L244" s="4">
        <f t="shared" si="28"/>
        <v>0</v>
      </c>
      <c r="M244" s="442">
        <f t="shared" si="28"/>
        <v>0</v>
      </c>
      <c r="N244" s="1310"/>
    </row>
    <row r="245" spans="1:18" ht="15" hidden="1">
      <c r="A245" s="200">
        <v>635004</v>
      </c>
      <c r="B245" s="11"/>
      <c r="C245" s="236"/>
      <c r="D245" s="808" t="s">
        <v>209</v>
      </c>
      <c r="E245" s="828" t="s">
        <v>230</v>
      </c>
      <c r="F245" s="37">
        <v>0</v>
      </c>
      <c r="G245" s="210">
        <v>0</v>
      </c>
      <c r="H245" s="56">
        <v>0</v>
      </c>
      <c r="I245" s="22">
        <v>0</v>
      </c>
      <c r="J245" s="208">
        <v>0</v>
      </c>
      <c r="K245" s="56">
        <v>0</v>
      </c>
      <c r="L245" s="22">
        <v>0</v>
      </c>
      <c r="M245" s="1182">
        <v>0</v>
      </c>
      <c r="N245" s="407"/>
      <c r="R245" s="380"/>
    </row>
    <row r="246" spans="1:14" ht="20.25" customHeight="1" hidden="1">
      <c r="A246" s="200">
        <v>635006</v>
      </c>
      <c r="B246" s="11">
        <v>1</v>
      </c>
      <c r="C246" s="236"/>
      <c r="D246" s="803" t="s">
        <v>209</v>
      </c>
      <c r="E246" s="824" t="s">
        <v>135</v>
      </c>
      <c r="F246" s="811">
        <v>0</v>
      </c>
      <c r="G246" s="243">
        <v>0</v>
      </c>
      <c r="H246" s="85">
        <v>0</v>
      </c>
      <c r="I246" s="10">
        <v>0</v>
      </c>
      <c r="J246" s="201">
        <v>0</v>
      </c>
      <c r="K246" s="85">
        <v>0</v>
      </c>
      <c r="L246" s="10">
        <v>0</v>
      </c>
      <c r="M246" s="1183">
        <v>0</v>
      </c>
      <c r="N246" s="413"/>
    </row>
    <row r="247" spans="1:14" ht="20.25" customHeight="1">
      <c r="A247" s="191">
        <v>637</v>
      </c>
      <c r="B247" s="3"/>
      <c r="C247" s="156"/>
      <c r="D247" s="808"/>
      <c r="E247" s="827" t="s">
        <v>140</v>
      </c>
      <c r="F247" s="5">
        <f>SUM(F248:F250)</f>
        <v>3423</v>
      </c>
      <c r="G247" s="192">
        <f>SUM(G248:G250)</f>
        <v>3236</v>
      </c>
      <c r="H247" s="5">
        <f aca="true" t="shared" si="29" ref="H247:M247">H248+H249+H250</f>
        <v>2000</v>
      </c>
      <c r="I247" s="4">
        <f t="shared" si="29"/>
        <v>1880</v>
      </c>
      <c r="J247" s="192">
        <f t="shared" si="29"/>
        <v>3300</v>
      </c>
      <c r="K247" s="5">
        <f t="shared" si="29"/>
        <v>1300</v>
      </c>
      <c r="L247" s="4">
        <f t="shared" si="29"/>
        <v>1300</v>
      </c>
      <c r="M247" s="442">
        <f t="shared" si="29"/>
        <v>35</v>
      </c>
      <c r="N247" s="1273">
        <f>(100/L247)*M247</f>
        <v>2.6923076923076925</v>
      </c>
    </row>
    <row r="248" spans="1:20" ht="19.5" customHeight="1">
      <c r="A248" s="196">
        <v>637004</v>
      </c>
      <c r="B248" s="7">
        <v>3</v>
      </c>
      <c r="C248" s="1002">
        <v>41</v>
      </c>
      <c r="D248" s="817" t="s">
        <v>209</v>
      </c>
      <c r="E248" s="829" t="s">
        <v>231</v>
      </c>
      <c r="F248" s="97">
        <v>2505</v>
      </c>
      <c r="G248" s="197">
        <v>2198</v>
      </c>
      <c r="H248" s="97">
        <v>1000</v>
      </c>
      <c r="I248" s="6">
        <v>830</v>
      </c>
      <c r="J248" s="197">
        <v>2300</v>
      </c>
      <c r="K248" s="97">
        <v>1000</v>
      </c>
      <c r="L248" s="6">
        <v>1000</v>
      </c>
      <c r="M248" s="1185">
        <v>0</v>
      </c>
      <c r="N248" s="1268">
        <f>(100/L248)*M248</f>
        <v>0</v>
      </c>
      <c r="P248" s="216"/>
      <c r="Q248" s="216"/>
      <c r="R248" s="216"/>
      <c r="S248" s="216"/>
      <c r="T248" s="216"/>
    </row>
    <row r="249" spans="1:14" ht="15">
      <c r="A249" s="198">
        <v>637004</v>
      </c>
      <c r="B249" s="9">
        <v>9</v>
      </c>
      <c r="C249" s="14">
        <v>41</v>
      </c>
      <c r="D249" s="806" t="s">
        <v>209</v>
      </c>
      <c r="E249" s="457" t="s">
        <v>232</v>
      </c>
      <c r="F249" s="51">
        <v>225</v>
      </c>
      <c r="G249" s="199">
        <v>345</v>
      </c>
      <c r="H249" s="51">
        <v>250</v>
      </c>
      <c r="I249" s="8">
        <v>300</v>
      </c>
      <c r="J249" s="199">
        <v>250</v>
      </c>
      <c r="K249" s="51">
        <v>300</v>
      </c>
      <c r="L249" s="8">
        <v>300</v>
      </c>
      <c r="M249" s="386">
        <v>35</v>
      </c>
      <c r="N249" s="1283">
        <f>(100/L249)*M249</f>
        <v>11.666666666666666</v>
      </c>
    </row>
    <row r="250" spans="1:15" ht="14.25" customHeight="1" thickBot="1">
      <c r="A250" s="200">
        <v>637027</v>
      </c>
      <c r="B250" s="52"/>
      <c r="C250" s="125">
        <v>41</v>
      </c>
      <c r="D250" s="803" t="s">
        <v>209</v>
      </c>
      <c r="E250" s="824" t="s">
        <v>165</v>
      </c>
      <c r="F250" s="85">
        <v>693</v>
      </c>
      <c r="G250" s="201">
        <v>693</v>
      </c>
      <c r="H250" s="85">
        <v>750</v>
      </c>
      <c r="I250" s="10">
        <v>750</v>
      </c>
      <c r="J250" s="201">
        <v>750</v>
      </c>
      <c r="K250" s="85"/>
      <c r="L250" s="10"/>
      <c r="M250" s="1183"/>
      <c r="N250" s="448"/>
      <c r="O250" s="216"/>
    </row>
    <row r="251" spans="1:14" ht="15" customHeight="1" hidden="1">
      <c r="A251" s="228"/>
      <c r="B251" s="35"/>
      <c r="C251" s="148"/>
      <c r="D251" s="834"/>
      <c r="E251" s="888"/>
      <c r="G251" s="421"/>
      <c r="H251" s="37"/>
      <c r="I251" s="13"/>
      <c r="J251" s="210"/>
      <c r="K251" s="37"/>
      <c r="L251" s="13"/>
      <c r="M251" s="390"/>
      <c r="N251" s="434"/>
    </row>
    <row r="252" spans="1:14" ht="15" customHeight="1" hidden="1">
      <c r="A252" s="298"/>
      <c r="B252" s="115"/>
      <c r="C252" s="1009"/>
      <c r="D252" s="834"/>
      <c r="E252" s="889" t="s">
        <v>233</v>
      </c>
      <c r="F252" s="74">
        <v>0</v>
      </c>
      <c r="G252" s="19">
        <v>0</v>
      </c>
      <c r="H252" s="62">
        <f aca="true" t="shared" si="30" ref="H252:M253">H253</f>
        <v>0</v>
      </c>
      <c r="I252" s="19">
        <f t="shared" si="30"/>
        <v>0</v>
      </c>
      <c r="J252" s="19">
        <f t="shared" si="30"/>
        <v>0</v>
      </c>
      <c r="K252" s="62">
        <f t="shared" si="30"/>
        <v>0</v>
      </c>
      <c r="L252" s="19">
        <f t="shared" si="30"/>
        <v>0</v>
      </c>
      <c r="M252" s="394">
        <f t="shared" si="30"/>
        <v>0</v>
      </c>
      <c r="N252" s="434"/>
    </row>
    <row r="253" spans="1:14" ht="1.5" customHeight="1">
      <c r="A253" s="299">
        <v>637</v>
      </c>
      <c r="B253" s="135"/>
      <c r="C253" s="1016"/>
      <c r="D253" s="876"/>
      <c r="E253" s="890" t="s">
        <v>140</v>
      </c>
      <c r="F253" s="887">
        <v>0</v>
      </c>
      <c r="G253" s="271">
        <v>0</v>
      </c>
      <c r="H253" s="77">
        <f t="shared" si="30"/>
        <v>0</v>
      </c>
      <c r="I253" s="75">
        <f t="shared" si="30"/>
        <v>0</v>
      </c>
      <c r="J253" s="251">
        <f t="shared" si="30"/>
        <v>0</v>
      </c>
      <c r="K253" s="77">
        <f t="shared" si="30"/>
        <v>0</v>
      </c>
      <c r="L253" s="75">
        <f t="shared" si="30"/>
        <v>0</v>
      </c>
      <c r="M253" s="1205">
        <f t="shared" si="30"/>
        <v>0</v>
      </c>
      <c r="N253" s="431"/>
    </row>
    <row r="254" spans="1:14" ht="12.75" customHeight="1" thickBot="1">
      <c r="A254" s="228"/>
      <c r="B254" s="35"/>
      <c r="C254" s="148"/>
      <c r="D254" s="834"/>
      <c r="E254" s="888"/>
      <c r="F254" s="29"/>
      <c r="G254" s="830"/>
      <c r="H254" s="37"/>
      <c r="I254" s="13"/>
      <c r="J254" s="210"/>
      <c r="K254" s="37"/>
      <c r="L254" s="13"/>
      <c r="M254" s="390"/>
      <c r="N254" s="416"/>
    </row>
    <row r="255" spans="1:14" ht="15.75" thickBot="1">
      <c r="A255" s="17" t="s">
        <v>234</v>
      </c>
      <c r="B255" s="103"/>
      <c r="C255" s="59"/>
      <c r="D255" s="802"/>
      <c r="E255" s="61" t="s">
        <v>235</v>
      </c>
      <c r="F255" s="74">
        <f>SUM(F256+F257+F260+F262)</f>
        <v>31327</v>
      </c>
      <c r="G255" s="19">
        <f>SUM(G256+G257+G260+G262)</f>
        <v>24154</v>
      </c>
      <c r="H255" s="74">
        <f aca="true" t="shared" si="31" ref="H255:M255">H256+H257+H260+H262</f>
        <v>6650</v>
      </c>
      <c r="I255" s="72">
        <f t="shared" si="31"/>
        <v>8050</v>
      </c>
      <c r="J255" s="19">
        <f t="shared" si="31"/>
        <v>26750</v>
      </c>
      <c r="K255" s="74">
        <f t="shared" si="31"/>
        <v>3450</v>
      </c>
      <c r="L255" s="72">
        <f t="shared" si="31"/>
        <v>3450</v>
      </c>
      <c r="M255" s="394">
        <f t="shared" si="31"/>
        <v>1183.3400000000001</v>
      </c>
      <c r="N255" s="392">
        <f>(100/L255)*M255</f>
        <v>34.29971014492754</v>
      </c>
    </row>
    <row r="256" spans="1:14" ht="0.75" customHeight="1">
      <c r="A256" s="295">
        <v>62</v>
      </c>
      <c r="B256" s="105"/>
      <c r="C256" s="105"/>
      <c r="D256" s="106" t="s">
        <v>209</v>
      </c>
      <c r="E256" s="861" t="s">
        <v>79</v>
      </c>
      <c r="F256" s="116">
        <v>0</v>
      </c>
      <c r="G256" s="107">
        <v>0</v>
      </c>
      <c r="H256" s="107">
        <v>0</v>
      </c>
      <c r="I256" s="107">
        <v>0</v>
      </c>
      <c r="J256" s="248">
        <v>0</v>
      </c>
      <c r="K256" s="116">
        <v>0</v>
      </c>
      <c r="L256" s="107">
        <v>0</v>
      </c>
      <c r="M256" s="1193">
        <v>0</v>
      </c>
      <c r="N256" s="410"/>
    </row>
    <row r="257" spans="1:14" ht="15">
      <c r="A257" s="223">
        <v>632</v>
      </c>
      <c r="B257" s="112"/>
      <c r="C257" s="1001"/>
      <c r="D257" s="808"/>
      <c r="E257" s="796" t="s">
        <v>89</v>
      </c>
      <c r="F257" s="77">
        <f>SUM(F258:F259)</f>
        <v>31204</v>
      </c>
      <c r="G257" s="192">
        <f>SUM(G258:G259)</f>
        <v>24146</v>
      </c>
      <c r="H257" s="77">
        <v>6500</v>
      </c>
      <c r="I257" s="75">
        <v>7900</v>
      </c>
      <c r="J257" s="251">
        <v>26600</v>
      </c>
      <c r="K257" s="77">
        <f>SUM(K258:K259)</f>
        <v>3300</v>
      </c>
      <c r="L257" s="75">
        <f>L258+L259</f>
        <v>3300</v>
      </c>
      <c r="M257" s="1205">
        <f>M258+M259</f>
        <v>1183.3400000000001</v>
      </c>
      <c r="N257" s="1273">
        <f>(100/L257)*M257</f>
        <v>35.858787878787886</v>
      </c>
    </row>
    <row r="258" spans="1:14" ht="15.75" thickBot="1">
      <c r="A258" s="207">
        <v>632001</v>
      </c>
      <c r="B258" s="50">
        <v>1</v>
      </c>
      <c r="C258" s="1010">
        <v>41</v>
      </c>
      <c r="D258" s="816" t="s">
        <v>209</v>
      </c>
      <c r="E258" s="812" t="s">
        <v>91</v>
      </c>
      <c r="F258" s="121">
        <v>2058</v>
      </c>
      <c r="G258" s="249">
        <v>1039</v>
      </c>
      <c r="H258" s="121">
        <v>1500</v>
      </c>
      <c r="I258" s="99">
        <v>1900</v>
      </c>
      <c r="J258" s="249">
        <v>1500</v>
      </c>
      <c r="K258" s="121">
        <v>1500</v>
      </c>
      <c r="L258" s="99">
        <v>1500</v>
      </c>
      <c r="M258" s="1199">
        <v>413.13</v>
      </c>
      <c r="N258" s="1270">
        <f>(100/L258)*M258</f>
        <v>27.541999999999998</v>
      </c>
    </row>
    <row r="259" spans="1:19" ht="15">
      <c r="A259" s="206">
        <v>632002</v>
      </c>
      <c r="B259" s="84"/>
      <c r="C259" s="1017">
        <v>41</v>
      </c>
      <c r="D259" s="807" t="s">
        <v>209</v>
      </c>
      <c r="E259" s="809" t="s">
        <v>29</v>
      </c>
      <c r="F259" s="811">
        <v>29146</v>
      </c>
      <c r="G259" s="243">
        <v>23107</v>
      </c>
      <c r="H259" s="811">
        <v>5000</v>
      </c>
      <c r="I259" s="24">
        <v>6000</v>
      </c>
      <c r="J259" s="243">
        <v>25000</v>
      </c>
      <c r="K259" s="811">
        <v>1800</v>
      </c>
      <c r="L259" s="24">
        <v>1800</v>
      </c>
      <c r="M259" s="1187">
        <v>770.21</v>
      </c>
      <c r="N259" s="1271">
        <f>(100/L259)*M259</f>
        <v>42.78944444444444</v>
      </c>
      <c r="O259" s="216"/>
      <c r="S259" s="235"/>
    </row>
    <row r="260" spans="1:14" ht="15">
      <c r="A260" s="231">
        <v>635</v>
      </c>
      <c r="B260" s="76"/>
      <c r="C260" s="1000"/>
      <c r="D260" s="803" t="s">
        <v>209</v>
      </c>
      <c r="E260" s="797" t="s">
        <v>128</v>
      </c>
      <c r="F260" s="5">
        <v>123</v>
      </c>
      <c r="G260" s="192"/>
      <c r="H260" s="5">
        <v>150</v>
      </c>
      <c r="I260" s="4">
        <v>150</v>
      </c>
      <c r="J260" s="192">
        <v>150</v>
      </c>
      <c r="K260" s="5">
        <v>150</v>
      </c>
      <c r="L260" s="4">
        <v>150</v>
      </c>
      <c r="M260" s="442">
        <v>0</v>
      </c>
      <c r="N260" s="1273">
        <f>(100/L260)*M260</f>
        <v>0</v>
      </c>
    </row>
    <row r="261" spans="1:14" ht="15">
      <c r="A261" s="200">
        <v>635004</v>
      </c>
      <c r="B261" s="11">
        <v>4</v>
      </c>
      <c r="C261" s="236">
        <v>41</v>
      </c>
      <c r="D261" s="803" t="s">
        <v>209</v>
      </c>
      <c r="E261" s="800" t="s">
        <v>237</v>
      </c>
      <c r="F261" s="121">
        <v>123</v>
      </c>
      <c r="G261" s="249"/>
      <c r="H261" s="82">
        <v>150</v>
      </c>
      <c r="I261" s="99">
        <v>150</v>
      </c>
      <c r="J261" s="194">
        <v>150</v>
      </c>
      <c r="K261" s="82">
        <v>150</v>
      </c>
      <c r="L261" s="83">
        <v>150</v>
      </c>
      <c r="M261" s="1184">
        <v>0</v>
      </c>
      <c r="N261" s="1268">
        <f>(100/L261)*M261</f>
        <v>0</v>
      </c>
    </row>
    <row r="262" spans="1:14" ht="15" customHeight="1">
      <c r="A262" s="191">
        <v>637</v>
      </c>
      <c r="B262" s="3"/>
      <c r="C262" s="156"/>
      <c r="D262" s="808"/>
      <c r="E262" s="797" t="s">
        <v>140</v>
      </c>
      <c r="F262" s="5"/>
      <c r="G262" s="192">
        <v>8</v>
      </c>
      <c r="H262" s="5"/>
      <c r="I262" s="4"/>
      <c r="J262" s="192"/>
      <c r="K262" s="5"/>
      <c r="L262" s="4"/>
      <c r="M262" s="442"/>
      <c r="N262" s="1295"/>
    </row>
    <row r="263" spans="1:14" ht="15.75" hidden="1" thickBot="1">
      <c r="A263" s="207">
        <v>637004</v>
      </c>
      <c r="B263" s="16"/>
      <c r="C263" s="36"/>
      <c r="D263" s="88" t="s">
        <v>209</v>
      </c>
      <c r="E263" s="810" t="s">
        <v>236</v>
      </c>
      <c r="F263" s="891"/>
      <c r="G263" s="136"/>
      <c r="H263" s="22">
        <v>0</v>
      </c>
      <c r="I263" s="99">
        <v>0</v>
      </c>
      <c r="J263" s="208">
        <v>0</v>
      </c>
      <c r="K263" s="56">
        <v>0</v>
      </c>
      <c r="L263" s="99">
        <v>0</v>
      </c>
      <c r="M263" s="1182">
        <v>0</v>
      </c>
      <c r="N263" s="1278"/>
    </row>
    <row r="264" spans="1:14" ht="16.5" customHeight="1">
      <c r="A264" s="198">
        <v>633006</v>
      </c>
      <c r="B264" s="9">
        <v>7</v>
      </c>
      <c r="C264" s="14">
        <v>41</v>
      </c>
      <c r="D264" s="806" t="s">
        <v>209</v>
      </c>
      <c r="E264" s="842" t="s">
        <v>96</v>
      </c>
      <c r="F264" s="892"/>
      <c r="G264" s="893">
        <v>8</v>
      </c>
      <c r="H264" s="37"/>
      <c r="I264" s="25"/>
      <c r="J264" s="243"/>
      <c r="K264" s="811"/>
      <c r="L264" s="25"/>
      <c r="M264" s="1186"/>
      <c r="N264" s="1312"/>
    </row>
    <row r="265" spans="1:14" ht="14.25" customHeight="1" thickBot="1">
      <c r="A265" s="227"/>
      <c r="B265" s="101"/>
      <c r="C265" s="1007"/>
      <c r="D265" s="839"/>
      <c r="E265" s="843"/>
      <c r="F265" s="869"/>
      <c r="G265" s="421"/>
      <c r="H265" s="111"/>
      <c r="I265" s="102"/>
      <c r="J265" s="194"/>
      <c r="K265" s="82"/>
      <c r="L265" s="102"/>
      <c r="M265" s="1204"/>
      <c r="N265" s="1290"/>
    </row>
    <row r="266" spans="1:14" ht="18.75" customHeight="1" thickBot="1">
      <c r="A266" s="73" t="s">
        <v>238</v>
      </c>
      <c r="B266" s="18"/>
      <c r="C266" s="999"/>
      <c r="D266" s="802"/>
      <c r="E266" s="61" t="s">
        <v>239</v>
      </c>
      <c r="F266" s="74">
        <f>SUM(F267+F276+F278+F282+F280)</f>
        <v>24534</v>
      </c>
      <c r="G266" s="19">
        <f>SUM(G267+G276+G278+G282+G280)</f>
        <v>23574</v>
      </c>
      <c r="H266" s="74">
        <f aca="true" t="shared" si="32" ref="H266:M266">H267+H276+H278+H280+H282</f>
        <v>24074</v>
      </c>
      <c r="I266" s="72">
        <f t="shared" si="32"/>
        <v>24074</v>
      </c>
      <c r="J266" s="260">
        <f t="shared" si="32"/>
        <v>24004</v>
      </c>
      <c r="K266" s="850">
        <f t="shared" si="32"/>
        <v>24074</v>
      </c>
      <c r="L266" s="72">
        <f t="shared" si="32"/>
        <v>24074</v>
      </c>
      <c r="M266" s="394">
        <f t="shared" si="32"/>
        <v>18807.28</v>
      </c>
      <c r="N266" s="392">
        <f>(100/L266)*M266</f>
        <v>78.12278807011714</v>
      </c>
    </row>
    <row r="267" spans="1:14" ht="14.25" customHeight="1">
      <c r="A267" s="300">
        <v>62</v>
      </c>
      <c r="B267" s="104"/>
      <c r="C267" s="162"/>
      <c r="D267" s="835"/>
      <c r="E267" s="836" t="s">
        <v>79</v>
      </c>
      <c r="F267" s="116">
        <v>333</v>
      </c>
      <c r="G267" s="248">
        <v>329</v>
      </c>
      <c r="H267" s="116">
        <v>324</v>
      </c>
      <c r="I267" s="116">
        <f>SUM(I268:I275)</f>
        <v>324</v>
      </c>
      <c r="J267" s="248">
        <f>SUM(J268:J275)</f>
        <v>324</v>
      </c>
      <c r="K267" s="116">
        <f>SUM(K268:K275)</f>
        <v>324</v>
      </c>
      <c r="L267" s="116">
        <f>SUM(L268:L275)</f>
        <v>324</v>
      </c>
      <c r="M267" s="1195">
        <f>SUM(M268:M275)</f>
        <v>82.11</v>
      </c>
      <c r="N267" s="1273">
        <f>(100/L267)*M267</f>
        <v>25.34259259259259</v>
      </c>
    </row>
    <row r="268" spans="1:14" ht="15" hidden="1">
      <c r="A268" s="196">
        <v>621000</v>
      </c>
      <c r="B268" s="23"/>
      <c r="C268" s="239"/>
      <c r="D268" s="804" t="s">
        <v>240</v>
      </c>
      <c r="E268" s="829" t="s">
        <v>80</v>
      </c>
      <c r="F268" s="97"/>
      <c r="G268" s="197"/>
      <c r="H268" s="56"/>
      <c r="I268" s="22"/>
      <c r="J268" s="208"/>
      <c r="K268" s="56"/>
      <c r="L268" s="22"/>
      <c r="M268" s="1182"/>
      <c r="N268" s="419"/>
    </row>
    <row r="269" spans="1:14" ht="15" hidden="1">
      <c r="A269" s="198">
        <v>623000</v>
      </c>
      <c r="B269" s="9"/>
      <c r="C269" s="14"/>
      <c r="D269" s="806" t="s">
        <v>240</v>
      </c>
      <c r="E269" s="457" t="s">
        <v>81</v>
      </c>
      <c r="F269" s="51"/>
      <c r="G269" s="199"/>
      <c r="H269" s="51"/>
      <c r="I269" s="8"/>
      <c r="J269" s="199"/>
      <c r="K269" s="51"/>
      <c r="L269" s="8"/>
      <c r="M269" s="386"/>
      <c r="N269" s="424"/>
    </row>
    <row r="270" spans="1:14" ht="15" hidden="1">
      <c r="A270" s="198">
        <v>625001</v>
      </c>
      <c r="B270" s="9"/>
      <c r="C270" s="14"/>
      <c r="D270" s="806" t="s">
        <v>240</v>
      </c>
      <c r="E270" s="457" t="s">
        <v>82</v>
      </c>
      <c r="F270" s="51"/>
      <c r="G270" s="199"/>
      <c r="H270" s="51"/>
      <c r="I270" s="8"/>
      <c r="J270" s="199"/>
      <c r="K270" s="51"/>
      <c r="L270" s="8"/>
      <c r="M270" s="386"/>
      <c r="N270" s="427"/>
    </row>
    <row r="271" spans="1:14" ht="15">
      <c r="A271" s="198">
        <v>625002</v>
      </c>
      <c r="B271" s="9"/>
      <c r="C271" s="14">
        <v>41</v>
      </c>
      <c r="D271" s="806" t="s">
        <v>240</v>
      </c>
      <c r="E271" s="457" t="s">
        <v>83</v>
      </c>
      <c r="F271" s="51">
        <v>234</v>
      </c>
      <c r="G271" s="199">
        <v>235</v>
      </c>
      <c r="H271" s="51">
        <v>231</v>
      </c>
      <c r="I271" s="8">
        <v>231</v>
      </c>
      <c r="J271" s="199">
        <v>231</v>
      </c>
      <c r="K271" s="51">
        <v>231</v>
      </c>
      <c r="L271" s="8">
        <v>231</v>
      </c>
      <c r="M271" s="386">
        <v>58.8</v>
      </c>
      <c r="N271" s="1268">
        <f>(100/L271)*M271</f>
        <v>25.454545454545453</v>
      </c>
    </row>
    <row r="272" spans="1:14" ht="13.5" customHeight="1">
      <c r="A272" s="196">
        <v>625003</v>
      </c>
      <c r="B272" s="7"/>
      <c r="C272" s="1002">
        <v>41</v>
      </c>
      <c r="D272" s="806" t="s">
        <v>240</v>
      </c>
      <c r="E272" s="798" t="s">
        <v>84</v>
      </c>
      <c r="F272" s="97">
        <v>13</v>
      </c>
      <c r="G272" s="199">
        <v>14</v>
      </c>
      <c r="H272" s="51">
        <v>14</v>
      </c>
      <c r="I272" s="8">
        <v>14</v>
      </c>
      <c r="J272" s="199">
        <v>14</v>
      </c>
      <c r="K272" s="51">
        <v>14</v>
      </c>
      <c r="L272" s="8">
        <v>14</v>
      </c>
      <c r="M272" s="386">
        <v>3.36</v>
      </c>
      <c r="N272" s="1283">
        <f>(100/L272)*M272</f>
        <v>24</v>
      </c>
    </row>
    <row r="273" spans="1:14" ht="15" hidden="1">
      <c r="A273" s="198">
        <v>625004</v>
      </c>
      <c r="B273" s="9"/>
      <c r="C273" s="9"/>
      <c r="D273" s="78" t="s">
        <v>240</v>
      </c>
      <c r="E273" s="741" t="s">
        <v>85</v>
      </c>
      <c r="F273" s="51"/>
      <c r="G273" s="199"/>
      <c r="H273" s="51"/>
      <c r="I273" s="8"/>
      <c r="J273" s="8"/>
      <c r="K273" s="8">
        <v>0</v>
      </c>
      <c r="L273" s="8">
        <v>0</v>
      </c>
      <c r="M273" s="386"/>
      <c r="N273" s="410"/>
    </row>
    <row r="274" spans="1:21" ht="15" hidden="1">
      <c r="A274" s="209">
        <v>625005</v>
      </c>
      <c r="B274" s="16"/>
      <c r="C274" s="16"/>
      <c r="D274" s="78" t="s">
        <v>240</v>
      </c>
      <c r="E274" s="43" t="s">
        <v>86</v>
      </c>
      <c r="F274" s="37"/>
      <c r="G274" s="210"/>
      <c r="H274" s="51"/>
      <c r="I274" s="8"/>
      <c r="J274" s="8"/>
      <c r="K274" s="8">
        <v>0</v>
      </c>
      <c r="L274" s="8">
        <v>0</v>
      </c>
      <c r="M274" s="386"/>
      <c r="N274" s="675"/>
      <c r="U274" s="186"/>
    </row>
    <row r="275" spans="1:15" ht="15">
      <c r="A275" s="232">
        <v>625007</v>
      </c>
      <c r="B275" s="100"/>
      <c r="C275" s="438">
        <v>41</v>
      </c>
      <c r="D275" s="805" t="s">
        <v>240</v>
      </c>
      <c r="E275" s="743" t="s">
        <v>87</v>
      </c>
      <c r="F275" s="57">
        <v>86</v>
      </c>
      <c r="G275" s="244">
        <v>80</v>
      </c>
      <c r="H275" s="57">
        <v>79</v>
      </c>
      <c r="I275" s="25">
        <v>79</v>
      </c>
      <c r="J275" s="244">
        <v>79</v>
      </c>
      <c r="K275" s="57">
        <v>79</v>
      </c>
      <c r="L275" s="25">
        <v>79</v>
      </c>
      <c r="M275" s="391">
        <v>19.95</v>
      </c>
      <c r="N275" s="1271">
        <f aca="true" t="shared" si="33" ref="N275:N283">(100/L275)*M275</f>
        <v>25.253164556962027</v>
      </c>
      <c r="O275" s="216"/>
    </row>
    <row r="276" spans="1:14" ht="15">
      <c r="A276" s="191">
        <v>632</v>
      </c>
      <c r="B276" s="3"/>
      <c r="C276" s="156"/>
      <c r="D276" s="808"/>
      <c r="E276" s="797" t="s">
        <v>241</v>
      </c>
      <c r="F276" s="5">
        <v>19972</v>
      </c>
      <c r="G276" s="192">
        <v>19651</v>
      </c>
      <c r="H276" s="5">
        <v>21000</v>
      </c>
      <c r="I276" s="5">
        <v>21000</v>
      </c>
      <c r="J276" s="192">
        <v>20000</v>
      </c>
      <c r="K276" s="5">
        <f>K277</f>
        <v>21000</v>
      </c>
      <c r="L276" s="5">
        <f>L277</f>
        <v>21000</v>
      </c>
      <c r="M276" s="1181">
        <f>M277</f>
        <v>18291.5</v>
      </c>
      <c r="N276" s="1273">
        <f t="shared" si="33"/>
        <v>87.10238095238095</v>
      </c>
    </row>
    <row r="277" spans="1:14" ht="15">
      <c r="A277" s="200">
        <v>632001</v>
      </c>
      <c r="B277" s="11">
        <v>1</v>
      </c>
      <c r="C277" s="236">
        <v>41</v>
      </c>
      <c r="D277" s="803" t="s">
        <v>240</v>
      </c>
      <c r="E277" s="799" t="s">
        <v>91</v>
      </c>
      <c r="F277" s="85">
        <v>19972</v>
      </c>
      <c r="G277" s="201">
        <v>19651</v>
      </c>
      <c r="H277" s="85">
        <v>21000</v>
      </c>
      <c r="I277" s="85">
        <v>21000</v>
      </c>
      <c r="J277" s="201">
        <v>21000</v>
      </c>
      <c r="K277" s="85">
        <v>21000</v>
      </c>
      <c r="L277" s="85">
        <v>21000</v>
      </c>
      <c r="M277" s="1192">
        <v>18291.5</v>
      </c>
      <c r="N277" s="1267">
        <f t="shared" si="33"/>
        <v>87.10238095238095</v>
      </c>
    </row>
    <row r="278" spans="1:14" ht="18" customHeight="1">
      <c r="A278" s="231">
        <v>633</v>
      </c>
      <c r="B278" s="76"/>
      <c r="C278" s="1000"/>
      <c r="D278" s="803"/>
      <c r="E278" s="796" t="s">
        <v>96</v>
      </c>
      <c r="F278" s="77">
        <v>704</v>
      </c>
      <c r="G278" s="251">
        <v>1914</v>
      </c>
      <c r="H278" s="77">
        <v>1000</v>
      </c>
      <c r="I278" s="77">
        <v>1000</v>
      </c>
      <c r="J278" s="251">
        <v>2000</v>
      </c>
      <c r="K278" s="77">
        <f>K279</f>
        <v>1000</v>
      </c>
      <c r="L278" s="77">
        <f>L279</f>
        <v>1000</v>
      </c>
      <c r="M278" s="1180">
        <f>M279</f>
        <v>0</v>
      </c>
      <c r="N278" s="1273">
        <f t="shared" si="33"/>
        <v>0</v>
      </c>
    </row>
    <row r="279" spans="1:14" ht="19.5" customHeight="1">
      <c r="A279" s="200">
        <v>633006</v>
      </c>
      <c r="B279" s="11">
        <v>7</v>
      </c>
      <c r="C279" s="236">
        <v>41</v>
      </c>
      <c r="D279" s="803" t="s">
        <v>240</v>
      </c>
      <c r="E279" s="799" t="s">
        <v>221</v>
      </c>
      <c r="F279" s="85">
        <v>704</v>
      </c>
      <c r="G279" s="201">
        <v>1914</v>
      </c>
      <c r="H279" s="85">
        <v>1000</v>
      </c>
      <c r="I279" s="85">
        <v>1000</v>
      </c>
      <c r="J279" s="201"/>
      <c r="K279" s="371">
        <v>1000</v>
      </c>
      <c r="L279" s="371">
        <v>1000</v>
      </c>
      <c r="M279" s="1210">
        <v>0</v>
      </c>
      <c r="N279" s="1270">
        <f t="shared" si="33"/>
        <v>0</v>
      </c>
    </row>
    <row r="280" spans="1:15" ht="15">
      <c r="A280" s="222">
        <v>635</v>
      </c>
      <c r="B280" s="3"/>
      <c r="C280" s="156"/>
      <c r="D280" s="808"/>
      <c r="E280" s="797" t="s">
        <v>128</v>
      </c>
      <c r="F280" s="5">
        <v>676</v>
      </c>
      <c r="G280" s="192"/>
      <c r="H280" s="77">
        <v>100</v>
      </c>
      <c r="I280" s="77">
        <v>100</v>
      </c>
      <c r="J280" s="251">
        <v>30</v>
      </c>
      <c r="K280" s="77">
        <f>K281</f>
        <v>100</v>
      </c>
      <c r="L280" s="77">
        <f>L281</f>
        <v>100</v>
      </c>
      <c r="M280" s="1180">
        <v>0</v>
      </c>
      <c r="N280" s="1286">
        <f t="shared" si="33"/>
        <v>0</v>
      </c>
      <c r="O280" s="186"/>
    </row>
    <row r="281" spans="1:18" ht="15.75" thickBot="1">
      <c r="A281" s="200">
        <v>635006</v>
      </c>
      <c r="B281" s="11"/>
      <c r="C281" s="236">
        <v>41</v>
      </c>
      <c r="D281" s="803" t="s">
        <v>240</v>
      </c>
      <c r="E281" s="799" t="s">
        <v>242</v>
      </c>
      <c r="F281" s="85">
        <v>676</v>
      </c>
      <c r="G281" s="201"/>
      <c r="H281" s="85">
        <v>100</v>
      </c>
      <c r="I281" s="85">
        <v>100</v>
      </c>
      <c r="J281" s="201">
        <v>50</v>
      </c>
      <c r="K281" s="85">
        <v>100</v>
      </c>
      <c r="L281" s="85">
        <v>100</v>
      </c>
      <c r="M281" s="1192">
        <v>0</v>
      </c>
      <c r="N281" s="1267">
        <f t="shared" si="33"/>
        <v>0</v>
      </c>
      <c r="R281" s="314"/>
    </row>
    <row r="282" spans="1:14" ht="15">
      <c r="A282" s="223">
        <v>637</v>
      </c>
      <c r="B282" s="76"/>
      <c r="C282" s="1000"/>
      <c r="D282" s="803"/>
      <c r="E282" s="796" t="s">
        <v>140</v>
      </c>
      <c r="F282" s="77">
        <v>2849</v>
      </c>
      <c r="G282" s="251">
        <v>1680</v>
      </c>
      <c r="H282" s="77">
        <f aca="true" t="shared" si="34" ref="H282:M282">H283</f>
        <v>1650</v>
      </c>
      <c r="I282" s="75">
        <f t="shared" si="34"/>
        <v>1650</v>
      </c>
      <c r="J282" s="251">
        <f t="shared" si="34"/>
        <v>1650</v>
      </c>
      <c r="K282" s="77">
        <f t="shared" si="34"/>
        <v>1650</v>
      </c>
      <c r="L282" s="75">
        <f t="shared" si="34"/>
        <v>1650</v>
      </c>
      <c r="M282" s="1205">
        <f t="shared" si="34"/>
        <v>433.67</v>
      </c>
      <c r="N282" s="1273">
        <f t="shared" si="33"/>
        <v>26.283030303030305</v>
      </c>
    </row>
    <row r="283" spans="1:14" ht="15">
      <c r="A283" s="200">
        <v>637027</v>
      </c>
      <c r="B283" s="11"/>
      <c r="C283" s="236">
        <v>41</v>
      </c>
      <c r="D283" s="803" t="s">
        <v>240</v>
      </c>
      <c r="E283" s="799" t="s">
        <v>165</v>
      </c>
      <c r="F283" s="85">
        <v>2849</v>
      </c>
      <c r="G283" s="201">
        <v>1680</v>
      </c>
      <c r="H283" s="85">
        <v>1650</v>
      </c>
      <c r="I283" s="85">
        <v>1650</v>
      </c>
      <c r="J283" s="201">
        <v>1650</v>
      </c>
      <c r="K283" s="85">
        <v>1650</v>
      </c>
      <c r="L283" s="85">
        <v>1650</v>
      </c>
      <c r="M283" s="1192">
        <v>433.67</v>
      </c>
      <c r="N283" s="1267">
        <f t="shared" si="33"/>
        <v>26.283030303030305</v>
      </c>
    </row>
    <row r="284" spans="1:14" ht="15.75" thickBot="1">
      <c r="A284" s="297"/>
      <c r="B284" s="114"/>
      <c r="C284" s="1008"/>
      <c r="D284" s="839"/>
      <c r="E284" s="895"/>
      <c r="G284" s="421"/>
      <c r="H284" s="747"/>
      <c r="I284" s="137"/>
      <c r="J284" s="205"/>
      <c r="K284" s="137"/>
      <c r="L284" s="137"/>
      <c r="M284" s="1211"/>
      <c r="N284" s="1299"/>
    </row>
    <row r="285" spans="1:14" ht="15.75" thickBot="1">
      <c r="A285" s="73" t="s">
        <v>243</v>
      </c>
      <c r="B285" s="103"/>
      <c r="C285" s="59"/>
      <c r="D285" s="802"/>
      <c r="E285" s="795" t="s">
        <v>244</v>
      </c>
      <c r="F285" s="74">
        <f>F295+F299+F304+F307+F286</f>
        <v>20348</v>
      </c>
      <c r="G285" s="19">
        <f>G295+G299+G304+G307+G286</f>
        <v>17864</v>
      </c>
      <c r="H285" s="74">
        <f aca="true" t="shared" si="35" ref="H285:M285">H286+H295+H299+H304+H307</f>
        <v>19851</v>
      </c>
      <c r="I285" s="74">
        <f t="shared" si="35"/>
        <v>23071</v>
      </c>
      <c r="J285" s="19">
        <f t="shared" si="35"/>
        <v>16441</v>
      </c>
      <c r="K285" s="74">
        <f t="shared" si="35"/>
        <v>18661</v>
      </c>
      <c r="L285" s="74">
        <f t="shared" si="35"/>
        <v>18661</v>
      </c>
      <c r="M285" s="392">
        <f t="shared" si="35"/>
        <v>2921.0699999999997</v>
      </c>
      <c r="N285" s="392">
        <f>(100/L285)*M285</f>
        <v>15.653341192862118</v>
      </c>
    </row>
    <row r="286" spans="1:21" ht="15">
      <c r="A286" s="301">
        <v>62</v>
      </c>
      <c r="B286" s="138"/>
      <c r="C286" s="1018"/>
      <c r="D286" s="894"/>
      <c r="E286" s="863" t="s">
        <v>79</v>
      </c>
      <c r="F286" s="116">
        <f>SUM(F287:F294)</f>
        <v>753</v>
      </c>
      <c r="G286" s="248">
        <f aca="true" t="shared" si="36" ref="G286:M286">SUM(G287:G294)</f>
        <v>694</v>
      </c>
      <c r="H286" s="139">
        <f t="shared" si="36"/>
        <v>831</v>
      </c>
      <c r="I286" s="139">
        <f t="shared" si="36"/>
        <v>831</v>
      </c>
      <c r="J286" s="896">
        <f t="shared" si="36"/>
        <v>831</v>
      </c>
      <c r="K286" s="139">
        <f t="shared" si="36"/>
        <v>831</v>
      </c>
      <c r="L286" s="139">
        <f t="shared" si="36"/>
        <v>831</v>
      </c>
      <c r="M286" s="1212">
        <f t="shared" si="36"/>
        <v>147.11999999999998</v>
      </c>
      <c r="N286" s="1273">
        <f>(100/L286)*M286</f>
        <v>17.70397111913357</v>
      </c>
      <c r="U286" s="53"/>
    </row>
    <row r="287" spans="1:15" ht="13.5" customHeight="1">
      <c r="A287" s="196">
        <v>621000</v>
      </c>
      <c r="B287" s="7"/>
      <c r="C287" s="1002">
        <v>41</v>
      </c>
      <c r="D287" s="817" t="s">
        <v>245</v>
      </c>
      <c r="E287" s="798" t="s">
        <v>80</v>
      </c>
      <c r="F287" s="97">
        <v>216</v>
      </c>
      <c r="G287" s="197">
        <v>180</v>
      </c>
      <c r="H287" s="56">
        <v>236</v>
      </c>
      <c r="I287" s="22">
        <v>236</v>
      </c>
      <c r="J287" s="208">
        <v>236</v>
      </c>
      <c r="K287" s="56">
        <v>236</v>
      </c>
      <c r="L287" s="22">
        <v>236</v>
      </c>
      <c r="M287" s="1182">
        <v>27</v>
      </c>
      <c r="N287" s="1268">
        <f>(100/L287)*M287</f>
        <v>11.440677966101694</v>
      </c>
      <c r="O287" s="186"/>
    </row>
    <row r="288" spans="1:14" ht="18" customHeight="1" hidden="1">
      <c r="A288" s="198">
        <v>623000</v>
      </c>
      <c r="B288" s="9"/>
      <c r="C288" s="1002">
        <v>41</v>
      </c>
      <c r="D288" s="817" t="s">
        <v>245</v>
      </c>
      <c r="E288" s="741" t="s">
        <v>81</v>
      </c>
      <c r="F288" s="51"/>
      <c r="G288" s="199"/>
      <c r="H288" s="51">
        <v>0</v>
      </c>
      <c r="I288" s="8">
        <v>0</v>
      </c>
      <c r="J288" s="199"/>
      <c r="K288" s="51">
        <v>0</v>
      </c>
      <c r="L288" s="8">
        <v>0</v>
      </c>
      <c r="M288" s="386">
        <v>0</v>
      </c>
      <c r="N288" s="419"/>
    </row>
    <row r="289" spans="1:15" ht="15">
      <c r="A289" s="198">
        <v>625001</v>
      </c>
      <c r="B289" s="9"/>
      <c r="C289" s="1002">
        <v>41</v>
      </c>
      <c r="D289" s="817" t="s">
        <v>245</v>
      </c>
      <c r="E289" s="741" t="s">
        <v>82</v>
      </c>
      <c r="F289" s="51">
        <v>31</v>
      </c>
      <c r="G289" s="199">
        <v>23</v>
      </c>
      <c r="H289" s="51">
        <v>35</v>
      </c>
      <c r="I289" s="8">
        <v>35</v>
      </c>
      <c r="J289" s="199">
        <v>35</v>
      </c>
      <c r="K289" s="51">
        <v>35</v>
      </c>
      <c r="L289" s="8">
        <v>35</v>
      </c>
      <c r="M289" s="386">
        <v>3.78</v>
      </c>
      <c r="N289" s="1272">
        <f aca="true" t="shared" si="37" ref="N289:N299">(100/L289)*M289</f>
        <v>10.799999999999999</v>
      </c>
      <c r="O289" s="216"/>
    </row>
    <row r="290" spans="1:14" ht="15">
      <c r="A290" s="198">
        <v>625002</v>
      </c>
      <c r="B290" s="9"/>
      <c r="C290" s="1002">
        <v>41</v>
      </c>
      <c r="D290" s="817" t="s">
        <v>245</v>
      </c>
      <c r="E290" s="741" t="s">
        <v>83</v>
      </c>
      <c r="F290" s="51">
        <v>302</v>
      </c>
      <c r="G290" s="199">
        <v>302</v>
      </c>
      <c r="H290" s="51">
        <v>330</v>
      </c>
      <c r="I290" s="8">
        <v>330</v>
      </c>
      <c r="J290" s="199">
        <v>330</v>
      </c>
      <c r="K290" s="51">
        <v>330</v>
      </c>
      <c r="L290" s="8">
        <v>330</v>
      </c>
      <c r="M290" s="386">
        <v>75.6</v>
      </c>
      <c r="N290" s="1272">
        <f t="shared" si="37"/>
        <v>22.909090909090907</v>
      </c>
    </row>
    <row r="291" spans="1:14" ht="15">
      <c r="A291" s="196">
        <v>625003</v>
      </c>
      <c r="B291" s="55"/>
      <c r="C291" s="91">
        <v>41</v>
      </c>
      <c r="D291" s="817" t="s">
        <v>245</v>
      </c>
      <c r="E291" s="798" t="s">
        <v>84</v>
      </c>
      <c r="F291" s="97">
        <v>15</v>
      </c>
      <c r="G291" s="197">
        <v>17</v>
      </c>
      <c r="H291" s="51">
        <v>20</v>
      </c>
      <c r="I291" s="8">
        <v>20</v>
      </c>
      <c r="J291" s="199">
        <v>20</v>
      </c>
      <c r="K291" s="51">
        <v>20</v>
      </c>
      <c r="L291" s="8">
        <v>20</v>
      </c>
      <c r="M291" s="386">
        <v>4.32</v>
      </c>
      <c r="N291" s="1272">
        <f t="shared" si="37"/>
        <v>21.6</v>
      </c>
    </row>
    <row r="292" spans="1:15" ht="15">
      <c r="A292" s="198">
        <v>625004</v>
      </c>
      <c r="B292" s="34"/>
      <c r="C292" s="91">
        <v>41</v>
      </c>
      <c r="D292" s="817" t="s">
        <v>245</v>
      </c>
      <c r="E292" s="741" t="s">
        <v>85</v>
      </c>
      <c r="F292" s="51">
        <v>65</v>
      </c>
      <c r="G292" s="199">
        <v>52</v>
      </c>
      <c r="H292" s="51">
        <v>71</v>
      </c>
      <c r="I292" s="8">
        <v>71</v>
      </c>
      <c r="J292" s="199">
        <v>71</v>
      </c>
      <c r="K292" s="51">
        <v>71</v>
      </c>
      <c r="L292" s="8">
        <v>71</v>
      </c>
      <c r="M292" s="386">
        <v>8.1</v>
      </c>
      <c r="N292" s="1283">
        <f t="shared" si="37"/>
        <v>11.40845070422535</v>
      </c>
      <c r="O292" s="396"/>
    </row>
    <row r="293" spans="1:14" ht="15">
      <c r="A293" s="209">
        <v>625005</v>
      </c>
      <c r="B293" s="36"/>
      <c r="C293" s="40">
        <v>41</v>
      </c>
      <c r="D293" s="817" t="s">
        <v>245</v>
      </c>
      <c r="E293" s="43" t="s">
        <v>86</v>
      </c>
      <c r="F293" s="37">
        <v>22</v>
      </c>
      <c r="G293" s="210">
        <v>17</v>
      </c>
      <c r="H293" s="51">
        <v>24</v>
      </c>
      <c r="I293" s="8">
        <v>24</v>
      </c>
      <c r="J293" s="199">
        <v>24</v>
      </c>
      <c r="K293" s="51">
        <v>24</v>
      </c>
      <c r="L293" s="8">
        <v>24</v>
      </c>
      <c r="M293" s="386">
        <v>2.7</v>
      </c>
      <c r="N293" s="1272">
        <f t="shared" si="37"/>
        <v>11.250000000000002</v>
      </c>
    </row>
    <row r="294" spans="1:15" ht="15">
      <c r="A294" s="232">
        <v>625007</v>
      </c>
      <c r="B294" s="86"/>
      <c r="C294" s="1019">
        <v>41</v>
      </c>
      <c r="D294" s="807" t="s">
        <v>245</v>
      </c>
      <c r="E294" s="809" t="s">
        <v>87</v>
      </c>
      <c r="F294" s="57">
        <v>102</v>
      </c>
      <c r="G294" s="243">
        <v>103</v>
      </c>
      <c r="H294" s="51">
        <v>115</v>
      </c>
      <c r="I294" s="8">
        <v>115</v>
      </c>
      <c r="J294" s="243">
        <v>115</v>
      </c>
      <c r="K294" s="51">
        <v>115</v>
      </c>
      <c r="L294" s="8">
        <v>115</v>
      </c>
      <c r="M294" s="386">
        <v>25.62</v>
      </c>
      <c r="N294" s="1316">
        <f t="shared" si="37"/>
        <v>22.27826086956522</v>
      </c>
      <c r="O294" s="53"/>
    </row>
    <row r="295" spans="1:14" ht="15">
      <c r="A295" s="191">
        <v>632</v>
      </c>
      <c r="B295" s="3"/>
      <c r="C295" s="156"/>
      <c r="D295" s="808"/>
      <c r="E295" s="827" t="s">
        <v>241</v>
      </c>
      <c r="F295" s="5">
        <f>SUM(F296:F298)</f>
        <v>8752</v>
      </c>
      <c r="G295" s="192">
        <f>SUM(G296:G298)</f>
        <v>5870</v>
      </c>
      <c r="H295" s="5">
        <f aca="true" t="shared" si="38" ref="H295:M295">H296+H297+H298</f>
        <v>9660</v>
      </c>
      <c r="I295" s="4">
        <f t="shared" si="38"/>
        <v>9660</v>
      </c>
      <c r="J295" s="192">
        <f t="shared" si="38"/>
        <v>6000</v>
      </c>
      <c r="K295" s="5">
        <f t="shared" si="38"/>
        <v>7850</v>
      </c>
      <c r="L295" s="4">
        <f t="shared" si="38"/>
        <v>7850</v>
      </c>
      <c r="M295" s="442">
        <f t="shared" si="38"/>
        <v>1894.29</v>
      </c>
      <c r="N295" s="1273">
        <f t="shared" si="37"/>
        <v>24.13108280254777</v>
      </c>
    </row>
    <row r="296" spans="1:15" ht="15" customHeight="1">
      <c r="A296" s="207">
        <v>632001</v>
      </c>
      <c r="B296" s="23">
        <v>1</v>
      </c>
      <c r="C296" s="1002">
        <v>41</v>
      </c>
      <c r="D296" s="817" t="s">
        <v>245</v>
      </c>
      <c r="E296" s="828" t="s">
        <v>246</v>
      </c>
      <c r="F296" s="37">
        <v>728</v>
      </c>
      <c r="G296" s="210">
        <v>749</v>
      </c>
      <c r="H296" s="56">
        <v>800</v>
      </c>
      <c r="I296" s="22">
        <v>800</v>
      </c>
      <c r="J296" s="208">
        <v>800</v>
      </c>
      <c r="K296" s="56">
        <v>350</v>
      </c>
      <c r="L296" s="22">
        <v>350</v>
      </c>
      <c r="M296" s="1182">
        <v>164.83</v>
      </c>
      <c r="N296" s="1270">
        <f t="shared" si="37"/>
        <v>47.09428571428572</v>
      </c>
      <c r="O296" s="215"/>
    </row>
    <row r="297" spans="1:15" ht="15.75" customHeight="1">
      <c r="A297" s="196">
        <v>632001</v>
      </c>
      <c r="B297" s="7">
        <v>2</v>
      </c>
      <c r="C297" s="1002">
        <v>41</v>
      </c>
      <c r="D297" s="817" t="s">
        <v>245</v>
      </c>
      <c r="E297" s="856" t="s">
        <v>247</v>
      </c>
      <c r="F297" s="51">
        <v>5900</v>
      </c>
      <c r="G297" s="199">
        <v>3208</v>
      </c>
      <c r="H297" s="57">
        <v>6200</v>
      </c>
      <c r="I297" s="25">
        <v>6200</v>
      </c>
      <c r="J297" s="244">
        <v>3200</v>
      </c>
      <c r="K297" s="57">
        <v>5500</v>
      </c>
      <c r="L297" s="25">
        <v>5500</v>
      </c>
      <c r="M297" s="391">
        <v>1268.31</v>
      </c>
      <c r="N297" s="1272">
        <f t="shared" si="37"/>
        <v>23.060181818181817</v>
      </c>
      <c r="O297" s="216"/>
    </row>
    <row r="298" spans="1:14" ht="15">
      <c r="A298" s="209">
        <v>632002</v>
      </c>
      <c r="B298" s="36"/>
      <c r="C298" s="40">
        <v>41</v>
      </c>
      <c r="D298" s="817" t="s">
        <v>245</v>
      </c>
      <c r="E298" s="842" t="s">
        <v>29</v>
      </c>
      <c r="F298" s="57">
        <v>2124</v>
      </c>
      <c r="G298" s="244">
        <v>1913</v>
      </c>
      <c r="H298" s="811">
        <v>2660</v>
      </c>
      <c r="I298" s="24">
        <v>2660</v>
      </c>
      <c r="J298" s="243">
        <v>2000</v>
      </c>
      <c r="K298" s="811">
        <v>2000</v>
      </c>
      <c r="L298" s="24">
        <v>2000</v>
      </c>
      <c r="M298" s="1187">
        <v>461.15</v>
      </c>
      <c r="N298" s="1316">
        <f t="shared" si="37"/>
        <v>23.0575</v>
      </c>
    </row>
    <row r="299" spans="1:14" ht="13.5" customHeight="1">
      <c r="A299" s="222">
        <v>633</v>
      </c>
      <c r="B299" s="80"/>
      <c r="C299" s="123"/>
      <c r="D299" s="808"/>
      <c r="E299" s="827" t="s">
        <v>96</v>
      </c>
      <c r="F299" s="5">
        <f>SUM(F300:F303)</f>
        <v>101</v>
      </c>
      <c r="G299" s="192">
        <f>SUM(G300:G303)</f>
        <v>73</v>
      </c>
      <c r="H299" s="903">
        <f>H300+H303</f>
        <v>300</v>
      </c>
      <c r="I299" s="140">
        <v>2000</v>
      </c>
      <c r="J299" s="266">
        <f>J300+J303+J301+J302</f>
        <v>100</v>
      </c>
      <c r="K299" s="903">
        <f>K300+K303+K301+K302</f>
        <v>500</v>
      </c>
      <c r="L299" s="140">
        <f>L300+L301+L302+L303</f>
        <v>500</v>
      </c>
      <c r="M299" s="1213">
        <f>M300+M303+M301+M302</f>
        <v>15.92</v>
      </c>
      <c r="N299" s="1273">
        <f t="shared" si="37"/>
        <v>3.184</v>
      </c>
    </row>
    <row r="300" spans="1:14" ht="0.75" customHeight="1">
      <c r="A300" s="207">
        <v>633006</v>
      </c>
      <c r="B300" s="23">
        <v>3</v>
      </c>
      <c r="C300" s="1002"/>
      <c r="D300" s="817" t="s">
        <v>245</v>
      </c>
      <c r="E300" s="828" t="s">
        <v>231</v>
      </c>
      <c r="F300" s="56"/>
      <c r="G300" s="208"/>
      <c r="H300" s="56">
        <v>0</v>
      </c>
      <c r="I300" s="22">
        <v>0</v>
      </c>
      <c r="J300" s="208">
        <v>0</v>
      </c>
      <c r="K300" s="56">
        <v>0</v>
      </c>
      <c r="L300" s="22">
        <v>0</v>
      </c>
      <c r="M300" s="1182">
        <v>0</v>
      </c>
      <c r="N300" s="435"/>
    </row>
    <row r="301" spans="1:15" ht="18.75" customHeight="1" hidden="1">
      <c r="A301" s="303">
        <v>633006</v>
      </c>
      <c r="B301" s="141">
        <v>7</v>
      </c>
      <c r="C301" s="1020"/>
      <c r="D301" s="897" t="s">
        <v>245</v>
      </c>
      <c r="E301" s="901" t="s">
        <v>96</v>
      </c>
      <c r="F301" s="899"/>
      <c r="G301" s="904"/>
      <c r="H301" s="899"/>
      <c r="I301" s="142"/>
      <c r="J301" s="267"/>
      <c r="K301" s="899"/>
      <c r="L301" s="142"/>
      <c r="M301" s="1214"/>
      <c r="N301" s="410"/>
      <c r="O301" s="219"/>
    </row>
    <row r="302" spans="1:14" ht="11.25" customHeight="1" hidden="1">
      <c r="A302" s="315">
        <v>633004</v>
      </c>
      <c r="B302" s="316"/>
      <c r="C302" s="1021">
        <v>41</v>
      </c>
      <c r="D302" s="898" t="s">
        <v>245</v>
      </c>
      <c r="E302" s="902" t="s">
        <v>432</v>
      </c>
      <c r="F302" s="900">
        <v>89</v>
      </c>
      <c r="G302" s="318">
        <v>68</v>
      </c>
      <c r="H302" s="900"/>
      <c r="I302" s="329"/>
      <c r="J302" s="905"/>
      <c r="K302" s="900"/>
      <c r="L302" s="317"/>
      <c r="M302" s="1215"/>
      <c r="N302" s="675"/>
    </row>
    <row r="303" spans="1:15" ht="15">
      <c r="A303" s="206">
        <v>633006</v>
      </c>
      <c r="B303" s="11">
        <v>7</v>
      </c>
      <c r="C303" s="239">
        <v>41</v>
      </c>
      <c r="D303" s="817" t="s">
        <v>245</v>
      </c>
      <c r="E303" s="824" t="s">
        <v>96</v>
      </c>
      <c r="F303" s="811">
        <v>12</v>
      </c>
      <c r="G303" s="243">
        <v>5</v>
      </c>
      <c r="H303" s="811">
        <v>300</v>
      </c>
      <c r="I303" s="24">
        <v>2000</v>
      </c>
      <c r="J303" s="243">
        <v>100</v>
      </c>
      <c r="K303" s="811">
        <v>500</v>
      </c>
      <c r="L303" s="24">
        <v>500</v>
      </c>
      <c r="M303" s="1187">
        <v>15.92</v>
      </c>
      <c r="N303" s="1267">
        <f>(100/L303)*M303</f>
        <v>3.184</v>
      </c>
      <c r="O303" s="186"/>
    </row>
    <row r="304" spans="1:14" ht="15" customHeight="1">
      <c r="A304" s="191">
        <v>635</v>
      </c>
      <c r="B304" s="80"/>
      <c r="C304" s="123"/>
      <c r="D304" s="808"/>
      <c r="E304" s="827" t="s">
        <v>248</v>
      </c>
      <c r="F304" s="77">
        <f>SUM(F305:F306)</f>
        <v>2006</v>
      </c>
      <c r="G304" s="251">
        <f>SUM(G305:G306)</f>
        <v>1441</v>
      </c>
      <c r="H304" s="5">
        <f aca="true" t="shared" si="39" ref="H304:M304">H305+H306</f>
        <v>200</v>
      </c>
      <c r="I304" s="4">
        <f t="shared" si="39"/>
        <v>200</v>
      </c>
      <c r="J304" s="192">
        <f t="shared" si="39"/>
        <v>1150</v>
      </c>
      <c r="K304" s="5">
        <f t="shared" si="39"/>
        <v>200</v>
      </c>
      <c r="L304" s="4">
        <f t="shared" si="39"/>
        <v>200</v>
      </c>
      <c r="M304" s="442">
        <f t="shared" si="39"/>
        <v>0</v>
      </c>
      <c r="N304" s="1273">
        <f>(100/L304)*M304</f>
        <v>0</v>
      </c>
    </row>
    <row r="305" spans="1:14" ht="16.5" customHeight="1">
      <c r="A305" s="304">
        <v>635006</v>
      </c>
      <c r="B305" s="23">
        <v>1</v>
      </c>
      <c r="C305" s="1002">
        <v>41</v>
      </c>
      <c r="D305" s="817" t="s">
        <v>245</v>
      </c>
      <c r="E305" s="828" t="s">
        <v>249</v>
      </c>
      <c r="F305" s="37"/>
      <c r="G305" s="197"/>
      <c r="H305" s="56">
        <v>200</v>
      </c>
      <c r="I305" s="22">
        <v>200</v>
      </c>
      <c r="J305" s="208">
        <v>50</v>
      </c>
      <c r="K305" s="56">
        <v>200</v>
      </c>
      <c r="L305" s="22">
        <v>200</v>
      </c>
      <c r="M305" s="1182">
        <v>0</v>
      </c>
      <c r="N305" s="1268">
        <f>(100/L305)*M305</f>
        <v>0</v>
      </c>
    </row>
    <row r="306" spans="1:14" ht="15">
      <c r="A306" s="206">
        <v>635006</v>
      </c>
      <c r="B306" s="11"/>
      <c r="C306" s="239">
        <v>41</v>
      </c>
      <c r="D306" s="806" t="s">
        <v>245</v>
      </c>
      <c r="E306" s="809" t="s">
        <v>250</v>
      </c>
      <c r="F306" s="57">
        <v>2006</v>
      </c>
      <c r="G306" s="244">
        <v>1441</v>
      </c>
      <c r="H306" s="57"/>
      <c r="I306" s="25"/>
      <c r="J306" s="244">
        <v>1100</v>
      </c>
      <c r="K306" s="57"/>
      <c r="L306" s="25"/>
      <c r="M306" s="391"/>
      <c r="N306" s="1321"/>
    </row>
    <row r="307" spans="1:14" ht="15">
      <c r="A307" s="191">
        <v>637</v>
      </c>
      <c r="B307" s="3"/>
      <c r="C307" s="156"/>
      <c r="D307" s="808"/>
      <c r="E307" s="797" t="s">
        <v>140</v>
      </c>
      <c r="F307" s="5">
        <f>SUM(F308:F313)</f>
        <v>8736</v>
      </c>
      <c r="G307" s="192">
        <f>SUM(G308:G313)</f>
        <v>9786</v>
      </c>
      <c r="H307" s="5">
        <f>H309+H311+H313+H310+H308+H312</f>
        <v>8860</v>
      </c>
      <c r="I307" s="4">
        <f>I308+I311+I313+I310+I309+I312</f>
        <v>10380</v>
      </c>
      <c r="J307" s="192">
        <f>J308+J311+J313+J310+J309</f>
        <v>8360</v>
      </c>
      <c r="K307" s="5">
        <f>SUM(K308:K313)</f>
        <v>9280</v>
      </c>
      <c r="L307" s="4">
        <f>L308+L309+L310+L311+L313+L312</f>
        <v>9280</v>
      </c>
      <c r="M307" s="442">
        <f>M308+M309+M310+M311+M313+L312</f>
        <v>863.74</v>
      </c>
      <c r="N307" s="1273">
        <f>(100/L307)*M307</f>
        <v>9.307543103448277</v>
      </c>
    </row>
    <row r="308" spans="1:14" ht="15">
      <c r="A308" s="207">
        <v>637004</v>
      </c>
      <c r="B308" s="23"/>
      <c r="C308" s="1002">
        <v>41</v>
      </c>
      <c r="D308" s="817" t="s">
        <v>245</v>
      </c>
      <c r="E308" s="812" t="s">
        <v>251</v>
      </c>
      <c r="F308" s="97">
        <v>958</v>
      </c>
      <c r="G308" s="197">
        <v>1956</v>
      </c>
      <c r="H308" s="56">
        <v>1000</v>
      </c>
      <c r="I308" s="22">
        <v>1000</v>
      </c>
      <c r="J308" s="249">
        <v>300</v>
      </c>
      <c r="K308" s="56">
        <v>350</v>
      </c>
      <c r="L308" s="22">
        <v>500</v>
      </c>
      <c r="M308" s="1199">
        <v>159.74</v>
      </c>
      <c r="N308" s="1268">
        <f>(100/L308)*M308</f>
        <v>31.948000000000004</v>
      </c>
    </row>
    <row r="309" spans="1:14" ht="15">
      <c r="A309" s="196">
        <v>637004</v>
      </c>
      <c r="B309" s="16">
        <v>5</v>
      </c>
      <c r="C309" s="239">
        <v>41</v>
      </c>
      <c r="D309" s="804" t="s">
        <v>245</v>
      </c>
      <c r="E309" s="743" t="s">
        <v>200</v>
      </c>
      <c r="F309" s="37">
        <v>698</v>
      </c>
      <c r="G309" s="210">
        <v>531</v>
      </c>
      <c r="H309" s="51">
        <v>600</v>
      </c>
      <c r="I309" s="8">
        <v>800</v>
      </c>
      <c r="J309" s="199">
        <v>500</v>
      </c>
      <c r="K309" s="51">
        <v>350</v>
      </c>
      <c r="L309" s="8">
        <v>200</v>
      </c>
      <c r="M309" s="386">
        <v>144</v>
      </c>
      <c r="N309" s="1283">
        <f>(100/L309)*M309</f>
        <v>72</v>
      </c>
    </row>
    <row r="310" spans="1:14" ht="15">
      <c r="A310" s="196">
        <v>637015</v>
      </c>
      <c r="B310" s="9"/>
      <c r="C310" s="14">
        <v>41</v>
      </c>
      <c r="D310" s="806" t="s">
        <v>245</v>
      </c>
      <c r="E310" s="741" t="s">
        <v>252</v>
      </c>
      <c r="F310" s="51">
        <v>282</v>
      </c>
      <c r="G310" s="199">
        <v>39</v>
      </c>
      <c r="H310" s="37">
        <v>200</v>
      </c>
      <c r="I310" s="37">
        <v>200</v>
      </c>
      <c r="J310" s="199">
        <v>100</v>
      </c>
      <c r="K310" s="37">
        <v>200</v>
      </c>
      <c r="L310" s="37">
        <v>200</v>
      </c>
      <c r="M310" s="386"/>
      <c r="N310" s="449"/>
    </row>
    <row r="311" spans="1:14" ht="15">
      <c r="A311" s="198">
        <v>637012</v>
      </c>
      <c r="B311" s="9">
        <v>50</v>
      </c>
      <c r="C311" s="1002">
        <v>41</v>
      </c>
      <c r="D311" s="817" t="s">
        <v>245</v>
      </c>
      <c r="E311" s="743" t="s">
        <v>253</v>
      </c>
      <c r="F311" s="51">
        <v>4648</v>
      </c>
      <c r="G311" s="199">
        <v>5078</v>
      </c>
      <c r="H311" s="51">
        <v>4700</v>
      </c>
      <c r="I311" s="8">
        <v>6000</v>
      </c>
      <c r="J311" s="199">
        <v>5100</v>
      </c>
      <c r="K311" s="51">
        <v>6000</v>
      </c>
      <c r="L311" s="8">
        <v>6000</v>
      </c>
      <c r="M311" s="386">
        <v>0</v>
      </c>
      <c r="N311" s="1272">
        <f>(100/L311)*M311</f>
        <v>0</v>
      </c>
    </row>
    <row r="312" spans="1:14" ht="15">
      <c r="A312" s="196">
        <v>637012</v>
      </c>
      <c r="B312" s="7">
        <v>1</v>
      </c>
      <c r="C312" s="1002">
        <v>41</v>
      </c>
      <c r="D312" s="817" t="s">
        <v>245</v>
      </c>
      <c r="E312" s="743" t="s">
        <v>254</v>
      </c>
      <c r="F312" s="51">
        <v>20</v>
      </c>
      <c r="G312" s="199">
        <v>18</v>
      </c>
      <c r="H312" s="97"/>
      <c r="I312" s="97">
        <v>20</v>
      </c>
      <c r="J312" s="262">
        <v>20</v>
      </c>
      <c r="K312" s="97">
        <v>20</v>
      </c>
      <c r="L312" s="97">
        <v>20</v>
      </c>
      <c r="M312" s="1208">
        <v>8</v>
      </c>
      <c r="N312" s="1272">
        <f>(100/L312)*M312</f>
        <v>40</v>
      </c>
    </row>
    <row r="313" spans="1:14" ht="15">
      <c r="A313" s="206">
        <v>637027</v>
      </c>
      <c r="B313" s="33"/>
      <c r="C313" s="150">
        <v>41</v>
      </c>
      <c r="D313" s="807" t="s">
        <v>245</v>
      </c>
      <c r="E313" s="809" t="s">
        <v>165</v>
      </c>
      <c r="F313" s="811">
        <v>2130</v>
      </c>
      <c r="G313" s="243">
        <v>2164</v>
      </c>
      <c r="H313" s="811">
        <v>2360</v>
      </c>
      <c r="I313" s="811">
        <v>2360</v>
      </c>
      <c r="J313" s="991">
        <v>2360</v>
      </c>
      <c r="K313" s="811">
        <v>2360</v>
      </c>
      <c r="L313" s="811">
        <v>2360</v>
      </c>
      <c r="M313" s="1216">
        <v>540</v>
      </c>
      <c r="N313" s="1283">
        <f>(100/L313)*M313</f>
        <v>22.881355932203387</v>
      </c>
    </row>
    <row r="314" spans="1:14" ht="15.75" thickBot="1">
      <c r="A314" s="302"/>
      <c r="B314" s="16"/>
      <c r="C314" s="16"/>
      <c r="D314" s="1036"/>
      <c r="E314" s="43"/>
      <c r="F314" s="1037"/>
      <c r="G314" s="432"/>
      <c r="H314" s="29"/>
      <c r="I314" s="37"/>
      <c r="J314" s="212"/>
      <c r="K314" s="37"/>
      <c r="L314" s="37"/>
      <c r="M314" s="1186"/>
      <c r="N314" s="1291"/>
    </row>
    <row r="315" spans="1:14" ht="15.75" thickBot="1">
      <c r="A315" s="17" t="s">
        <v>255</v>
      </c>
      <c r="B315" s="103"/>
      <c r="C315" s="18"/>
      <c r="D315" s="376"/>
      <c r="E315" s="795" t="s">
        <v>256</v>
      </c>
      <c r="F315" s="74">
        <f>F316+F322+F326+F324</f>
        <v>8708</v>
      </c>
      <c r="G315" s="19">
        <f>G316+G322+G324</f>
        <v>10739</v>
      </c>
      <c r="H315" s="62">
        <f>H316+H324</f>
        <v>20000</v>
      </c>
      <c r="I315" s="19">
        <f>I316+I324+I322</f>
        <v>20000</v>
      </c>
      <c r="J315" s="19">
        <f>J316+J324+J322</f>
        <v>8500</v>
      </c>
      <c r="K315" s="62">
        <f>K316+K324</f>
        <v>12000</v>
      </c>
      <c r="L315" s="19">
        <f>L316+L324</f>
        <v>12000</v>
      </c>
      <c r="M315" s="394">
        <f>M316+M324</f>
        <v>6500</v>
      </c>
      <c r="N315" s="392">
        <f>(100/L315)*M315</f>
        <v>54.166666666666664</v>
      </c>
    </row>
    <row r="316" spans="1:14" ht="15">
      <c r="A316" s="223">
        <v>642</v>
      </c>
      <c r="B316" s="112"/>
      <c r="C316" s="76"/>
      <c r="D316" s="907"/>
      <c r="E316" s="836" t="s">
        <v>181</v>
      </c>
      <c r="F316" s="77">
        <v>8048</v>
      </c>
      <c r="G316" s="251">
        <f>G317+G318+G320</f>
        <v>8000</v>
      </c>
      <c r="H316" s="77">
        <f aca="true" t="shared" si="40" ref="H316:M316">SUM(H317:H320)</f>
        <v>10000</v>
      </c>
      <c r="I316" s="107">
        <f t="shared" si="40"/>
        <v>10000</v>
      </c>
      <c r="J316" s="241">
        <f t="shared" si="40"/>
        <v>8000</v>
      </c>
      <c r="K316" s="77">
        <f t="shared" si="40"/>
        <v>10000</v>
      </c>
      <c r="L316" s="75">
        <f t="shared" si="40"/>
        <v>10000</v>
      </c>
      <c r="M316" s="1205">
        <f t="shared" si="40"/>
        <v>6500</v>
      </c>
      <c r="N316" s="1273">
        <f>(100/L316)*M316</f>
        <v>65</v>
      </c>
    </row>
    <row r="317" spans="1:20" ht="15">
      <c r="A317" s="207">
        <v>642002</v>
      </c>
      <c r="B317" s="50">
        <v>1</v>
      </c>
      <c r="C317" s="23">
        <v>41</v>
      </c>
      <c r="D317" s="908" t="s">
        <v>257</v>
      </c>
      <c r="E317" s="828" t="s">
        <v>258</v>
      </c>
      <c r="F317" s="56">
        <v>7000</v>
      </c>
      <c r="G317" s="208">
        <v>8000</v>
      </c>
      <c r="H317" s="56">
        <v>10000</v>
      </c>
      <c r="I317" s="22">
        <v>10000</v>
      </c>
      <c r="J317" s="256">
        <v>8000</v>
      </c>
      <c r="K317" s="56">
        <v>10000</v>
      </c>
      <c r="L317" s="22">
        <v>10000</v>
      </c>
      <c r="M317" s="1182">
        <v>6500</v>
      </c>
      <c r="N317" s="1268">
        <f>(100/L317)*M317</f>
        <v>65</v>
      </c>
      <c r="T317" s="186"/>
    </row>
    <row r="318" spans="1:14" ht="14.25" customHeight="1">
      <c r="A318" s="305">
        <v>642002</v>
      </c>
      <c r="B318" s="9">
        <v>2</v>
      </c>
      <c r="C318" s="9">
        <v>41</v>
      </c>
      <c r="D318" s="1033" t="s">
        <v>257</v>
      </c>
      <c r="E318" s="457" t="s">
        <v>259</v>
      </c>
      <c r="F318" s="51">
        <v>600</v>
      </c>
      <c r="G318" s="199"/>
      <c r="H318" s="37"/>
      <c r="I318" s="13"/>
      <c r="J318" s="212"/>
      <c r="K318" s="37"/>
      <c r="L318" s="37"/>
      <c r="M318" s="1185"/>
      <c r="N318" s="1318"/>
    </row>
    <row r="319" spans="1:14" ht="15" hidden="1">
      <c r="A319" s="1260">
        <v>642001</v>
      </c>
      <c r="B319" s="1261">
        <v>3</v>
      </c>
      <c r="C319" s="1262"/>
      <c r="D319" s="1263" t="s">
        <v>257</v>
      </c>
      <c r="E319" s="902" t="s">
        <v>260</v>
      </c>
      <c r="F319" s="1264"/>
      <c r="G319" s="905"/>
      <c r="H319" s="1264">
        <v>0</v>
      </c>
      <c r="I319" s="329">
        <v>0</v>
      </c>
      <c r="J319" s="1265"/>
      <c r="K319" s="1264">
        <v>0</v>
      </c>
      <c r="L319" s="329">
        <v>0</v>
      </c>
      <c r="M319" s="1266"/>
      <c r="N319" s="1317"/>
    </row>
    <row r="320" spans="1:14" ht="15">
      <c r="A320" s="202">
        <v>642002</v>
      </c>
      <c r="B320" s="334">
        <v>3</v>
      </c>
      <c r="C320" s="87">
        <v>41</v>
      </c>
      <c r="D320" s="909" t="s">
        <v>261</v>
      </c>
      <c r="E320" s="919" t="s">
        <v>262</v>
      </c>
      <c r="F320" s="214">
        <v>348</v>
      </c>
      <c r="G320" s="203"/>
      <c r="H320" s="819"/>
      <c r="I320" s="58"/>
      <c r="J320" s="924"/>
      <c r="K320" s="922"/>
      <c r="L320" s="144"/>
      <c r="M320" s="1217"/>
      <c r="N320" s="419"/>
    </row>
    <row r="321" spans="1:14" ht="15">
      <c r="A321" s="745">
        <v>642014</v>
      </c>
      <c r="B321" s="334"/>
      <c r="C321" s="87">
        <v>41</v>
      </c>
      <c r="D321" s="909" t="s">
        <v>263</v>
      </c>
      <c r="E321" s="919" t="s">
        <v>480</v>
      </c>
      <c r="F321" s="819">
        <v>100</v>
      </c>
      <c r="G321" s="203"/>
      <c r="H321" s="922"/>
      <c r="I321" s="58"/>
      <c r="J321" s="924"/>
      <c r="K321" s="819"/>
      <c r="L321" s="144"/>
      <c r="M321" s="1217"/>
      <c r="N321" s="426"/>
    </row>
    <row r="322" spans="1:14" ht="15">
      <c r="A322" s="746">
        <v>633</v>
      </c>
      <c r="B322" s="335"/>
      <c r="C322" s="420"/>
      <c r="D322" s="910"/>
      <c r="E322" s="920" t="s">
        <v>96</v>
      </c>
      <c r="F322" s="916"/>
      <c r="G322" s="337">
        <v>301</v>
      </c>
      <c r="H322" s="916"/>
      <c r="I322" s="75"/>
      <c r="J322" s="251"/>
      <c r="K322" s="916"/>
      <c r="L322" s="336"/>
      <c r="M322" s="1218"/>
      <c r="N322" s="426"/>
    </row>
    <row r="323" spans="1:14" ht="15">
      <c r="A323" s="481">
        <v>633006</v>
      </c>
      <c r="B323" s="482"/>
      <c r="C323" s="482"/>
      <c r="D323" s="911" t="s">
        <v>263</v>
      </c>
      <c r="E323" s="921" t="s">
        <v>481</v>
      </c>
      <c r="F323" s="917"/>
      <c r="G323" s="321">
        <v>301</v>
      </c>
      <c r="H323" s="917">
        <v>310</v>
      </c>
      <c r="I323" s="484"/>
      <c r="J323" s="925"/>
      <c r="K323" s="917"/>
      <c r="L323" s="483"/>
      <c r="M323" s="1219"/>
      <c r="N323" s="1297"/>
    </row>
    <row r="324" spans="1:14" ht="15">
      <c r="A324" s="231">
        <v>635</v>
      </c>
      <c r="B324" s="112"/>
      <c r="C324" s="112"/>
      <c r="D324" s="907"/>
      <c r="E324" s="853" t="s">
        <v>264</v>
      </c>
      <c r="F324" s="77">
        <v>60</v>
      </c>
      <c r="G324" s="251">
        <v>2438</v>
      </c>
      <c r="H324" s="77">
        <f>H325</f>
        <v>10000</v>
      </c>
      <c r="I324" s="75">
        <f>I325</f>
        <v>10000</v>
      </c>
      <c r="J324" s="251">
        <f>J325</f>
        <v>500</v>
      </c>
      <c r="K324" s="77">
        <f>K325</f>
        <v>2000</v>
      </c>
      <c r="L324" s="75">
        <f>L325</f>
        <v>2000</v>
      </c>
      <c r="M324" s="442">
        <v>0</v>
      </c>
      <c r="N324" s="1273">
        <f>(100/L324)*M324</f>
        <v>0</v>
      </c>
    </row>
    <row r="325" spans="1:14" ht="15">
      <c r="A325" s="193">
        <v>635006</v>
      </c>
      <c r="B325" s="81">
        <v>1</v>
      </c>
      <c r="C325" s="81">
        <v>41</v>
      </c>
      <c r="D325" s="912" t="s">
        <v>263</v>
      </c>
      <c r="E325" s="838" t="s">
        <v>433</v>
      </c>
      <c r="F325" s="82">
        <v>60</v>
      </c>
      <c r="G325" s="194">
        <v>2438</v>
      </c>
      <c r="H325" s="82">
        <v>10000</v>
      </c>
      <c r="I325" s="83">
        <v>10000</v>
      </c>
      <c r="J325" s="194">
        <v>500</v>
      </c>
      <c r="K325" s="82">
        <v>2000</v>
      </c>
      <c r="L325" s="83">
        <v>2000</v>
      </c>
      <c r="M325" s="1184">
        <v>0</v>
      </c>
      <c r="N325" s="1268">
        <f>(100/L325)*M325</f>
        <v>0</v>
      </c>
    </row>
    <row r="326" spans="1:15" ht="15">
      <c r="A326" s="191">
        <v>637</v>
      </c>
      <c r="B326" s="3"/>
      <c r="C326" s="3"/>
      <c r="D326" s="912"/>
      <c r="E326" s="827" t="s">
        <v>140</v>
      </c>
      <c r="F326" s="5">
        <v>600</v>
      </c>
      <c r="G326" s="192"/>
      <c r="H326" s="5"/>
      <c r="I326" s="4"/>
      <c r="J326" s="192"/>
      <c r="K326" s="5"/>
      <c r="L326" s="4"/>
      <c r="M326" s="442"/>
      <c r="N326" s="1298"/>
      <c r="O326" s="53"/>
    </row>
    <row r="327" spans="1:18" ht="13.5" customHeight="1">
      <c r="A327" s="234">
        <v>637005</v>
      </c>
      <c r="B327" s="98"/>
      <c r="C327" s="98">
        <v>41</v>
      </c>
      <c r="D327" s="913" t="s">
        <v>257</v>
      </c>
      <c r="E327" s="841" t="s">
        <v>482</v>
      </c>
      <c r="F327" s="121">
        <v>600</v>
      </c>
      <c r="G327" s="249"/>
      <c r="H327" s="121"/>
      <c r="I327" s="99"/>
      <c r="J327" s="249"/>
      <c r="K327" s="37"/>
      <c r="L327" s="37"/>
      <c r="M327" s="1199"/>
      <c r="N327" s="415"/>
      <c r="R327" s="219"/>
    </row>
    <row r="328" spans="1:14" ht="17.25" customHeight="1" thickBot="1">
      <c r="A328" s="297"/>
      <c r="B328" s="114"/>
      <c r="C328" s="114"/>
      <c r="D328" s="914"/>
      <c r="E328" s="854"/>
      <c r="F328" s="831"/>
      <c r="G328" s="421"/>
      <c r="H328" s="747"/>
      <c r="I328" s="153"/>
      <c r="J328" s="270"/>
      <c r="K328" s="747"/>
      <c r="L328" s="747"/>
      <c r="M328" s="1220"/>
      <c r="N328" s="414"/>
    </row>
    <row r="329" spans="1:14" ht="15.75" customHeight="1" thickBot="1">
      <c r="A329" s="73" t="s">
        <v>265</v>
      </c>
      <c r="B329" s="103"/>
      <c r="C329" s="103"/>
      <c r="D329" s="376"/>
      <c r="E329" s="61" t="s">
        <v>266</v>
      </c>
      <c r="F329" s="74">
        <f>SUM(F330+F331+F339+F343+F352+F354)</f>
        <v>47630</v>
      </c>
      <c r="G329" s="19">
        <f>SUM(G330+G331+G339+G343+G352+G354)</f>
        <v>41803</v>
      </c>
      <c r="H329" s="74">
        <f>H330+H331+H339+H343+H352+H354</f>
        <v>76199</v>
      </c>
      <c r="I329" s="72">
        <f>I331+I339+I343+I352+I354</f>
        <v>76199</v>
      </c>
      <c r="J329" s="19">
        <f>J330+J331+J339+J343+J352+J354</f>
        <v>47225</v>
      </c>
      <c r="K329" s="74">
        <f>K331+K339+K343+K352+K354</f>
        <v>53726</v>
      </c>
      <c r="L329" s="72">
        <f>L330+L331+L339+L343+L352+L354</f>
        <v>53726</v>
      </c>
      <c r="M329" s="394">
        <f>M330+M331+M339+M343+M352+M354</f>
        <v>18707.920000000002</v>
      </c>
      <c r="N329" s="392">
        <f>(100/L329)*M329</f>
        <v>34.82098053084168</v>
      </c>
    </row>
    <row r="330" spans="1:14" ht="6.75" customHeight="1" hidden="1">
      <c r="A330" s="295">
        <v>610</v>
      </c>
      <c r="B330" s="104"/>
      <c r="C330" s="1000"/>
      <c r="D330" s="803" t="s">
        <v>267</v>
      </c>
      <c r="E330" s="853" t="s">
        <v>78</v>
      </c>
      <c r="F330" s="887">
        <v>0</v>
      </c>
      <c r="G330" s="134">
        <v>0</v>
      </c>
      <c r="H330" s="134"/>
      <c r="I330" s="134"/>
      <c r="J330" s="134"/>
      <c r="K330" s="134"/>
      <c r="L330" s="134"/>
      <c r="M330" s="1221"/>
      <c r="N330" s="452"/>
    </row>
    <row r="331" spans="1:14" ht="17.25" customHeight="1">
      <c r="A331" s="222">
        <v>62</v>
      </c>
      <c r="B331" s="3"/>
      <c r="C331" s="1000"/>
      <c r="D331" s="803"/>
      <c r="E331" s="853" t="s">
        <v>79</v>
      </c>
      <c r="F331" s="926">
        <f>SUM(F332:F338)</f>
        <v>364</v>
      </c>
      <c r="G331" s="278">
        <f aca="true" t="shared" si="41" ref="G331:M331">SUM(G332:G338)</f>
        <v>370</v>
      </c>
      <c r="H331" s="928">
        <f t="shared" si="41"/>
        <v>456</v>
      </c>
      <c r="I331" s="146">
        <f t="shared" si="41"/>
        <v>456</v>
      </c>
      <c r="J331" s="272">
        <f t="shared" si="41"/>
        <v>456</v>
      </c>
      <c r="K331" s="928">
        <f t="shared" si="41"/>
        <v>456</v>
      </c>
      <c r="L331" s="146">
        <f t="shared" si="41"/>
        <v>456</v>
      </c>
      <c r="M331" s="437">
        <f t="shared" si="41"/>
        <v>127.75999999999999</v>
      </c>
      <c r="N331" s="1273">
        <f aca="true" t="shared" si="42" ref="N331:N344">(100/L331)*M331</f>
        <v>28.01754385964912</v>
      </c>
    </row>
    <row r="332" spans="1:14" ht="15">
      <c r="A332" s="196">
        <v>621000</v>
      </c>
      <c r="B332" s="7"/>
      <c r="C332" s="239">
        <v>41</v>
      </c>
      <c r="D332" s="804" t="s">
        <v>267</v>
      </c>
      <c r="E332" s="829" t="s">
        <v>268</v>
      </c>
      <c r="F332" s="851">
        <v>104</v>
      </c>
      <c r="G332" s="253">
        <v>100</v>
      </c>
      <c r="H332" s="121">
        <v>130</v>
      </c>
      <c r="I332" s="99">
        <v>130</v>
      </c>
      <c r="J332" s="249">
        <v>130</v>
      </c>
      <c r="K332" s="121">
        <v>130</v>
      </c>
      <c r="L332" s="99">
        <v>130</v>
      </c>
      <c r="M332" s="1199">
        <v>36.57</v>
      </c>
      <c r="N332" s="1268">
        <f t="shared" si="42"/>
        <v>28.130769230769232</v>
      </c>
    </row>
    <row r="333" spans="1:14" ht="15">
      <c r="A333" s="198">
        <v>625001</v>
      </c>
      <c r="B333" s="9"/>
      <c r="C333" s="438">
        <v>41</v>
      </c>
      <c r="D333" s="805" t="s">
        <v>267</v>
      </c>
      <c r="E333" s="457" t="s">
        <v>82</v>
      </c>
      <c r="F333" s="819">
        <v>15</v>
      </c>
      <c r="G333" s="203">
        <v>14</v>
      </c>
      <c r="H333" s="57">
        <v>19</v>
      </c>
      <c r="I333" s="25">
        <v>19</v>
      </c>
      <c r="J333" s="244">
        <v>19</v>
      </c>
      <c r="K333" s="57">
        <v>19</v>
      </c>
      <c r="L333" s="25">
        <v>19</v>
      </c>
      <c r="M333" s="391">
        <v>5.11</v>
      </c>
      <c r="N333" s="1272">
        <f t="shared" si="42"/>
        <v>26.894736842105267</v>
      </c>
    </row>
    <row r="334" spans="1:14" ht="15">
      <c r="A334" s="198">
        <v>625002</v>
      </c>
      <c r="B334" s="9"/>
      <c r="C334" s="14">
        <v>41</v>
      </c>
      <c r="D334" s="806" t="s">
        <v>267</v>
      </c>
      <c r="E334" s="457" t="s">
        <v>83</v>
      </c>
      <c r="F334" s="819">
        <v>146</v>
      </c>
      <c r="G334" s="203">
        <v>153</v>
      </c>
      <c r="H334" s="51">
        <v>182</v>
      </c>
      <c r="I334" s="8">
        <v>182</v>
      </c>
      <c r="J334" s="199">
        <v>182</v>
      </c>
      <c r="K334" s="51">
        <v>182</v>
      </c>
      <c r="L334" s="8">
        <v>182</v>
      </c>
      <c r="M334" s="386">
        <v>51.2</v>
      </c>
      <c r="N334" s="1272">
        <f t="shared" si="42"/>
        <v>28.131868131868135</v>
      </c>
    </row>
    <row r="335" spans="1:14" ht="13.5" customHeight="1">
      <c r="A335" s="198">
        <v>625003</v>
      </c>
      <c r="B335" s="9"/>
      <c r="C335" s="92">
        <v>41</v>
      </c>
      <c r="D335" s="806" t="s">
        <v>267</v>
      </c>
      <c r="E335" s="457" t="s">
        <v>84</v>
      </c>
      <c r="F335" s="927">
        <v>9</v>
      </c>
      <c r="G335" s="749">
        <v>8</v>
      </c>
      <c r="H335" s="51">
        <v>11</v>
      </c>
      <c r="I335" s="8">
        <v>11</v>
      </c>
      <c r="J335" s="199">
        <v>11</v>
      </c>
      <c r="K335" s="51">
        <v>11</v>
      </c>
      <c r="L335" s="8">
        <v>11</v>
      </c>
      <c r="M335" s="386">
        <v>2.91</v>
      </c>
      <c r="N335" s="1272">
        <f t="shared" si="42"/>
        <v>26.454545454545457</v>
      </c>
    </row>
    <row r="336" spans="1:14" ht="12.75" customHeight="1">
      <c r="A336" s="198">
        <v>625004</v>
      </c>
      <c r="B336" s="9"/>
      <c r="C336" s="92">
        <v>41</v>
      </c>
      <c r="D336" s="806" t="s">
        <v>267</v>
      </c>
      <c r="E336" s="457" t="s">
        <v>85</v>
      </c>
      <c r="F336" s="51">
        <v>33</v>
      </c>
      <c r="G336" s="199">
        <v>32</v>
      </c>
      <c r="H336" s="51">
        <v>39</v>
      </c>
      <c r="I336" s="8">
        <v>39</v>
      </c>
      <c r="J336" s="199">
        <v>39</v>
      </c>
      <c r="K336" s="51">
        <v>39</v>
      </c>
      <c r="L336" s="8">
        <v>39</v>
      </c>
      <c r="M336" s="386">
        <v>10.97</v>
      </c>
      <c r="N336" s="1272">
        <f t="shared" si="42"/>
        <v>28.12820512820513</v>
      </c>
    </row>
    <row r="337" spans="1:14" ht="15">
      <c r="A337" s="209">
        <v>625005</v>
      </c>
      <c r="B337" s="9"/>
      <c r="C337" s="14">
        <v>41</v>
      </c>
      <c r="D337" s="806" t="s">
        <v>267</v>
      </c>
      <c r="E337" s="856" t="s">
        <v>86</v>
      </c>
      <c r="F337" s="37">
        <v>7</v>
      </c>
      <c r="G337" s="210">
        <v>11</v>
      </c>
      <c r="H337" s="51">
        <v>13</v>
      </c>
      <c r="I337" s="8">
        <v>13</v>
      </c>
      <c r="J337" s="199">
        <v>13</v>
      </c>
      <c r="K337" s="51">
        <v>13</v>
      </c>
      <c r="L337" s="8">
        <v>13</v>
      </c>
      <c r="M337" s="386">
        <v>3.65</v>
      </c>
      <c r="N337" s="1272">
        <f t="shared" si="42"/>
        <v>28.076923076923077</v>
      </c>
    </row>
    <row r="338" spans="1:14" ht="15">
      <c r="A338" s="206">
        <v>625007</v>
      </c>
      <c r="B338" s="11"/>
      <c r="C338" s="236">
        <v>41</v>
      </c>
      <c r="D338" s="803" t="s">
        <v>267</v>
      </c>
      <c r="E338" s="842" t="s">
        <v>87</v>
      </c>
      <c r="F338" s="852">
        <v>50</v>
      </c>
      <c r="G338" s="858">
        <v>52</v>
      </c>
      <c r="H338" s="37">
        <v>62</v>
      </c>
      <c r="I338" s="13">
        <v>62</v>
      </c>
      <c r="J338" s="210">
        <v>62</v>
      </c>
      <c r="K338" s="37">
        <v>62</v>
      </c>
      <c r="L338" s="13">
        <v>62</v>
      </c>
      <c r="M338" s="390">
        <v>17.35</v>
      </c>
      <c r="N338" s="1316">
        <f t="shared" si="42"/>
        <v>27.983870967741936</v>
      </c>
    </row>
    <row r="339" spans="1:14" ht="15">
      <c r="A339" s="222">
        <v>632</v>
      </c>
      <c r="B339" s="3"/>
      <c r="C339" s="156"/>
      <c r="D339" s="808"/>
      <c r="E339" s="827" t="s">
        <v>89</v>
      </c>
      <c r="F339" s="5">
        <f>SUM(F340:F342)</f>
        <v>35183</v>
      </c>
      <c r="G339" s="192">
        <f aca="true" t="shared" si="43" ref="G339:M339">SUM(G340:G342)</f>
        <v>31733</v>
      </c>
      <c r="H339" s="5">
        <f t="shared" si="43"/>
        <v>39500</v>
      </c>
      <c r="I339" s="4">
        <f t="shared" si="43"/>
        <v>39500</v>
      </c>
      <c r="J339" s="192">
        <f t="shared" si="43"/>
        <v>36000</v>
      </c>
      <c r="K339" s="5">
        <f t="shared" si="43"/>
        <v>37500</v>
      </c>
      <c r="L339" s="4">
        <f t="shared" si="43"/>
        <v>32300</v>
      </c>
      <c r="M339" s="442">
        <f t="shared" si="43"/>
        <v>9857.55</v>
      </c>
      <c r="N339" s="1273">
        <f t="shared" si="42"/>
        <v>30.518730650154797</v>
      </c>
    </row>
    <row r="340" spans="1:14" ht="15">
      <c r="A340" s="196">
        <v>632001</v>
      </c>
      <c r="B340" s="7">
        <v>1</v>
      </c>
      <c r="C340" s="1002">
        <v>41</v>
      </c>
      <c r="D340" s="817" t="s">
        <v>267</v>
      </c>
      <c r="E340" s="829" t="s">
        <v>91</v>
      </c>
      <c r="F340" s="97">
        <v>6865</v>
      </c>
      <c r="G340" s="197">
        <v>6614</v>
      </c>
      <c r="H340" s="97">
        <v>9000</v>
      </c>
      <c r="I340" s="6">
        <v>9000</v>
      </c>
      <c r="J340" s="197">
        <v>7000</v>
      </c>
      <c r="K340" s="97">
        <v>9000</v>
      </c>
      <c r="L340" s="6">
        <v>9000</v>
      </c>
      <c r="M340" s="1185">
        <v>2925.28</v>
      </c>
      <c r="N340" s="1268">
        <f t="shared" si="42"/>
        <v>32.50311111111112</v>
      </c>
    </row>
    <row r="341" spans="1:14" ht="15" customHeight="1">
      <c r="A341" s="198">
        <v>632001</v>
      </c>
      <c r="B341" s="7">
        <v>2</v>
      </c>
      <c r="C341" s="239">
        <v>41</v>
      </c>
      <c r="D341" s="805" t="s">
        <v>267</v>
      </c>
      <c r="E341" s="457" t="s">
        <v>92</v>
      </c>
      <c r="F341" s="97">
        <v>26272</v>
      </c>
      <c r="G341" s="197">
        <v>23120</v>
      </c>
      <c r="H341" s="51">
        <v>26500</v>
      </c>
      <c r="I341" s="8">
        <v>26500</v>
      </c>
      <c r="J341" s="199">
        <v>26500</v>
      </c>
      <c r="K341" s="51">
        <v>26500</v>
      </c>
      <c r="L341" s="8">
        <v>21300</v>
      </c>
      <c r="M341" s="386">
        <v>5678.81</v>
      </c>
      <c r="N341" s="1272">
        <f t="shared" si="42"/>
        <v>26.661079812206577</v>
      </c>
    </row>
    <row r="342" spans="1:14" ht="15">
      <c r="A342" s="198">
        <v>632002</v>
      </c>
      <c r="B342" s="9"/>
      <c r="C342" s="14">
        <v>41</v>
      </c>
      <c r="D342" s="806" t="s">
        <v>267</v>
      </c>
      <c r="E342" s="457" t="s">
        <v>29</v>
      </c>
      <c r="F342" s="97">
        <v>2046</v>
      </c>
      <c r="G342" s="199">
        <v>1999</v>
      </c>
      <c r="H342" s="51">
        <v>4000</v>
      </c>
      <c r="I342" s="8">
        <v>4000</v>
      </c>
      <c r="J342" s="199">
        <v>2500</v>
      </c>
      <c r="K342" s="51">
        <v>2000</v>
      </c>
      <c r="L342" s="8">
        <v>2000</v>
      </c>
      <c r="M342" s="386">
        <v>1253.46</v>
      </c>
      <c r="N342" s="1316">
        <f t="shared" si="42"/>
        <v>62.673</v>
      </c>
    </row>
    <row r="343" spans="1:14" ht="15">
      <c r="A343" s="222">
        <v>633</v>
      </c>
      <c r="B343" s="3"/>
      <c r="C343" s="156"/>
      <c r="D343" s="808"/>
      <c r="E343" s="827" t="s">
        <v>96</v>
      </c>
      <c r="F343" s="5">
        <f aca="true" t="shared" si="44" ref="F343:M343">SUM(F344:F351)</f>
        <v>7454</v>
      </c>
      <c r="G343" s="192">
        <f t="shared" si="44"/>
        <v>6661</v>
      </c>
      <c r="H343" s="5">
        <f t="shared" si="44"/>
        <v>10700</v>
      </c>
      <c r="I343" s="4">
        <f t="shared" si="44"/>
        <v>14200</v>
      </c>
      <c r="J343" s="192">
        <f t="shared" si="44"/>
        <v>7250</v>
      </c>
      <c r="K343" s="5">
        <f t="shared" si="44"/>
        <v>10700</v>
      </c>
      <c r="L343" s="4">
        <f t="shared" si="44"/>
        <v>14900</v>
      </c>
      <c r="M343" s="442">
        <f t="shared" si="44"/>
        <v>6649.09</v>
      </c>
      <c r="N343" s="1273">
        <f t="shared" si="42"/>
        <v>44.62476510067114</v>
      </c>
    </row>
    <row r="344" spans="1:14" ht="15">
      <c r="A344" s="196">
        <v>633006</v>
      </c>
      <c r="B344" s="7"/>
      <c r="C344" s="1002">
        <v>41</v>
      </c>
      <c r="D344" s="806" t="s">
        <v>267</v>
      </c>
      <c r="E344" s="829" t="s">
        <v>221</v>
      </c>
      <c r="F344" s="97">
        <v>1006</v>
      </c>
      <c r="G344" s="197">
        <v>1064</v>
      </c>
      <c r="H344" s="97">
        <v>1500</v>
      </c>
      <c r="I344" s="6">
        <v>2800</v>
      </c>
      <c r="J344" s="208">
        <v>1300</v>
      </c>
      <c r="K344" s="97">
        <v>1500</v>
      </c>
      <c r="L344" s="6">
        <v>1500</v>
      </c>
      <c r="M344" s="1185">
        <v>1241.31</v>
      </c>
      <c r="N344" s="1268">
        <f t="shared" si="42"/>
        <v>82.75399999999999</v>
      </c>
    </row>
    <row r="345" spans="1:14" ht="15">
      <c r="A345" s="196">
        <v>633006</v>
      </c>
      <c r="B345" s="7">
        <v>2</v>
      </c>
      <c r="C345" s="1002">
        <v>41</v>
      </c>
      <c r="D345" s="806" t="s">
        <v>267</v>
      </c>
      <c r="E345" s="798" t="s">
        <v>463</v>
      </c>
      <c r="F345" s="97"/>
      <c r="G345" s="197"/>
      <c r="H345" s="97"/>
      <c r="I345" s="6">
        <v>2200</v>
      </c>
      <c r="J345" s="197"/>
      <c r="K345" s="97"/>
      <c r="L345" s="6"/>
      <c r="M345" s="386"/>
      <c r="N345" s="486"/>
    </row>
    <row r="346" spans="1:14" ht="15">
      <c r="A346" s="196">
        <v>633006</v>
      </c>
      <c r="B346" s="7">
        <v>3</v>
      </c>
      <c r="C346" s="1002">
        <v>41</v>
      </c>
      <c r="D346" s="806" t="s">
        <v>267</v>
      </c>
      <c r="E346" s="741" t="s">
        <v>103</v>
      </c>
      <c r="F346" s="97">
        <v>41</v>
      </c>
      <c r="G346" s="199">
        <v>104</v>
      </c>
      <c r="H346" s="51">
        <v>200</v>
      </c>
      <c r="I346" s="8">
        <v>200</v>
      </c>
      <c r="J346" s="199">
        <v>100</v>
      </c>
      <c r="K346" s="51">
        <v>200</v>
      </c>
      <c r="L346" s="8">
        <v>180</v>
      </c>
      <c r="M346" s="386">
        <v>0</v>
      </c>
      <c r="N346" s="1272">
        <f aca="true" t="shared" si="45" ref="N346:N355">(100/L346)*M346</f>
        <v>0</v>
      </c>
    </row>
    <row r="347" spans="1:14" ht="15">
      <c r="A347" s="196">
        <v>633006</v>
      </c>
      <c r="B347" s="7">
        <v>7</v>
      </c>
      <c r="C347" s="1002">
        <v>41</v>
      </c>
      <c r="D347" s="806" t="s">
        <v>267</v>
      </c>
      <c r="E347" s="741" t="s">
        <v>269</v>
      </c>
      <c r="F347" s="97">
        <v>363</v>
      </c>
      <c r="G347" s="197"/>
      <c r="H347" s="97"/>
      <c r="I347" s="6"/>
      <c r="J347" s="197">
        <v>50</v>
      </c>
      <c r="K347" s="97"/>
      <c r="L347" s="6">
        <v>3000</v>
      </c>
      <c r="M347" s="1185">
        <v>2637.14</v>
      </c>
      <c r="N347" s="1272">
        <f t="shared" si="45"/>
        <v>87.90466666666666</v>
      </c>
    </row>
    <row r="348" spans="1:14" ht="15">
      <c r="A348" s="196">
        <v>633006</v>
      </c>
      <c r="B348" s="7">
        <v>12</v>
      </c>
      <c r="C348" s="239">
        <v>41</v>
      </c>
      <c r="D348" s="804" t="s">
        <v>267</v>
      </c>
      <c r="E348" s="741" t="s">
        <v>270</v>
      </c>
      <c r="F348" s="51">
        <v>849</v>
      </c>
      <c r="G348" s="197">
        <v>125</v>
      </c>
      <c r="H348" s="97">
        <v>4000</v>
      </c>
      <c r="I348" s="6">
        <v>4000</v>
      </c>
      <c r="J348" s="197">
        <v>800</v>
      </c>
      <c r="K348" s="97">
        <v>4000</v>
      </c>
      <c r="L348" s="6">
        <v>4000</v>
      </c>
      <c r="M348" s="386">
        <v>0</v>
      </c>
      <c r="N348" s="1272">
        <f t="shared" si="45"/>
        <v>0</v>
      </c>
    </row>
    <row r="349" spans="1:14" ht="15">
      <c r="A349" s="196">
        <v>633006</v>
      </c>
      <c r="B349" s="7">
        <v>30</v>
      </c>
      <c r="C349" s="239">
        <v>41</v>
      </c>
      <c r="D349" s="804" t="s">
        <v>267</v>
      </c>
      <c r="E349" s="741" t="s">
        <v>512</v>
      </c>
      <c r="F349" s="51"/>
      <c r="G349" s="197"/>
      <c r="H349" s="97"/>
      <c r="I349" s="6"/>
      <c r="J349" s="197"/>
      <c r="K349" s="97"/>
      <c r="L349" s="6">
        <v>1200</v>
      </c>
      <c r="M349" s="1185">
        <v>1150</v>
      </c>
      <c r="N349" s="1272">
        <f t="shared" si="45"/>
        <v>95.83333333333333</v>
      </c>
    </row>
    <row r="350" spans="1:14" ht="15.75" customHeight="1">
      <c r="A350" s="198">
        <v>633015</v>
      </c>
      <c r="B350" s="9"/>
      <c r="C350" s="438">
        <v>41</v>
      </c>
      <c r="D350" s="805" t="s">
        <v>267</v>
      </c>
      <c r="E350" s="741" t="s">
        <v>449</v>
      </c>
      <c r="F350" s="51"/>
      <c r="G350" s="199"/>
      <c r="H350" s="51"/>
      <c r="I350" s="8"/>
      <c r="J350" s="199"/>
      <c r="K350" s="51"/>
      <c r="L350" s="8">
        <v>20</v>
      </c>
      <c r="M350" s="386">
        <v>15</v>
      </c>
      <c r="N350" s="1319">
        <f t="shared" si="45"/>
        <v>75</v>
      </c>
    </row>
    <row r="351" spans="1:15" ht="15">
      <c r="A351" s="206">
        <v>633016</v>
      </c>
      <c r="B351" s="33"/>
      <c r="C351" s="150">
        <v>41</v>
      </c>
      <c r="D351" s="807" t="s">
        <v>272</v>
      </c>
      <c r="E351" s="809" t="s">
        <v>273</v>
      </c>
      <c r="F351" s="85">
        <v>5195</v>
      </c>
      <c r="G351" s="201">
        <v>5368</v>
      </c>
      <c r="H351" s="85">
        <v>5000</v>
      </c>
      <c r="I351" s="85">
        <v>5000</v>
      </c>
      <c r="J351" s="201">
        <v>5000</v>
      </c>
      <c r="K351" s="85">
        <v>5000</v>
      </c>
      <c r="L351" s="85">
        <v>5000</v>
      </c>
      <c r="M351" s="1192">
        <v>1605.64</v>
      </c>
      <c r="N351" s="1271">
        <f t="shared" si="45"/>
        <v>32.1128</v>
      </c>
      <c r="O351" s="216"/>
    </row>
    <row r="352" spans="1:14" ht="13.5" customHeight="1">
      <c r="A352" s="222">
        <v>635</v>
      </c>
      <c r="B352" s="3"/>
      <c r="C352" s="156"/>
      <c r="D352" s="808"/>
      <c r="E352" s="797" t="s">
        <v>128</v>
      </c>
      <c r="F352" s="5">
        <f>SUM(F353:F353)</f>
        <v>0</v>
      </c>
      <c r="G352" s="192">
        <f>SUM(G353:G353)</f>
        <v>176</v>
      </c>
      <c r="H352" s="5">
        <f>H353</f>
        <v>21524</v>
      </c>
      <c r="I352" s="4">
        <f>I353</f>
        <v>12524</v>
      </c>
      <c r="J352" s="192">
        <f>J353</f>
        <v>300</v>
      </c>
      <c r="K352" s="5">
        <f>K353</f>
        <v>1000</v>
      </c>
      <c r="L352" s="4">
        <f>L353</f>
        <v>1000</v>
      </c>
      <c r="M352" s="442">
        <v>0</v>
      </c>
      <c r="N352" s="1273">
        <f t="shared" si="45"/>
        <v>0</v>
      </c>
    </row>
    <row r="353" spans="1:14" ht="15" customHeight="1">
      <c r="A353" s="196">
        <v>635006</v>
      </c>
      <c r="B353" s="80">
        <v>1</v>
      </c>
      <c r="C353" s="123">
        <v>41</v>
      </c>
      <c r="D353" s="808" t="s">
        <v>267</v>
      </c>
      <c r="E353" s="800" t="s">
        <v>135</v>
      </c>
      <c r="F353" s="56">
        <v>0</v>
      </c>
      <c r="G353" s="197">
        <v>176</v>
      </c>
      <c r="H353" s="97">
        <v>21524</v>
      </c>
      <c r="I353" s="97">
        <v>12524</v>
      </c>
      <c r="J353" s="197">
        <v>300</v>
      </c>
      <c r="K353" s="97">
        <v>1000</v>
      </c>
      <c r="L353" s="97">
        <v>1000</v>
      </c>
      <c r="M353" s="1208">
        <v>0</v>
      </c>
      <c r="N353" s="1267">
        <f t="shared" si="45"/>
        <v>0</v>
      </c>
    </row>
    <row r="354" spans="1:14" ht="17.25" customHeight="1">
      <c r="A354" s="222">
        <v>637</v>
      </c>
      <c r="B354" s="76"/>
      <c r="C354" s="1000"/>
      <c r="D354" s="803"/>
      <c r="E354" s="796" t="s">
        <v>140</v>
      </c>
      <c r="F354" s="5">
        <f>SUM(F355:F364)</f>
        <v>4629</v>
      </c>
      <c r="G354" s="192">
        <f aca="true" t="shared" si="46" ref="G354:M354">SUM(G355:G364)</f>
        <v>2863</v>
      </c>
      <c r="H354" s="5">
        <f t="shared" si="46"/>
        <v>4019</v>
      </c>
      <c r="I354" s="4">
        <f t="shared" si="46"/>
        <v>9519</v>
      </c>
      <c r="J354" s="192">
        <f t="shared" si="46"/>
        <v>3219</v>
      </c>
      <c r="K354" s="5">
        <f t="shared" si="46"/>
        <v>4070</v>
      </c>
      <c r="L354" s="4">
        <f t="shared" si="46"/>
        <v>5070</v>
      </c>
      <c r="M354" s="442">
        <f t="shared" si="46"/>
        <v>2073.52</v>
      </c>
      <c r="N354" s="1273">
        <f t="shared" si="45"/>
        <v>40.897830374753454</v>
      </c>
    </row>
    <row r="355" spans="1:14" ht="15">
      <c r="A355" s="207">
        <v>637005</v>
      </c>
      <c r="B355" s="23">
        <v>30</v>
      </c>
      <c r="C355" s="981">
        <v>41</v>
      </c>
      <c r="D355" s="816" t="s">
        <v>267</v>
      </c>
      <c r="E355" s="812" t="s">
        <v>275</v>
      </c>
      <c r="F355" s="851"/>
      <c r="G355" s="253"/>
      <c r="H355" s="851"/>
      <c r="I355" s="117"/>
      <c r="J355" s="253"/>
      <c r="K355" s="851"/>
      <c r="L355" s="117">
        <v>1000</v>
      </c>
      <c r="M355" s="1196">
        <v>959.5</v>
      </c>
      <c r="N355" s="1270">
        <f t="shared" si="45"/>
        <v>95.95</v>
      </c>
    </row>
    <row r="356" spans="1:15" ht="14.25" customHeight="1">
      <c r="A356" s="196">
        <v>637002</v>
      </c>
      <c r="B356" s="7"/>
      <c r="C356" s="1002">
        <v>41</v>
      </c>
      <c r="D356" s="817" t="s">
        <v>267</v>
      </c>
      <c r="E356" s="798" t="s">
        <v>483</v>
      </c>
      <c r="F356" s="927">
        <v>2905</v>
      </c>
      <c r="G356" s="749"/>
      <c r="H356" s="927"/>
      <c r="I356" s="12"/>
      <c r="J356" s="749"/>
      <c r="K356" s="927"/>
      <c r="L356" s="12"/>
      <c r="M356" s="1189"/>
      <c r="N356" s="1320"/>
      <c r="O356" s="216"/>
    </row>
    <row r="357" spans="1:14" ht="18.75" customHeight="1">
      <c r="A357" s="196">
        <v>637002</v>
      </c>
      <c r="B357" s="7">
        <v>1</v>
      </c>
      <c r="C357" s="1002">
        <v>41</v>
      </c>
      <c r="D357" s="806" t="s">
        <v>267</v>
      </c>
      <c r="E357" s="798" t="s">
        <v>276</v>
      </c>
      <c r="F357" s="97">
        <v>700</v>
      </c>
      <c r="G357" s="197">
        <v>1000</v>
      </c>
      <c r="H357" s="97">
        <v>1000</v>
      </c>
      <c r="I357" s="6">
        <v>1000</v>
      </c>
      <c r="J357" s="197">
        <v>1000</v>
      </c>
      <c r="K357" s="97">
        <v>1000</v>
      </c>
      <c r="L357" s="6">
        <v>1000</v>
      </c>
      <c r="M357" s="386">
        <v>243.64</v>
      </c>
      <c r="N357" s="1272">
        <f>(100/L357)*M357</f>
        <v>24.364</v>
      </c>
    </row>
    <row r="358" spans="1:14" ht="15">
      <c r="A358" s="196">
        <v>637002</v>
      </c>
      <c r="B358" s="7">
        <v>2</v>
      </c>
      <c r="C358" s="1002">
        <v>41</v>
      </c>
      <c r="D358" s="817" t="s">
        <v>267</v>
      </c>
      <c r="E358" s="798" t="s">
        <v>464</v>
      </c>
      <c r="F358" s="97"/>
      <c r="G358" s="197"/>
      <c r="H358" s="97"/>
      <c r="I358" s="6">
        <v>5500</v>
      </c>
      <c r="J358" s="197"/>
      <c r="K358" s="97"/>
      <c r="L358" s="6"/>
      <c r="M358" s="1185"/>
      <c r="N358" s="1322"/>
    </row>
    <row r="359" spans="1:15" ht="15">
      <c r="A359" s="196">
        <v>637004</v>
      </c>
      <c r="B359" s="7"/>
      <c r="C359" s="1002">
        <v>41</v>
      </c>
      <c r="D359" s="817" t="s">
        <v>267</v>
      </c>
      <c r="E359" s="798" t="s">
        <v>277</v>
      </c>
      <c r="F359" s="97"/>
      <c r="G359" s="197">
        <v>125</v>
      </c>
      <c r="H359" s="51">
        <v>200</v>
      </c>
      <c r="I359" s="8">
        <v>200</v>
      </c>
      <c r="J359" s="199">
        <v>200</v>
      </c>
      <c r="K359" s="51">
        <v>200</v>
      </c>
      <c r="L359" s="8">
        <v>200</v>
      </c>
      <c r="M359" s="386">
        <v>0</v>
      </c>
      <c r="N359" s="1305">
        <f>(100/L359)*M359</f>
        <v>0</v>
      </c>
      <c r="O359" s="216"/>
    </row>
    <row r="360" spans="1:15" ht="15">
      <c r="A360" s="198">
        <v>637004</v>
      </c>
      <c r="B360" s="9">
        <v>5</v>
      </c>
      <c r="C360" s="14">
        <v>41</v>
      </c>
      <c r="D360" s="806" t="s">
        <v>267</v>
      </c>
      <c r="E360" s="741" t="s">
        <v>144</v>
      </c>
      <c r="F360" s="97"/>
      <c r="G360" s="197">
        <v>180</v>
      </c>
      <c r="H360" s="51">
        <v>1000</v>
      </c>
      <c r="I360" s="8">
        <v>1000</v>
      </c>
      <c r="J360" s="199">
        <v>200</v>
      </c>
      <c r="K360" s="51">
        <v>1000</v>
      </c>
      <c r="L360" s="8">
        <v>1000</v>
      </c>
      <c r="M360" s="386">
        <v>0</v>
      </c>
      <c r="N360" s="1272">
        <f>(100/L360)*M360</f>
        <v>0</v>
      </c>
      <c r="O360" s="216"/>
    </row>
    <row r="361" spans="1:14" ht="14.25" customHeight="1">
      <c r="A361" s="196">
        <v>637013</v>
      </c>
      <c r="B361" s="7"/>
      <c r="C361" s="1002">
        <v>41</v>
      </c>
      <c r="D361" s="806" t="s">
        <v>272</v>
      </c>
      <c r="E361" s="741" t="s">
        <v>278</v>
      </c>
      <c r="F361" s="51"/>
      <c r="G361" s="199">
        <v>305</v>
      </c>
      <c r="H361" s="97">
        <v>299</v>
      </c>
      <c r="I361" s="6">
        <v>299</v>
      </c>
      <c r="J361" s="197">
        <v>299</v>
      </c>
      <c r="K361" s="97">
        <v>350</v>
      </c>
      <c r="L361" s="6">
        <v>350</v>
      </c>
      <c r="M361" s="1185">
        <v>0</v>
      </c>
      <c r="N361" s="1283">
        <f>(100/L361)*M361</f>
        <v>0</v>
      </c>
    </row>
    <row r="362" spans="1:14" ht="0.75" customHeight="1">
      <c r="A362" s="196">
        <v>637005</v>
      </c>
      <c r="B362" s="7">
        <v>30</v>
      </c>
      <c r="C362" s="1002">
        <v>41</v>
      </c>
      <c r="D362" s="806" t="s">
        <v>267</v>
      </c>
      <c r="E362" s="741" t="s">
        <v>279</v>
      </c>
      <c r="F362" s="37"/>
      <c r="G362" s="210"/>
      <c r="H362" s="97"/>
      <c r="I362" s="6"/>
      <c r="J362" s="197"/>
      <c r="K362" s="97"/>
      <c r="L362" s="6"/>
      <c r="M362" s="1185"/>
      <c r="N362" s="433"/>
    </row>
    <row r="363" spans="1:15" ht="14.25" customHeight="1">
      <c r="A363" s="198">
        <v>637015</v>
      </c>
      <c r="B363" s="9"/>
      <c r="C363" s="14">
        <v>41</v>
      </c>
      <c r="D363" s="806" t="s">
        <v>77</v>
      </c>
      <c r="E363" s="741" t="s">
        <v>158</v>
      </c>
      <c r="F363" s="51"/>
      <c r="G363" s="199">
        <v>212</v>
      </c>
      <c r="H363" s="97">
        <v>220</v>
      </c>
      <c r="I363" s="6">
        <v>220</v>
      </c>
      <c r="J363" s="197">
        <v>220</v>
      </c>
      <c r="K363" s="97">
        <v>220</v>
      </c>
      <c r="L363" s="6">
        <v>220</v>
      </c>
      <c r="M363" s="1185">
        <v>0</v>
      </c>
      <c r="N363" s="1305">
        <f>(100/L363)*M363</f>
        <v>0</v>
      </c>
      <c r="O363" s="216"/>
    </row>
    <row r="364" spans="1:15" ht="15" customHeight="1">
      <c r="A364" s="206">
        <v>637027</v>
      </c>
      <c r="B364" s="33"/>
      <c r="C364" s="150">
        <v>41</v>
      </c>
      <c r="D364" s="807" t="s">
        <v>267</v>
      </c>
      <c r="E364" s="809" t="s">
        <v>165</v>
      </c>
      <c r="F364" s="85">
        <v>1024</v>
      </c>
      <c r="G364" s="201">
        <v>1041</v>
      </c>
      <c r="H364" s="85">
        <v>1300</v>
      </c>
      <c r="I364" s="10">
        <v>1300</v>
      </c>
      <c r="J364" s="201">
        <v>1300</v>
      </c>
      <c r="K364" s="85">
        <v>1300</v>
      </c>
      <c r="L364" s="10">
        <v>1300</v>
      </c>
      <c r="M364" s="1183">
        <v>870.38</v>
      </c>
      <c r="N364" s="1271">
        <f>(100/L364)*M364</f>
        <v>66.9523076923077</v>
      </c>
      <c r="O364" s="216"/>
    </row>
    <row r="365" spans="1:14" ht="15.75" thickBot="1">
      <c r="A365" s="228"/>
      <c r="B365" s="28"/>
      <c r="C365" s="1004"/>
      <c r="D365" s="834"/>
      <c r="E365" s="862"/>
      <c r="F365" s="831"/>
      <c r="G365" s="421"/>
      <c r="H365" s="111"/>
      <c r="I365" s="102"/>
      <c r="J365" s="259"/>
      <c r="K365" s="111"/>
      <c r="L365" s="102"/>
      <c r="M365" s="1204"/>
      <c r="N365" s="431"/>
    </row>
    <row r="366" spans="1:14" ht="15.75" thickBot="1">
      <c r="A366" s="213" t="s">
        <v>380</v>
      </c>
      <c r="B366" s="18"/>
      <c r="C366" s="999"/>
      <c r="D366" s="802"/>
      <c r="E366" s="795" t="s">
        <v>280</v>
      </c>
      <c r="F366" s="74">
        <f>SUM(F367+F368+F376+F381)</f>
        <v>1525</v>
      </c>
      <c r="G366" s="19">
        <f>SUM(G367+G368+G376+G381)</f>
        <v>2539</v>
      </c>
      <c r="H366" s="74">
        <f aca="true" t="shared" si="47" ref="H366:M366">H367+H368+H376+H381</f>
        <v>1665</v>
      </c>
      <c r="I366" s="72">
        <f t="shared" si="47"/>
        <v>2342</v>
      </c>
      <c r="J366" s="19">
        <f t="shared" si="47"/>
        <v>1515</v>
      </c>
      <c r="K366" s="74">
        <f t="shared" si="47"/>
        <v>1665</v>
      </c>
      <c r="L366" s="72">
        <f t="shared" si="47"/>
        <v>1665</v>
      </c>
      <c r="M366" s="394">
        <f t="shared" si="47"/>
        <v>364.35</v>
      </c>
      <c r="N366" s="392">
        <f>(100/L366)*M366</f>
        <v>21.882882882882885</v>
      </c>
    </row>
    <row r="367" spans="1:14" ht="0.75" customHeight="1">
      <c r="A367" s="300">
        <v>610</v>
      </c>
      <c r="B367" s="104"/>
      <c r="C367" s="104"/>
      <c r="D367" s="110" t="s">
        <v>267</v>
      </c>
      <c r="E367" s="861" t="s">
        <v>78</v>
      </c>
      <c r="F367" s="887">
        <v>0</v>
      </c>
      <c r="G367" s="271">
        <v>0</v>
      </c>
      <c r="H367" s="887"/>
      <c r="I367" s="134"/>
      <c r="J367" s="271"/>
      <c r="K367" s="887"/>
      <c r="L367" s="134"/>
      <c r="M367" s="1221"/>
      <c r="N367" s="431"/>
    </row>
    <row r="368" spans="1:14" ht="17.25" customHeight="1">
      <c r="A368" s="191">
        <v>62</v>
      </c>
      <c r="B368" s="3"/>
      <c r="C368" s="163"/>
      <c r="D368" s="837"/>
      <c r="E368" s="827" t="s">
        <v>79</v>
      </c>
      <c r="F368" s="929">
        <f>SUM(F369:F375)</f>
        <v>376</v>
      </c>
      <c r="G368" s="273">
        <f aca="true" t="shared" si="48" ref="G368:M368">SUM(G369:G375)</f>
        <v>377</v>
      </c>
      <c r="H368" s="929">
        <f t="shared" si="48"/>
        <v>395</v>
      </c>
      <c r="I368" s="149">
        <f t="shared" si="48"/>
        <v>472</v>
      </c>
      <c r="J368" s="273">
        <f t="shared" si="48"/>
        <v>395</v>
      </c>
      <c r="K368" s="929">
        <f t="shared" si="48"/>
        <v>395</v>
      </c>
      <c r="L368" s="149">
        <f t="shared" si="48"/>
        <v>395</v>
      </c>
      <c r="M368" s="1222">
        <f t="shared" si="48"/>
        <v>95.35</v>
      </c>
      <c r="N368" s="1273">
        <f aca="true" t="shared" si="49" ref="N368:N377">(100/L368)*M368</f>
        <v>24.139240506329113</v>
      </c>
    </row>
    <row r="369" spans="1:14" ht="15">
      <c r="A369" s="207">
        <v>621000</v>
      </c>
      <c r="B369" s="23">
        <v>1</v>
      </c>
      <c r="C369" s="981">
        <v>41</v>
      </c>
      <c r="D369" s="816" t="s">
        <v>267</v>
      </c>
      <c r="E369" s="828" t="s">
        <v>281</v>
      </c>
      <c r="F369" s="851">
        <v>107</v>
      </c>
      <c r="G369" s="253">
        <v>108</v>
      </c>
      <c r="H369" s="851">
        <v>110</v>
      </c>
      <c r="I369" s="117">
        <v>110</v>
      </c>
      <c r="J369" s="253">
        <v>110</v>
      </c>
      <c r="K369" s="851">
        <v>110</v>
      </c>
      <c r="L369" s="117">
        <v>110</v>
      </c>
      <c r="M369" s="1196">
        <v>27</v>
      </c>
      <c r="N369" s="1270">
        <f t="shared" si="49"/>
        <v>24.545454545454543</v>
      </c>
    </row>
    <row r="370" spans="1:15" ht="15">
      <c r="A370" s="198">
        <v>625001</v>
      </c>
      <c r="B370" s="9">
        <v>1</v>
      </c>
      <c r="C370" s="239">
        <v>41</v>
      </c>
      <c r="D370" s="804" t="s">
        <v>267</v>
      </c>
      <c r="E370" s="931" t="s">
        <v>82</v>
      </c>
      <c r="F370" s="819">
        <v>15</v>
      </c>
      <c r="G370" s="203">
        <v>15</v>
      </c>
      <c r="H370" s="819">
        <v>16</v>
      </c>
      <c r="I370" s="58">
        <v>16</v>
      </c>
      <c r="J370" s="203">
        <v>16</v>
      </c>
      <c r="K370" s="819">
        <v>16</v>
      </c>
      <c r="L370" s="58">
        <v>16</v>
      </c>
      <c r="M370" s="1188">
        <v>3.78</v>
      </c>
      <c r="N370" s="1272">
        <f t="shared" si="49"/>
        <v>23.625</v>
      </c>
      <c r="O370" s="1284"/>
    </row>
    <row r="371" spans="1:15" ht="15">
      <c r="A371" s="196">
        <v>625002</v>
      </c>
      <c r="B371" s="7">
        <v>1</v>
      </c>
      <c r="C371" s="14">
        <v>41</v>
      </c>
      <c r="D371" s="806" t="s">
        <v>267</v>
      </c>
      <c r="E371" s="457" t="s">
        <v>83</v>
      </c>
      <c r="F371" s="819">
        <v>151</v>
      </c>
      <c r="G371" s="203">
        <v>151</v>
      </c>
      <c r="H371" s="819">
        <v>160</v>
      </c>
      <c r="I371" s="58">
        <v>200</v>
      </c>
      <c r="J371" s="203">
        <v>160</v>
      </c>
      <c r="K371" s="819">
        <v>160</v>
      </c>
      <c r="L371" s="58">
        <v>160</v>
      </c>
      <c r="M371" s="1188">
        <v>37.8</v>
      </c>
      <c r="N371" s="1272">
        <f t="shared" si="49"/>
        <v>23.625</v>
      </c>
      <c r="O371" s="1284"/>
    </row>
    <row r="372" spans="1:14" ht="15">
      <c r="A372" s="198">
        <v>625003</v>
      </c>
      <c r="B372" s="9">
        <v>1</v>
      </c>
      <c r="C372" s="14">
        <v>41</v>
      </c>
      <c r="D372" s="806" t="s">
        <v>267</v>
      </c>
      <c r="E372" s="457" t="s">
        <v>84</v>
      </c>
      <c r="F372" s="819">
        <v>8</v>
      </c>
      <c r="G372" s="203">
        <v>9</v>
      </c>
      <c r="H372" s="819">
        <v>10</v>
      </c>
      <c r="I372" s="58">
        <v>15</v>
      </c>
      <c r="J372" s="203">
        <v>10</v>
      </c>
      <c r="K372" s="819">
        <v>10</v>
      </c>
      <c r="L372" s="58">
        <v>10</v>
      </c>
      <c r="M372" s="1188">
        <v>2.16</v>
      </c>
      <c r="N372" s="1283">
        <f t="shared" si="49"/>
        <v>21.6</v>
      </c>
    </row>
    <row r="373" spans="1:14" ht="15">
      <c r="A373" s="198">
        <v>625004</v>
      </c>
      <c r="B373" s="34">
        <v>1</v>
      </c>
      <c r="C373" s="92">
        <v>41</v>
      </c>
      <c r="D373" s="806" t="s">
        <v>267</v>
      </c>
      <c r="E373" s="457" t="s">
        <v>85</v>
      </c>
      <c r="F373" s="51">
        <v>35</v>
      </c>
      <c r="G373" s="199">
        <v>32</v>
      </c>
      <c r="H373" s="51">
        <v>35</v>
      </c>
      <c r="I373" s="8">
        <v>50</v>
      </c>
      <c r="J373" s="199">
        <v>35</v>
      </c>
      <c r="K373" s="51">
        <v>35</v>
      </c>
      <c r="L373" s="8">
        <v>35</v>
      </c>
      <c r="M373" s="386">
        <v>8.1</v>
      </c>
      <c r="N373" s="1268">
        <f t="shared" si="49"/>
        <v>23.142857142857142</v>
      </c>
    </row>
    <row r="374" spans="1:14" ht="15">
      <c r="A374" s="198">
        <v>625005</v>
      </c>
      <c r="B374" s="34">
        <v>1</v>
      </c>
      <c r="C374" s="92">
        <v>41</v>
      </c>
      <c r="D374" s="806" t="s">
        <v>267</v>
      </c>
      <c r="E374" s="457" t="s">
        <v>86</v>
      </c>
      <c r="F374" s="51">
        <v>8</v>
      </c>
      <c r="G374" s="199">
        <v>11</v>
      </c>
      <c r="H374" s="51">
        <v>11</v>
      </c>
      <c r="I374" s="8">
        <v>11</v>
      </c>
      <c r="J374" s="199">
        <v>11</v>
      </c>
      <c r="K374" s="51">
        <v>11</v>
      </c>
      <c r="L374" s="8">
        <v>11</v>
      </c>
      <c r="M374" s="386">
        <v>2.7</v>
      </c>
      <c r="N374" s="1272">
        <f t="shared" si="49"/>
        <v>24.54545454545455</v>
      </c>
    </row>
    <row r="375" spans="1:14" ht="15">
      <c r="A375" s="200">
        <v>625007</v>
      </c>
      <c r="B375" s="11">
        <v>1</v>
      </c>
      <c r="C375" s="236">
        <v>41</v>
      </c>
      <c r="D375" s="807" t="s">
        <v>267</v>
      </c>
      <c r="E375" s="824" t="s">
        <v>282</v>
      </c>
      <c r="F375" s="826">
        <v>52</v>
      </c>
      <c r="G375" s="254">
        <v>51</v>
      </c>
      <c r="H375" s="826">
        <v>53</v>
      </c>
      <c r="I375" s="93">
        <v>70</v>
      </c>
      <c r="J375" s="254">
        <v>53</v>
      </c>
      <c r="K375" s="826">
        <v>53</v>
      </c>
      <c r="L375" s="93">
        <v>53</v>
      </c>
      <c r="M375" s="1197">
        <v>13.81</v>
      </c>
      <c r="N375" s="1316">
        <f t="shared" si="49"/>
        <v>26.056603773584907</v>
      </c>
    </row>
    <row r="376" spans="1:14" ht="15">
      <c r="A376" s="191">
        <v>633</v>
      </c>
      <c r="B376" s="79"/>
      <c r="C376" s="89"/>
      <c r="D376" s="808"/>
      <c r="E376" s="827" t="s">
        <v>96</v>
      </c>
      <c r="F376" s="5">
        <f>SUM(F377:F380)</f>
        <v>86</v>
      </c>
      <c r="G376" s="192">
        <f aca="true" t="shared" si="50" ref="G376:M376">SUM(G377:G380)</f>
        <v>1082</v>
      </c>
      <c r="H376" s="5">
        <f t="shared" si="50"/>
        <v>170</v>
      </c>
      <c r="I376" s="4">
        <f t="shared" si="50"/>
        <v>170</v>
      </c>
      <c r="J376" s="192">
        <f t="shared" si="50"/>
        <v>20</v>
      </c>
      <c r="K376" s="5">
        <f t="shared" si="50"/>
        <v>170</v>
      </c>
      <c r="L376" s="4">
        <f t="shared" si="50"/>
        <v>170</v>
      </c>
      <c r="M376" s="442">
        <f t="shared" si="50"/>
        <v>0</v>
      </c>
      <c r="N376" s="1273">
        <f t="shared" si="49"/>
        <v>0</v>
      </c>
    </row>
    <row r="377" spans="1:14" ht="15">
      <c r="A377" s="196">
        <v>633009</v>
      </c>
      <c r="B377" s="55">
        <v>1</v>
      </c>
      <c r="C377" s="91">
        <v>41</v>
      </c>
      <c r="D377" s="817" t="s">
        <v>267</v>
      </c>
      <c r="E377" s="829" t="s">
        <v>177</v>
      </c>
      <c r="F377" s="97">
        <v>20</v>
      </c>
      <c r="G377" s="197">
        <v>1060</v>
      </c>
      <c r="H377" s="97">
        <v>150</v>
      </c>
      <c r="I377" s="6">
        <v>150</v>
      </c>
      <c r="J377" s="197"/>
      <c r="K377" s="97">
        <v>150</v>
      </c>
      <c r="L377" s="6">
        <v>150</v>
      </c>
      <c r="M377" s="1185">
        <v>0</v>
      </c>
      <c r="N377" s="1268">
        <f t="shared" si="49"/>
        <v>0</v>
      </c>
    </row>
    <row r="378" spans="1:14" ht="15" hidden="1">
      <c r="A378" s="198">
        <v>633006</v>
      </c>
      <c r="B378" s="9">
        <v>1</v>
      </c>
      <c r="C378" s="239"/>
      <c r="D378" s="804" t="s">
        <v>267</v>
      </c>
      <c r="E378" s="457" t="s">
        <v>101</v>
      </c>
      <c r="F378" s="51">
        <v>0</v>
      </c>
      <c r="G378" s="199">
        <v>0</v>
      </c>
      <c r="H378" s="51">
        <v>0</v>
      </c>
      <c r="I378" s="8">
        <v>0</v>
      </c>
      <c r="J378" s="199"/>
      <c r="K378" s="51">
        <v>0</v>
      </c>
      <c r="L378" s="8">
        <v>0</v>
      </c>
      <c r="M378" s="386"/>
      <c r="N378" s="1275"/>
    </row>
    <row r="379" spans="1:14" ht="15" hidden="1">
      <c r="A379" s="198">
        <v>633006</v>
      </c>
      <c r="B379" s="9">
        <v>3</v>
      </c>
      <c r="C379" s="14"/>
      <c r="D379" s="806" t="s">
        <v>267</v>
      </c>
      <c r="E379" s="457" t="s">
        <v>103</v>
      </c>
      <c r="F379" s="51">
        <v>0</v>
      </c>
      <c r="G379" s="199">
        <v>0</v>
      </c>
      <c r="H379" s="51">
        <v>0</v>
      </c>
      <c r="I379" s="8">
        <v>0</v>
      </c>
      <c r="J379" s="199"/>
      <c r="K379" s="51">
        <v>0</v>
      </c>
      <c r="L379" s="8">
        <v>0</v>
      </c>
      <c r="M379" s="386"/>
      <c r="N379" s="449"/>
    </row>
    <row r="380" spans="1:14" ht="15">
      <c r="A380" s="206">
        <v>633006</v>
      </c>
      <c r="B380" s="33">
        <v>1</v>
      </c>
      <c r="C380" s="236">
        <v>41</v>
      </c>
      <c r="D380" s="803" t="s">
        <v>267</v>
      </c>
      <c r="E380" s="842" t="s">
        <v>104</v>
      </c>
      <c r="F380" s="811">
        <v>66</v>
      </c>
      <c r="G380" s="243">
        <v>22</v>
      </c>
      <c r="H380" s="811">
        <v>20</v>
      </c>
      <c r="I380" s="24">
        <v>20</v>
      </c>
      <c r="J380" s="243">
        <v>20</v>
      </c>
      <c r="K380" s="811">
        <v>20</v>
      </c>
      <c r="L380" s="24">
        <v>20</v>
      </c>
      <c r="M380" s="1187">
        <v>0</v>
      </c>
      <c r="N380" s="1316">
        <f>(100/L380)*M380</f>
        <v>0</v>
      </c>
    </row>
    <row r="381" spans="1:14" ht="13.5" customHeight="1">
      <c r="A381" s="231">
        <v>637</v>
      </c>
      <c r="B381" s="76"/>
      <c r="C381" s="1000"/>
      <c r="D381" s="808"/>
      <c r="E381" s="827" t="s">
        <v>140</v>
      </c>
      <c r="F381" s="77">
        <f>SUM(F382:F383)</f>
        <v>1063</v>
      </c>
      <c r="G381" s="192">
        <f>SUM(G382:G383)</f>
        <v>1080</v>
      </c>
      <c r="H381" s="77">
        <f aca="true" t="shared" si="51" ref="H381:M381">H382+H383</f>
        <v>1100</v>
      </c>
      <c r="I381" s="75">
        <f t="shared" si="51"/>
        <v>1700</v>
      </c>
      <c r="J381" s="192">
        <f t="shared" si="51"/>
        <v>1100</v>
      </c>
      <c r="K381" s="77">
        <f t="shared" si="51"/>
        <v>1100</v>
      </c>
      <c r="L381" s="75">
        <f t="shared" si="51"/>
        <v>1100</v>
      </c>
      <c r="M381" s="1205">
        <f t="shared" si="51"/>
        <v>269</v>
      </c>
      <c r="N381" s="1273">
        <f>(100/L381)*M381</f>
        <v>24.454545454545457</v>
      </c>
    </row>
    <row r="382" spans="1:14" ht="15" hidden="1">
      <c r="A382" s="207">
        <v>637016</v>
      </c>
      <c r="B382" s="23"/>
      <c r="C382" s="981"/>
      <c r="D382" s="816" t="s">
        <v>267</v>
      </c>
      <c r="E382" s="828" t="s">
        <v>283</v>
      </c>
      <c r="F382" s="56">
        <v>0</v>
      </c>
      <c r="G382" s="22">
        <v>0</v>
      </c>
      <c r="H382" s="22">
        <v>0</v>
      </c>
      <c r="I382" s="22">
        <v>0</v>
      </c>
      <c r="J382" s="208"/>
      <c r="K382" s="56">
        <v>0</v>
      </c>
      <c r="L382" s="22">
        <v>0</v>
      </c>
      <c r="M382" s="1182"/>
      <c r="N382" s="436"/>
    </row>
    <row r="383" spans="1:17" ht="15">
      <c r="A383" s="206">
        <v>637027</v>
      </c>
      <c r="B383" s="150">
        <v>1</v>
      </c>
      <c r="C383" s="150">
        <v>41</v>
      </c>
      <c r="D383" s="807" t="s">
        <v>267</v>
      </c>
      <c r="E383" s="842" t="s">
        <v>165</v>
      </c>
      <c r="F383" s="811">
        <v>1063</v>
      </c>
      <c r="G383" s="243">
        <v>1080</v>
      </c>
      <c r="H383" s="811">
        <v>1100</v>
      </c>
      <c r="I383" s="24">
        <v>1700</v>
      </c>
      <c r="J383" s="243">
        <v>1100</v>
      </c>
      <c r="K383" s="811">
        <v>1100</v>
      </c>
      <c r="L383" s="24">
        <v>1100</v>
      </c>
      <c r="M383" s="1187">
        <v>269</v>
      </c>
      <c r="N383" s="1270">
        <f>(100/L383)*M383</f>
        <v>24.454545454545457</v>
      </c>
      <c r="Q383" s="53"/>
    </row>
    <row r="384" spans="1:15" ht="15.75" thickBot="1">
      <c r="A384" s="209"/>
      <c r="B384" s="239"/>
      <c r="C384" s="239"/>
      <c r="D384" s="804"/>
      <c r="E384" s="856"/>
      <c r="F384" s="37"/>
      <c r="G384" s="210"/>
      <c r="H384" s="37"/>
      <c r="I384" s="13"/>
      <c r="J384" s="210"/>
      <c r="K384" s="37"/>
      <c r="L384" s="13"/>
      <c r="M384" s="390"/>
      <c r="N384" s="1300"/>
      <c r="O384" s="186"/>
    </row>
    <row r="385" spans="1:14" ht="15.75" thickBot="1">
      <c r="A385" s="73" t="s">
        <v>284</v>
      </c>
      <c r="B385" s="18"/>
      <c r="C385" s="999"/>
      <c r="D385" s="802"/>
      <c r="E385" s="61" t="s">
        <v>285</v>
      </c>
      <c r="F385" s="74">
        <f>SUM(F386+F395+F398+F404+F406+F411)</f>
        <v>13180</v>
      </c>
      <c r="G385" s="19">
        <f>SUM(G386+G395+G398+G404+G406+G411)</f>
        <v>11037</v>
      </c>
      <c r="H385" s="74">
        <f aca="true" t="shared" si="52" ref="H385:M385">H386+H395+H398+H404+H406+H411</f>
        <v>10484</v>
      </c>
      <c r="I385" s="72">
        <f t="shared" si="52"/>
        <v>11759</v>
      </c>
      <c r="J385" s="19">
        <f t="shared" si="52"/>
        <v>5729</v>
      </c>
      <c r="K385" s="74">
        <f t="shared" si="52"/>
        <v>10194</v>
      </c>
      <c r="L385" s="72">
        <f t="shared" si="52"/>
        <v>10194</v>
      </c>
      <c r="M385" s="394">
        <f t="shared" si="52"/>
        <v>2314.09</v>
      </c>
      <c r="N385" s="392">
        <f>(100/L385)*M385</f>
        <v>22.700510103982737</v>
      </c>
    </row>
    <row r="386" spans="1:14" ht="15">
      <c r="A386" s="300">
        <v>62</v>
      </c>
      <c r="B386" s="104"/>
      <c r="C386" s="162"/>
      <c r="D386" s="835"/>
      <c r="E386" s="836" t="s">
        <v>79</v>
      </c>
      <c r="F386" s="116">
        <f>SUM(F390+F391+F394)</f>
        <v>443</v>
      </c>
      <c r="G386" s="248">
        <f>SUM(G390+G391+G394)</f>
        <v>340</v>
      </c>
      <c r="H386" s="116">
        <f aca="true" t="shared" si="53" ref="H386:M386">SUM(H387:H394)</f>
        <v>379</v>
      </c>
      <c r="I386" s="107">
        <f t="shared" si="53"/>
        <v>379</v>
      </c>
      <c r="J386" s="248">
        <f t="shared" si="53"/>
        <v>379</v>
      </c>
      <c r="K386" s="116">
        <f t="shared" si="53"/>
        <v>379</v>
      </c>
      <c r="L386" s="107">
        <f t="shared" si="53"/>
        <v>379</v>
      </c>
      <c r="M386" s="1193">
        <f t="shared" si="53"/>
        <v>79.16</v>
      </c>
      <c r="N386" s="1273">
        <f>(100/L386)*M386</f>
        <v>20.886543535620053</v>
      </c>
    </row>
    <row r="387" spans="1:14" ht="15" hidden="1">
      <c r="A387" s="196">
        <v>621000</v>
      </c>
      <c r="B387" s="23"/>
      <c r="C387" s="1002"/>
      <c r="D387" s="817" t="s">
        <v>286</v>
      </c>
      <c r="E387" s="829" t="s">
        <v>80</v>
      </c>
      <c r="F387" s="97"/>
      <c r="G387" s="197"/>
      <c r="H387" s="56"/>
      <c r="I387" s="22"/>
      <c r="J387" s="208"/>
      <c r="K387" s="56"/>
      <c r="L387" s="22"/>
      <c r="M387" s="1182"/>
      <c r="N387" s="431"/>
    </row>
    <row r="388" spans="1:14" ht="15" hidden="1">
      <c r="A388" s="198">
        <v>623000</v>
      </c>
      <c r="B388" s="9"/>
      <c r="C388" s="14"/>
      <c r="D388" s="806" t="s">
        <v>286</v>
      </c>
      <c r="E388" s="457" t="s">
        <v>81</v>
      </c>
      <c r="F388" s="51"/>
      <c r="G388" s="199"/>
      <c r="H388" s="51"/>
      <c r="I388" s="8"/>
      <c r="J388" s="199"/>
      <c r="K388" s="51"/>
      <c r="L388" s="8"/>
      <c r="M388" s="386"/>
      <c r="N388" s="419"/>
    </row>
    <row r="389" spans="1:14" ht="15" hidden="1">
      <c r="A389" s="198">
        <v>625001</v>
      </c>
      <c r="B389" s="9"/>
      <c r="C389" s="14"/>
      <c r="D389" s="806" t="s">
        <v>286</v>
      </c>
      <c r="E389" s="457" t="s">
        <v>82</v>
      </c>
      <c r="F389" s="51"/>
      <c r="G389" s="199"/>
      <c r="H389" s="51"/>
      <c r="I389" s="8"/>
      <c r="J389" s="199"/>
      <c r="K389" s="51"/>
      <c r="L389" s="8"/>
      <c r="M389" s="386"/>
      <c r="N389" s="425"/>
    </row>
    <row r="390" spans="1:19" ht="15">
      <c r="A390" s="198">
        <v>625002</v>
      </c>
      <c r="B390" s="9"/>
      <c r="C390" s="9">
        <v>41</v>
      </c>
      <c r="D390" s="804" t="s">
        <v>286</v>
      </c>
      <c r="E390" s="457" t="s">
        <v>83</v>
      </c>
      <c r="F390" s="51">
        <v>319</v>
      </c>
      <c r="G390" s="199">
        <v>244</v>
      </c>
      <c r="H390" s="51">
        <v>270</v>
      </c>
      <c r="I390" s="8">
        <v>270</v>
      </c>
      <c r="J390" s="199">
        <v>270</v>
      </c>
      <c r="K390" s="51">
        <v>270</v>
      </c>
      <c r="L390" s="8">
        <v>270</v>
      </c>
      <c r="M390" s="386">
        <v>56.7</v>
      </c>
      <c r="N390" s="1268">
        <f>(100/L390)*M390</f>
        <v>21</v>
      </c>
      <c r="S390" s="441"/>
    </row>
    <row r="391" spans="1:19" ht="12.75" customHeight="1">
      <c r="A391" s="196">
        <v>625003</v>
      </c>
      <c r="B391" s="7"/>
      <c r="C391" s="1002">
        <v>41</v>
      </c>
      <c r="D391" s="806" t="s">
        <v>286</v>
      </c>
      <c r="E391" s="829" t="s">
        <v>84</v>
      </c>
      <c r="F391" s="97">
        <v>16</v>
      </c>
      <c r="G391" s="197">
        <v>13</v>
      </c>
      <c r="H391" s="51">
        <v>17</v>
      </c>
      <c r="I391" s="8">
        <v>17</v>
      </c>
      <c r="J391" s="199">
        <v>17</v>
      </c>
      <c r="K391" s="51">
        <v>17</v>
      </c>
      <c r="L391" s="8">
        <v>17</v>
      </c>
      <c r="M391" s="386">
        <v>3.24</v>
      </c>
      <c r="N391" s="1283">
        <f>(100/L391)*M391</f>
        <v>19.058823529411768</v>
      </c>
      <c r="S391" s="380"/>
    </row>
    <row r="392" spans="1:14" ht="13.5" customHeight="1" hidden="1">
      <c r="A392" s="198">
        <v>625004</v>
      </c>
      <c r="B392" s="9"/>
      <c r="C392" s="14"/>
      <c r="D392" s="806" t="s">
        <v>286</v>
      </c>
      <c r="E392" s="457" t="s">
        <v>85</v>
      </c>
      <c r="F392" s="51"/>
      <c r="G392" s="199"/>
      <c r="H392" s="51"/>
      <c r="I392" s="8"/>
      <c r="J392" s="199"/>
      <c r="K392" s="51"/>
      <c r="L392" s="8"/>
      <c r="M392" s="386"/>
      <c r="N392" s="407"/>
    </row>
    <row r="393" spans="1:14" ht="13.5" customHeight="1" hidden="1">
      <c r="A393" s="209">
        <v>625005</v>
      </c>
      <c r="B393" s="16"/>
      <c r="C393" s="239"/>
      <c r="D393" s="806" t="s">
        <v>286</v>
      </c>
      <c r="E393" s="856" t="s">
        <v>86</v>
      </c>
      <c r="F393" s="37"/>
      <c r="G393" s="210"/>
      <c r="H393" s="51"/>
      <c r="I393" s="8"/>
      <c r="J393" s="199"/>
      <c r="K393" s="51"/>
      <c r="L393" s="8"/>
      <c r="M393" s="386"/>
      <c r="N393" s="423"/>
    </row>
    <row r="394" spans="1:14" ht="12" customHeight="1">
      <c r="A394" s="198">
        <v>625007</v>
      </c>
      <c r="B394" s="33"/>
      <c r="C394" s="239">
        <v>41</v>
      </c>
      <c r="D394" s="804" t="s">
        <v>286</v>
      </c>
      <c r="E394" s="457" t="s">
        <v>87</v>
      </c>
      <c r="F394" s="51">
        <v>108</v>
      </c>
      <c r="G394" s="199">
        <v>83</v>
      </c>
      <c r="H394" s="51">
        <v>92</v>
      </c>
      <c r="I394" s="8">
        <v>92</v>
      </c>
      <c r="J394" s="199">
        <v>92</v>
      </c>
      <c r="K394" s="51">
        <v>92</v>
      </c>
      <c r="L394" s="8">
        <v>92</v>
      </c>
      <c r="M394" s="386">
        <v>19.22</v>
      </c>
      <c r="N394" s="1271">
        <f>(100/L394)*M394</f>
        <v>20.891304347826086</v>
      </c>
    </row>
    <row r="395" spans="1:14" ht="12.75" customHeight="1">
      <c r="A395" s="191">
        <v>632</v>
      </c>
      <c r="B395" s="3"/>
      <c r="C395" s="156"/>
      <c r="D395" s="808"/>
      <c r="E395" s="827" t="s">
        <v>89</v>
      </c>
      <c r="F395" s="5">
        <f>SUM(F396:F397)</f>
        <v>1458</v>
      </c>
      <c r="G395" s="192">
        <f>SUM(G396:G397)</f>
        <v>1279</v>
      </c>
      <c r="H395" s="5">
        <f aca="true" t="shared" si="54" ref="H395:M395">H396+H397</f>
        <v>2300</v>
      </c>
      <c r="I395" s="4">
        <f t="shared" si="54"/>
        <v>2300</v>
      </c>
      <c r="J395" s="192">
        <f t="shared" si="54"/>
        <v>1300</v>
      </c>
      <c r="K395" s="5">
        <f t="shared" si="54"/>
        <v>2300</v>
      </c>
      <c r="L395" s="4">
        <f t="shared" si="54"/>
        <v>2150</v>
      </c>
      <c r="M395" s="442">
        <f t="shared" si="54"/>
        <v>575.7</v>
      </c>
      <c r="N395" s="1273">
        <f>(100/L395)*M395</f>
        <v>26.776744186046514</v>
      </c>
    </row>
    <row r="396" spans="1:14" ht="15">
      <c r="A396" s="196">
        <v>632001</v>
      </c>
      <c r="B396" s="7">
        <v>1</v>
      </c>
      <c r="C396" s="1002">
        <v>41</v>
      </c>
      <c r="D396" s="816" t="s">
        <v>286</v>
      </c>
      <c r="E396" s="828" t="s">
        <v>287</v>
      </c>
      <c r="F396" s="97">
        <v>288</v>
      </c>
      <c r="G396" s="208">
        <v>271</v>
      </c>
      <c r="H396" s="97">
        <v>300</v>
      </c>
      <c r="I396" s="6">
        <v>300</v>
      </c>
      <c r="J396" s="208">
        <v>300</v>
      </c>
      <c r="K396" s="97">
        <v>300</v>
      </c>
      <c r="L396" s="6">
        <v>300</v>
      </c>
      <c r="M396" s="1185">
        <v>287.7</v>
      </c>
      <c r="N396" s="1268">
        <f>(100/L396)*M396</f>
        <v>95.89999999999999</v>
      </c>
    </row>
    <row r="397" spans="1:20" ht="15">
      <c r="A397" s="200">
        <v>632001</v>
      </c>
      <c r="B397" s="11">
        <v>2</v>
      </c>
      <c r="C397" s="239">
        <v>41</v>
      </c>
      <c r="D397" s="817" t="s">
        <v>286</v>
      </c>
      <c r="E397" s="824" t="s">
        <v>92</v>
      </c>
      <c r="F397" s="97">
        <v>1170</v>
      </c>
      <c r="G397" s="197">
        <v>1008</v>
      </c>
      <c r="H397" s="97">
        <v>2000</v>
      </c>
      <c r="I397" s="6">
        <v>2000</v>
      </c>
      <c r="J397" s="197">
        <v>1000</v>
      </c>
      <c r="K397" s="97">
        <v>2000</v>
      </c>
      <c r="L397" s="6">
        <v>1850</v>
      </c>
      <c r="M397" s="1185">
        <v>288</v>
      </c>
      <c r="N397" s="1316">
        <f>(100/L397)*M397</f>
        <v>15.567567567567568</v>
      </c>
      <c r="T397" s="219"/>
    </row>
    <row r="398" spans="1:14" ht="15">
      <c r="A398" s="222">
        <v>633</v>
      </c>
      <c r="B398" s="3"/>
      <c r="C398" s="156"/>
      <c r="D398" s="808"/>
      <c r="E398" s="827" t="s">
        <v>96</v>
      </c>
      <c r="F398" s="5">
        <f aca="true" t="shared" si="55" ref="F398:M398">SUM(F399:F403)</f>
        <v>1485</v>
      </c>
      <c r="G398" s="192">
        <f t="shared" si="55"/>
        <v>1078</v>
      </c>
      <c r="H398" s="5">
        <f t="shared" si="55"/>
        <v>3885</v>
      </c>
      <c r="I398" s="5">
        <f t="shared" si="55"/>
        <v>3240</v>
      </c>
      <c r="J398" s="192">
        <f t="shared" si="55"/>
        <v>80</v>
      </c>
      <c r="K398" s="5">
        <f t="shared" si="55"/>
        <v>3535</v>
      </c>
      <c r="L398" s="5">
        <f t="shared" si="55"/>
        <v>3535</v>
      </c>
      <c r="M398" s="1181">
        <f t="shared" si="55"/>
        <v>25.2</v>
      </c>
      <c r="N398" s="1323">
        <f>(100/L398)*M398</f>
        <v>0.7128712871287128</v>
      </c>
    </row>
    <row r="399" spans="1:15" ht="15">
      <c r="A399" s="933">
        <v>633004</v>
      </c>
      <c r="B399" s="23"/>
      <c r="C399" s="1002">
        <v>41</v>
      </c>
      <c r="D399" s="817" t="s">
        <v>286</v>
      </c>
      <c r="E399" s="841" t="s">
        <v>484</v>
      </c>
      <c r="F399" s="121">
        <v>129</v>
      </c>
      <c r="G399" s="249"/>
      <c r="H399" s="56"/>
      <c r="I399" s="37"/>
      <c r="J399" s="210"/>
      <c r="K399" s="56"/>
      <c r="L399" s="22"/>
      <c r="M399" s="1182"/>
      <c r="N399" s="1324"/>
      <c r="O399" s="186"/>
    </row>
    <row r="400" spans="1:14" ht="15">
      <c r="A400" s="307">
        <v>633003</v>
      </c>
      <c r="B400" s="7"/>
      <c r="C400" s="1002">
        <v>41</v>
      </c>
      <c r="D400" s="817" t="s">
        <v>286</v>
      </c>
      <c r="E400" s="931" t="s">
        <v>399</v>
      </c>
      <c r="F400" s="57">
        <v>1188</v>
      </c>
      <c r="G400" s="244">
        <v>978</v>
      </c>
      <c r="H400" s="51"/>
      <c r="I400" s="25"/>
      <c r="J400" s="244"/>
      <c r="K400" s="51"/>
      <c r="L400" s="8"/>
      <c r="M400" s="386"/>
      <c r="N400" s="1275"/>
    </row>
    <row r="401" spans="1:14" ht="15">
      <c r="A401" s="307">
        <v>633006</v>
      </c>
      <c r="B401" s="7"/>
      <c r="C401" s="1002">
        <v>41</v>
      </c>
      <c r="D401" s="817" t="s">
        <v>286</v>
      </c>
      <c r="E401" s="931" t="s">
        <v>442</v>
      </c>
      <c r="F401" s="445"/>
      <c r="G401" s="244"/>
      <c r="H401" s="338">
        <v>350</v>
      </c>
      <c r="I401" s="439">
        <v>275</v>
      </c>
      <c r="J401" s="244"/>
      <c r="K401" s="338"/>
      <c r="L401" s="96"/>
      <c r="M401" s="390"/>
      <c r="N401" s="1289"/>
    </row>
    <row r="402" spans="1:15" ht="15">
      <c r="A402" s="198">
        <v>633006</v>
      </c>
      <c r="B402" s="9">
        <v>7</v>
      </c>
      <c r="C402" s="1002">
        <v>41</v>
      </c>
      <c r="D402" s="817" t="s">
        <v>286</v>
      </c>
      <c r="E402" s="457" t="s">
        <v>221</v>
      </c>
      <c r="F402" s="930">
        <v>149</v>
      </c>
      <c r="G402" s="199">
        <v>71</v>
      </c>
      <c r="H402" s="930">
        <v>3500</v>
      </c>
      <c r="I402" s="151">
        <v>2930</v>
      </c>
      <c r="J402" s="199">
        <v>50</v>
      </c>
      <c r="K402" s="930">
        <v>3500</v>
      </c>
      <c r="L402" s="151">
        <v>3500</v>
      </c>
      <c r="M402" s="386">
        <v>25.2</v>
      </c>
      <c r="N402" s="1305">
        <f>(100/L402)*M402</f>
        <v>0.72</v>
      </c>
      <c r="O402" s="216"/>
    </row>
    <row r="403" spans="1:15" ht="15">
      <c r="A403" s="196">
        <v>633006</v>
      </c>
      <c r="B403" s="7">
        <v>3</v>
      </c>
      <c r="C403" s="1002">
        <v>41</v>
      </c>
      <c r="D403" s="817" t="s">
        <v>286</v>
      </c>
      <c r="E403" s="829" t="s">
        <v>103</v>
      </c>
      <c r="F403" s="97">
        <v>19</v>
      </c>
      <c r="G403" s="197">
        <v>29</v>
      </c>
      <c r="H403" s="97">
        <v>35</v>
      </c>
      <c r="I403" s="6">
        <v>35</v>
      </c>
      <c r="J403" s="197">
        <v>30</v>
      </c>
      <c r="K403" s="97">
        <v>35</v>
      </c>
      <c r="L403" s="6">
        <v>35</v>
      </c>
      <c r="M403" s="1185">
        <v>0</v>
      </c>
      <c r="N403" s="1271">
        <f>(100/L403)*M403</f>
        <v>0</v>
      </c>
      <c r="O403" s="748"/>
    </row>
    <row r="404" spans="1:15" ht="15">
      <c r="A404" s="222">
        <v>635</v>
      </c>
      <c r="B404" s="3"/>
      <c r="C404" s="156"/>
      <c r="D404" s="808"/>
      <c r="E404" s="827" t="s">
        <v>288</v>
      </c>
      <c r="F404" s="5">
        <v>0</v>
      </c>
      <c r="G404" s="192">
        <v>87</v>
      </c>
      <c r="H404" s="5">
        <v>200</v>
      </c>
      <c r="I404" s="4">
        <v>200</v>
      </c>
      <c r="J404" s="192">
        <v>50</v>
      </c>
      <c r="K404" s="5">
        <f>K405</f>
        <v>200</v>
      </c>
      <c r="L404" s="4">
        <f>L405</f>
        <v>200</v>
      </c>
      <c r="M404" s="442">
        <f>M405</f>
        <v>0</v>
      </c>
      <c r="N404" s="1286">
        <f>(100/L404)*M404</f>
        <v>0</v>
      </c>
      <c r="O404" s="186"/>
    </row>
    <row r="405" spans="1:14" ht="15">
      <c r="A405" s="193">
        <v>635006</v>
      </c>
      <c r="B405" s="80">
        <v>4</v>
      </c>
      <c r="C405" s="123">
        <v>41</v>
      </c>
      <c r="D405" s="808" t="s">
        <v>286</v>
      </c>
      <c r="E405" s="838" t="s">
        <v>289</v>
      </c>
      <c r="F405" s="82">
        <v>0</v>
      </c>
      <c r="G405" s="194">
        <v>87</v>
      </c>
      <c r="H405" s="82">
        <v>200</v>
      </c>
      <c r="I405" s="83">
        <v>200</v>
      </c>
      <c r="J405" s="194">
        <v>150</v>
      </c>
      <c r="K405" s="82">
        <v>200</v>
      </c>
      <c r="L405" s="83">
        <v>200</v>
      </c>
      <c r="M405" s="1184"/>
      <c r="N405" s="1294"/>
    </row>
    <row r="406" spans="1:18" ht="15">
      <c r="A406" s="191">
        <v>637</v>
      </c>
      <c r="B406" s="3"/>
      <c r="C406" s="156"/>
      <c r="D406" s="808"/>
      <c r="E406" s="827" t="s">
        <v>165</v>
      </c>
      <c r="F406" s="5">
        <f>SUM(F407:F408)</f>
        <v>2235</v>
      </c>
      <c r="G406" s="192">
        <f>SUM(G407:G408)</f>
        <v>2238</v>
      </c>
      <c r="H406" s="5">
        <v>2020</v>
      </c>
      <c r="I406" s="4">
        <f>SUM(I407:I410)</f>
        <v>2830</v>
      </c>
      <c r="J406" s="192">
        <f>SUM(J407:J408)</f>
        <v>2400</v>
      </c>
      <c r="K406" s="5">
        <f>SUM(K407:K410)</f>
        <v>2220</v>
      </c>
      <c r="L406" s="4">
        <f>L407+L408+L409+L410</f>
        <v>2220</v>
      </c>
      <c r="M406" s="442">
        <f>M407+M408</f>
        <v>391.33</v>
      </c>
      <c r="N406" s="1273">
        <f>(100/L406)*M406</f>
        <v>17.627477477477477</v>
      </c>
      <c r="R406" s="219"/>
    </row>
    <row r="407" spans="1:14" ht="15">
      <c r="A407" s="206">
        <v>637027</v>
      </c>
      <c r="B407" s="150"/>
      <c r="C407" s="150">
        <v>41</v>
      </c>
      <c r="D407" s="807" t="s">
        <v>286</v>
      </c>
      <c r="E407" s="842" t="s">
        <v>165</v>
      </c>
      <c r="F407" s="811">
        <v>2235</v>
      </c>
      <c r="G407" s="243">
        <v>1797</v>
      </c>
      <c r="H407" s="811">
        <v>1900</v>
      </c>
      <c r="I407" s="24">
        <v>1900</v>
      </c>
      <c r="J407" s="243">
        <v>1900</v>
      </c>
      <c r="K407" s="811">
        <v>1900</v>
      </c>
      <c r="L407" s="24">
        <v>1900</v>
      </c>
      <c r="M407" s="1187">
        <v>391.33</v>
      </c>
      <c r="N407" s="1267">
        <f>(100/L407)*M407</f>
        <v>20.59631578947368</v>
      </c>
    </row>
    <row r="408" spans="1:14" ht="15">
      <c r="A408" s="193">
        <v>637004</v>
      </c>
      <c r="B408" s="80"/>
      <c r="C408" s="123">
        <v>41</v>
      </c>
      <c r="D408" s="808" t="s">
        <v>286</v>
      </c>
      <c r="E408" s="838" t="s">
        <v>290</v>
      </c>
      <c r="F408" s="82"/>
      <c r="G408" s="194">
        <v>441</v>
      </c>
      <c r="H408" s="82"/>
      <c r="I408" s="83">
        <v>460</v>
      </c>
      <c r="J408" s="194">
        <v>500</v>
      </c>
      <c r="K408" s="82"/>
      <c r="L408" s="83"/>
      <c r="M408" s="1184"/>
      <c r="N408" s="696"/>
    </row>
    <row r="409" spans="1:14" ht="15">
      <c r="A409" s="193">
        <v>637004</v>
      </c>
      <c r="B409" s="80">
        <v>5</v>
      </c>
      <c r="C409" s="123">
        <v>41</v>
      </c>
      <c r="D409" s="808" t="s">
        <v>286</v>
      </c>
      <c r="E409" s="838" t="s">
        <v>200</v>
      </c>
      <c r="F409" s="121"/>
      <c r="G409" s="249"/>
      <c r="H409" s="56"/>
      <c r="I409" s="37">
        <v>350</v>
      </c>
      <c r="J409" s="210"/>
      <c r="K409" s="56">
        <v>200</v>
      </c>
      <c r="L409" s="22">
        <v>200</v>
      </c>
      <c r="M409" s="1182">
        <v>0</v>
      </c>
      <c r="N409" s="1268">
        <f aca="true" t="shared" si="56" ref="N409:N414">(100/L409)*M409</f>
        <v>0</v>
      </c>
    </row>
    <row r="410" spans="1:14" ht="15">
      <c r="A410" s="193">
        <v>637015</v>
      </c>
      <c r="B410" s="80"/>
      <c r="C410" s="123"/>
      <c r="D410" s="808" t="s">
        <v>77</v>
      </c>
      <c r="E410" s="838" t="s">
        <v>158</v>
      </c>
      <c r="F410" s="82"/>
      <c r="G410" s="194"/>
      <c r="H410" s="82">
        <v>120</v>
      </c>
      <c r="I410" s="83">
        <v>120</v>
      </c>
      <c r="J410" s="194"/>
      <c r="K410" s="82">
        <v>120</v>
      </c>
      <c r="L410" s="83">
        <v>120</v>
      </c>
      <c r="M410" s="1184">
        <v>0</v>
      </c>
      <c r="N410" s="1267">
        <f t="shared" si="56"/>
        <v>0</v>
      </c>
    </row>
    <row r="411" spans="1:14" ht="15">
      <c r="A411" s="191">
        <v>642</v>
      </c>
      <c r="B411" s="3"/>
      <c r="C411" s="156"/>
      <c r="D411" s="808"/>
      <c r="E411" s="827" t="s">
        <v>291</v>
      </c>
      <c r="F411" s="5">
        <f>SUM(F412:F415)</f>
        <v>7559</v>
      </c>
      <c r="G411" s="192">
        <f aca="true" t="shared" si="57" ref="G411:M411">SUM(G412:G415)</f>
        <v>6015</v>
      </c>
      <c r="H411" s="5">
        <f t="shared" si="57"/>
        <v>1700</v>
      </c>
      <c r="I411" s="4">
        <f t="shared" si="57"/>
        <v>2810</v>
      </c>
      <c r="J411" s="192">
        <f t="shared" si="57"/>
        <v>1520</v>
      </c>
      <c r="K411" s="5">
        <f t="shared" si="57"/>
        <v>1560</v>
      </c>
      <c r="L411" s="4">
        <f t="shared" si="57"/>
        <v>1710</v>
      </c>
      <c r="M411" s="442">
        <f t="shared" si="57"/>
        <v>1242.7</v>
      </c>
      <c r="N411" s="1273">
        <f t="shared" si="56"/>
        <v>72.67251461988305</v>
      </c>
    </row>
    <row r="412" spans="1:14" ht="15">
      <c r="A412" s="207">
        <v>642002</v>
      </c>
      <c r="B412" s="23">
        <v>3</v>
      </c>
      <c r="C412" s="981">
        <v>41</v>
      </c>
      <c r="D412" s="816" t="s">
        <v>180</v>
      </c>
      <c r="E412" s="812" t="s">
        <v>292</v>
      </c>
      <c r="F412" s="37">
        <v>804</v>
      </c>
      <c r="G412" s="210">
        <v>795</v>
      </c>
      <c r="H412" s="37">
        <v>900</v>
      </c>
      <c r="I412" s="37">
        <v>900</v>
      </c>
      <c r="J412" s="210">
        <v>800</v>
      </c>
      <c r="K412" s="37">
        <v>650</v>
      </c>
      <c r="L412" s="37">
        <v>800</v>
      </c>
      <c r="M412" s="1186">
        <v>792.7</v>
      </c>
      <c r="N412" s="1268">
        <f t="shared" si="56"/>
        <v>99.0875</v>
      </c>
    </row>
    <row r="413" spans="1:14" ht="15">
      <c r="A413" s="198">
        <v>642006</v>
      </c>
      <c r="B413" s="9"/>
      <c r="C413" s="1002">
        <v>41</v>
      </c>
      <c r="D413" s="817" t="s">
        <v>180</v>
      </c>
      <c r="E413" s="457" t="s">
        <v>293</v>
      </c>
      <c r="F413" s="930">
        <v>440</v>
      </c>
      <c r="G413" s="199">
        <v>300</v>
      </c>
      <c r="H413" s="51">
        <v>450</v>
      </c>
      <c r="I413" s="8">
        <v>450</v>
      </c>
      <c r="J413" s="199">
        <v>300</v>
      </c>
      <c r="K413" s="51">
        <v>450</v>
      </c>
      <c r="L413" s="8">
        <v>450</v>
      </c>
      <c r="M413" s="386">
        <v>450</v>
      </c>
      <c r="N413" s="1272">
        <f t="shared" si="56"/>
        <v>100</v>
      </c>
    </row>
    <row r="414" spans="1:14" ht="15">
      <c r="A414" s="198">
        <v>642011</v>
      </c>
      <c r="B414" s="9"/>
      <c r="C414" s="1002">
        <v>41</v>
      </c>
      <c r="D414" s="817" t="s">
        <v>180</v>
      </c>
      <c r="E414" s="457" t="s">
        <v>294</v>
      </c>
      <c r="F414" s="930">
        <v>315</v>
      </c>
      <c r="G414" s="199">
        <v>420</v>
      </c>
      <c r="H414" s="51">
        <v>350</v>
      </c>
      <c r="I414" s="8">
        <v>460</v>
      </c>
      <c r="J414" s="199">
        <v>420</v>
      </c>
      <c r="K414" s="51">
        <v>460</v>
      </c>
      <c r="L414" s="8">
        <v>460</v>
      </c>
      <c r="M414" s="386">
        <v>0</v>
      </c>
      <c r="N414" s="1283">
        <f t="shared" si="56"/>
        <v>0</v>
      </c>
    </row>
    <row r="415" spans="1:14" ht="12.75" customHeight="1">
      <c r="A415" s="209">
        <v>642007</v>
      </c>
      <c r="B415" s="16"/>
      <c r="C415" s="239">
        <v>41</v>
      </c>
      <c r="D415" s="817" t="s">
        <v>180</v>
      </c>
      <c r="E415" s="824" t="s">
        <v>295</v>
      </c>
      <c r="F415" s="811">
        <v>6000</v>
      </c>
      <c r="G415" s="243">
        <v>4500</v>
      </c>
      <c r="H415" s="37"/>
      <c r="I415" s="37">
        <v>1000</v>
      </c>
      <c r="J415" s="210"/>
      <c r="K415" s="214"/>
      <c r="L415" s="37"/>
      <c r="M415" s="1186"/>
      <c r="N415" s="419"/>
    </row>
    <row r="416" spans="1:14" ht="0.75" customHeight="1" thickBot="1">
      <c r="A416" s="297"/>
      <c r="B416" s="113"/>
      <c r="C416" s="1022"/>
      <c r="D416" s="839"/>
      <c r="E416" s="854"/>
      <c r="F416" s="869"/>
      <c r="G416" s="421"/>
      <c r="H416" s="747"/>
      <c r="I416" s="152"/>
      <c r="J416" s="270"/>
      <c r="K416" s="152"/>
      <c r="L416" s="152"/>
      <c r="M416" s="1223"/>
      <c r="N416" s="431"/>
    </row>
    <row r="417" spans="1:14" ht="15.75" thickBot="1">
      <c r="A417" s="73" t="s">
        <v>296</v>
      </c>
      <c r="B417" s="18"/>
      <c r="C417" s="999"/>
      <c r="D417" s="802"/>
      <c r="E417" s="61" t="s">
        <v>297</v>
      </c>
      <c r="F417" s="74">
        <f>SUM(F418+F420+F422)</f>
        <v>531</v>
      </c>
      <c r="G417" s="19">
        <f>SUM(G418+G420+G422)</f>
        <v>848</v>
      </c>
      <c r="H417" s="74">
        <f aca="true" t="shared" si="58" ref="H417:M417">H418+H420+H422</f>
        <v>1075</v>
      </c>
      <c r="I417" s="72">
        <f t="shared" si="58"/>
        <v>1075</v>
      </c>
      <c r="J417" s="19">
        <f t="shared" si="58"/>
        <v>971.8</v>
      </c>
      <c r="K417" s="74">
        <f>K418+K422</f>
        <v>575</v>
      </c>
      <c r="L417" s="72">
        <f t="shared" si="58"/>
        <v>575</v>
      </c>
      <c r="M417" s="394">
        <f t="shared" si="58"/>
        <v>248.41</v>
      </c>
      <c r="N417" s="392">
        <f>(100/L417)*M417</f>
        <v>43.20173913043478</v>
      </c>
    </row>
    <row r="418" spans="1:20" ht="15">
      <c r="A418" s="300">
        <v>632</v>
      </c>
      <c r="B418" s="104"/>
      <c r="C418" s="162"/>
      <c r="D418" s="835"/>
      <c r="E418" s="836" t="s">
        <v>241</v>
      </c>
      <c r="F418" s="116">
        <v>531</v>
      </c>
      <c r="G418" s="248">
        <v>848</v>
      </c>
      <c r="H418" s="116">
        <v>1000</v>
      </c>
      <c r="I418" s="107">
        <v>1000</v>
      </c>
      <c r="J418" s="248">
        <v>900</v>
      </c>
      <c r="K418" s="116">
        <f>K419</f>
        <v>500</v>
      </c>
      <c r="L418" s="107">
        <f>L419</f>
        <v>500</v>
      </c>
      <c r="M418" s="1193">
        <f>M419</f>
        <v>248.41</v>
      </c>
      <c r="N418" s="1273">
        <f>(100/L418)*M418</f>
        <v>49.682</v>
      </c>
      <c r="T418" s="237"/>
    </row>
    <row r="419" spans="1:18" ht="15">
      <c r="A419" s="200">
        <v>632001</v>
      </c>
      <c r="B419" s="11">
        <v>1</v>
      </c>
      <c r="C419" s="236">
        <v>41</v>
      </c>
      <c r="D419" s="808" t="s">
        <v>286</v>
      </c>
      <c r="E419" s="824" t="s">
        <v>91</v>
      </c>
      <c r="F419" s="85">
        <v>531</v>
      </c>
      <c r="G419" s="201">
        <v>848</v>
      </c>
      <c r="H419" s="85">
        <v>1000</v>
      </c>
      <c r="I419" s="10">
        <v>1000</v>
      </c>
      <c r="J419" s="201">
        <v>900</v>
      </c>
      <c r="K419" s="85">
        <v>500</v>
      </c>
      <c r="L419" s="10">
        <v>500</v>
      </c>
      <c r="M419" s="1184">
        <v>248.41</v>
      </c>
      <c r="N419" s="1325">
        <f>(100/L419)*M419</f>
        <v>49.682</v>
      </c>
      <c r="R419" s="396"/>
    </row>
    <row r="420" spans="1:15" ht="0.75" customHeight="1">
      <c r="A420" s="191">
        <v>635</v>
      </c>
      <c r="B420" s="3"/>
      <c r="C420" s="156"/>
      <c r="D420" s="808"/>
      <c r="E420" s="827" t="s">
        <v>298</v>
      </c>
      <c r="F420" s="5">
        <v>0</v>
      </c>
      <c r="G420" s="192">
        <v>0</v>
      </c>
      <c r="H420" s="5">
        <v>0</v>
      </c>
      <c r="I420" s="4">
        <v>0</v>
      </c>
      <c r="J420" s="192">
        <v>0</v>
      </c>
      <c r="K420" s="5">
        <f>K421</f>
        <v>0</v>
      </c>
      <c r="L420" s="4">
        <f>L421</f>
        <v>0</v>
      </c>
      <c r="M420" s="442">
        <f>M421</f>
        <v>0</v>
      </c>
      <c r="N420" s="1326"/>
      <c r="O420" s="186"/>
    </row>
    <row r="421" spans="1:18" ht="15" hidden="1">
      <c r="A421" s="193">
        <v>635006</v>
      </c>
      <c r="B421" s="80"/>
      <c r="C421" s="123"/>
      <c r="D421" s="808" t="s">
        <v>286</v>
      </c>
      <c r="E421" s="838" t="s">
        <v>299</v>
      </c>
      <c r="F421" s="82">
        <v>0</v>
      </c>
      <c r="G421" s="194">
        <v>0</v>
      </c>
      <c r="H421" s="82">
        <v>0</v>
      </c>
      <c r="I421" s="82">
        <v>0</v>
      </c>
      <c r="J421" s="194">
        <v>0</v>
      </c>
      <c r="K421" s="82">
        <v>0</v>
      </c>
      <c r="L421" s="82">
        <v>0</v>
      </c>
      <c r="M421" s="1184">
        <v>0</v>
      </c>
      <c r="N421" s="1325"/>
      <c r="R421" s="186"/>
    </row>
    <row r="422" spans="1:14" ht="15">
      <c r="A422" s="222">
        <v>633</v>
      </c>
      <c r="B422" s="3"/>
      <c r="C422" s="156"/>
      <c r="D422" s="808"/>
      <c r="E422" s="827" t="s">
        <v>96</v>
      </c>
      <c r="F422" s="5"/>
      <c r="G422" s="192"/>
      <c r="H422" s="5">
        <v>75</v>
      </c>
      <c r="I422" s="5">
        <v>75</v>
      </c>
      <c r="J422" s="192">
        <v>71.8</v>
      </c>
      <c r="K422" s="5">
        <f>K423</f>
        <v>75</v>
      </c>
      <c r="L422" s="5">
        <f>L423</f>
        <v>75</v>
      </c>
      <c r="M422" s="442">
        <v>0</v>
      </c>
      <c r="N422" s="1326">
        <f>(100/L422)*M422</f>
        <v>0</v>
      </c>
    </row>
    <row r="423" spans="1:15" ht="15">
      <c r="A423" s="209">
        <v>633006</v>
      </c>
      <c r="B423" s="36">
        <v>7</v>
      </c>
      <c r="C423" s="80">
        <v>41</v>
      </c>
      <c r="D423" s="808" t="s">
        <v>286</v>
      </c>
      <c r="E423" s="838" t="s">
        <v>221</v>
      </c>
      <c r="F423" s="873"/>
      <c r="G423" s="194"/>
      <c r="H423" s="121">
        <v>75</v>
      </c>
      <c r="I423" s="37">
        <v>75</v>
      </c>
      <c r="J423" s="194">
        <v>72</v>
      </c>
      <c r="K423" s="37">
        <v>75</v>
      </c>
      <c r="L423" s="37">
        <v>75</v>
      </c>
      <c r="M423" s="1184">
        <v>0</v>
      </c>
      <c r="N423" s="1267">
        <f>(100/L423)*M423</f>
        <v>0</v>
      </c>
      <c r="O423" s="53"/>
    </row>
    <row r="424" spans="1:14" ht="15.75" thickBot="1">
      <c r="A424" s="308"/>
      <c r="B424" s="113"/>
      <c r="C424" s="1015"/>
      <c r="D424" s="804"/>
      <c r="E424" s="854"/>
      <c r="F424" s="831"/>
      <c r="G424" s="421"/>
      <c r="H424" s="747"/>
      <c r="I424" s="153"/>
      <c r="J424" s="932"/>
      <c r="K424" s="747"/>
      <c r="L424" s="153"/>
      <c r="M424" s="1203"/>
      <c r="N424" s="696"/>
    </row>
    <row r="425" spans="1:14" ht="15.75" thickBot="1">
      <c r="A425" s="213" t="s">
        <v>437</v>
      </c>
      <c r="B425" s="103"/>
      <c r="C425" s="59"/>
      <c r="D425" s="802"/>
      <c r="E425" s="61" t="s">
        <v>366</v>
      </c>
      <c r="F425" s="74">
        <f>F426+F427+F440+F436+F446+F469+F472+F485+F467</f>
        <v>153358</v>
      </c>
      <c r="G425" s="19">
        <f>G426+G427+G440+G436+G446+G469+G472+G485+G467+G437</f>
        <v>177082</v>
      </c>
      <c r="H425" s="74">
        <f>H426+H427+H440+H436+H446+H467+H469+H472+H485</f>
        <v>204230</v>
      </c>
      <c r="I425" s="72">
        <f>I426+I427+I440+I436+I446+I467+I469+I472+I485+I437</f>
        <v>219327</v>
      </c>
      <c r="J425" s="19">
        <f>J426+J427+J440+J436+J446+J467+J469+J472+J485</f>
        <v>162060</v>
      </c>
      <c r="K425" s="74">
        <f>K426+K427+K440+K437+K446+K467+K469+K472+K485</f>
        <v>227970</v>
      </c>
      <c r="L425" s="72">
        <f>L426+L427+L440+L436+L446+L467+L469+L472+L485</f>
        <v>230240</v>
      </c>
      <c r="M425" s="394">
        <f>M426+M427+M440+M436+M446+M467+M469+M472+M485</f>
        <v>56458.6</v>
      </c>
      <c r="N425" s="392">
        <f aca="true" t="shared" si="59" ref="N425:N435">(100/L425)*M425</f>
        <v>24.52162960389159</v>
      </c>
    </row>
    <row r="426" spans="1:14" ht="15">
      <c r="A426" s="300">
        <v>611000</v>
      </c>
      <c r="B426" s="162"/>
      <c r="C426" s="162">
        <v>41</v>
      </c>
      <c r="D426" s="835" t="s">
        <v>300</v>
      </c>
      <c r="E426" s="836" t="s">
        <v>78</v>
      </c>
      <c r="F426" s="116">
        <v>74077</v>
      </c>
      <c r="G426" s="248">
        <v>88461</v>
      </c>
      <c r="H426" s="116">
        <v>102000</v>
      </c>
      <c r="I426" s="107">
        <v>102000</v>
      </c>
      <c r="J426" s="248">
        <v>76000</v>
      </c>
      <c r="K426" s="116">
        <v>129000</v>
      </c>
      <c r="L426" s="107">
        <v>129000</v>
      </c>
      <c r="M426" s="1193">
        <v>30395.9</v>
      </c>
      <c r="N426" s="1273">
        <f t="shared" si="59"/>
        <v>23.562713178294576</v>
      </c>
    </row>
    <row r="427" spans="1:14" ht="15">
      <c r="A427" s="231">
        <v>62</v>
      </c>
      <c r="B427" s="112"/>
      <c r="C427" s="166"/>
      <c r="D427" s="804"/>
      <c r="E427" s="853" t="s">
        <v>79</v>
      </c>
      <c r="F427" s="77">
        <f>SUM(F428:F435)</f>
        <v>25955</v>
      </c>
      <c r="G427" s="251">
        <f aca="true" t="shared" si="60" ref="G427:M427">SUM(G428:G435)</f>
        <v>30971</v>
      </c>
      <c r="H427" s="77">
        <f t="shared" si="60"/>
        <v>35900</v>
      </c>
      <c r="I427" s="77">
        <f t="shared" si="60"/>
        <v>35900</v>
      </c>
      <c r="J427" s="251">
        <f t="shared" si="60"/>
        <v>31900</v>
      </c>
      <c r="K427" s="77">
        <f t="shared" si="60"/>
        <v>45750</v>
      </c>
      <c r="L427" s="77">
        <f t="shared" si="60"/>
        <v>45750</v>
      </c>
      <c r="M427" s="1180">
        <f t="shared" si="60"/>
        <v>10643.699999999999</v>
      </c>
      <c r="N427" s="1273">
        <f t="shared" si="59"/>
        <v>23.264918032786884</v>
      </c>
    </row>
    <row r="428" spans="1:15" ht="15">
      <c r="A428" s="207">
        <v>621000</v>
      </c>
      <c r="B428" s="23"/>
      <c r="C428" s="981">
        <v>41</v>
      </c>
      <c r="D428" s="816" t="s">
        <v>300</v>
      </c>
      <c r="E428" s="828" t="s">
        <v>80</v>
      </c>
      <c r="F428" s="56">
        <v>1447</v>
      </c>
      <c r="G428" s="208">
        <v>2622</v>
      </c>
      <c r="H428" s="56">
        <v>3000</v>
      </c>
      <c r="I428" s="22">
        <v>3000</v>
      </c>
      <c r="J428" s="208">
        <v>1800</v>
      </c>
      <c r="K428" s="56">
        <v>5000</v>
      </c>
      <c r="L428" s="22">
        <v>5000</v>
      </c>
      <c r="M428" s="1182">
        <v>783.32</v>
      </c>
      <c r="N428" s="1268">
        <f t="shared" si="59"/>
        <v>15.666400000000001</v>
      </c>
      <c r="O428" s="396"/>
    </row>
    <row r="429" spans="1:14" ht="15">
      <c r="A429" s="196">
        <v>623000</v>
      </c>
      <c r="B429" s="55"/>
      <c r="C429" s="91">
        <v>41</v>
      </c>
      <c r="D429" s="817" t="s">
        <v>300</v>
      </c>
      <c r="E429" s="829" t="s">
        <v>81</v>
      </c>
      <c r="F429" s="51">
        <v>6013</v>
      </c>
      <c r="G429" s="199">
        <v>6085</v>
      </c>
      <c r="H429" s="51">
        <v>7200</v>
      </c>
      <c r="I429" s="8">
        <v>7200</v>
      </c>
      <c r="J429" s="199">
        <v>7200</v>
      </c>
      <c r="K429" s="51">
        <v>7900</v>
      </c>
      <c r="L429" s="8">
        <v>7900</v>
      </c>
      <c r="M429" s="386">
        <v>2224.42</v>
      </c>
      <c r="N429" s="1319">
        <f t="shared" si="59"/>
        <v>28.15721518987342</v>
      </c>
    </row>
    <row r="430" spans="1:15" ht="15">
      <c r="A430" s="198">
        <v>625001</v>
      </c>
      <c r="B430" s="9"/>
      <c r="C430" s="14">
        <v>41</v>
      </c>
      <c r="D430" s="806" t="s">
        <v>300</v>
      </c>
      <c r="E430" s="457" t="s">
        <v>82</v>
      </c>
      <c r="F430" s="51">
        <v>1037</v>
      </c>
      <c r="G430" s="199">
        <v>1247</v>
      </c>
      <c r="H430" s="37">
        <v>1500</v>
      </c>
      <c r="I430" s="13">
        <v>1500</v>
      </c>
      <c r="J430" s="210">
        <v>1300</v>
      </c>
      <c r="K430" s="37">
        <v>1900</v>
      </c>
      <c r="L430" s="13">
        <v>1900</v>
      </c>
      <c r="M430" s="390">
        <v>428.38</v>
      </c>
      <c r="N430" s="1305">
        <f t="shared" si="59"/>
        <v>22.54631578947368</v>
      </c>
      <c r="O430" s="216"/>
    </row>
    <row r="431" spans="1:15" ht="15">
      <c r="A431" s="198">
        <v>625002</v>
      </c>
      <c r="B431" s="9"/>
      <c r="C431" s="14">
        <v>41</v>
      </c>
      <c r="D431" s="806" t="s">
        <v>300</v>
      </c>
      <c r="E431" s="457" t="s">
        <v>83</v>
      </c>
      <c r="F431" s="37">
        <v>10379</v>
      </c>
      <c r="G431" s="210">
        <v>12496</v>
      </c>
      <c r="H431" s="57">
        <v>14300</v>
      </c>
      <c r="I431" s="25">
        <v>14300</v>
      </c>
      <c r="J431" s="244">
        <v>12600</v>
      </c>
      <c r="K431" s="57">
        <v>18500</v>
      </c>
      <c r="L431" s="25">
        <v>18500</v>
      </c>
      <c r="M431" s="391">
        <v>4285.07</v>
      </c>
      <c r="N431" s="1305">
        <f t="shared" si="59"/>
        <v>23.16254054054054</v>
      </c>
      <c r="O431" s="216"/>
    </row>
    <row r="432" spans="1:15" ht="15">
      <c r="A432" s="198">
        <v>625003</v>
      </c>
      <c r="B432" s="9"/>
      <c r="C432" s="14">
        <v>41</v>
      </c>
      <c r="D432" s="806" t="s">
        <v>300</v>
      </c>
      <c r="E432" s="457" t="s">
        <v>84</v>
      </c>
      <c r="F432" s="51">
        <v>593</v>
      </c>
      <c r="G432" s="199">
        <v>713</v>
      </c>
      <c r="H432" s="57">
        <v>850</v>
      </c>
      <c r="I432" s="25">
        <v>850</v>
      </c>
      <c r="J432" s="244">
        <v>750</v>
      </c>
      <c r="K432" s="57">
        <v>1050</v>
      </c>
      <c r="L432" s="25">
        <v>1050</v>
      </c>
      <c r="M432" s="391">
        <v>244.7</v>
      </c>
      <c r="N432" s="1305">
        <f t="shared" si="59"/>
        <v>23.304761904761904</v>
      </c>
      <c r="O432" s="216"/>
    </row>
    <row r="433" spans="1:15" ht="15">
      <c r="A433" s="198">
        <v>625004</v>
      </c>
      <c r="B433" s="9"/>
      <c r="C433" s="14">
        <v>41</v>
      </c>
      <c r="D433" s="806" t="s">
        <v>300</v>
      </c>
      <c r="E433" s="457" t="s">
        <v>85</v>
      </c>
      <c r="F433" s="51">
        <v>2224</v>
      </c>
      <c r="G433" s="199">
        <v>2677</v>
      </c>
      <c r="H433" s="57">
        <v>3100</v>
      </c>
      <c r="I433" s="25">
        <v>3100</v>
      </c>
      <c r="J433" s="244">
        <v>2800</v>
      </c>
      <c r="K433" s="57">
        <v>3900</v>
      </c>
      <c r="L433" s="25">
        <v>3900</v>
      </c>
      <c r="M433" s="391">
        <v>918.12</v>
      </c>
      <c r="N433" s="1305">
        <f t="shared" si="59"/>
        <v>23.54153846153846</v>
      </c>
      <c r="O433" s="216"/>
    </row>
    <row r="434" spans="1:15" ht="15">
      <c r="A434" s="198">
        <v>625005</v>
      </c>
      <c r="B434" s="9"/>
      <c r="C434" s="14">
        <v>41</v>
      </c>
      <c r="D434" s="806" t="s">
        <v>300</v>
      </c>
      <c r="E434" s="457" t="s">
        <v>86</v>
      </c>
      <c r="F434" s="51">
        <v>741</v>
      </c>
      <c r="G434" s="199">
        <v>892</v>
      </c>
      <c r="H434" s="51">
        <v>1050</v>
      </c>
      <c r="I434" s="8">
        <v>1050</v>
      </c>
      <c r="J434" s="199">
        <v>950</v>
      </c>
      <c r="K434" s="51">
        <v>1300</v>
      </c>
      <c r="L434" s="8">
        <v>1300</v>
      </c>
      <c r="M434" s="386">
        <v>305.96</v>
      </c>
      <c r="N434" s="1305">
        <f t="shared" si="59"/>
        <v>23.535384615384615</v>
      </c>
      <c r="O434" s="216"/>
    </row>
    <row r="435" spans="1:15" ht="14.25" customHeight="1">
      <c r="A435" s="206">
        <v>625007</v>
      </c>
      <c r="B435" s="11"/>
      <c r="C435" s="236">
        <v>41</v>
      </c>
      <c r="D435" s="807" t="s">
        <v>300</v>
      </c>
      <c r="E435" s="824" t="s">
        <v>87</v>
      </c>
      <c r="F435" s="37">
        <v>3521</v>
      </c>
      <c r="G435" s="210">
        <v>4239</v>
      </c>
      <c r="H435" s="37">
        <v>4900</v>
      </c>
      <c r="I435" s="13">
        <v>4900</v>
      </c>
      <c r="J435" s="210">
        <v>4500</v>
      </c>
      <c r="K435" s="37">
        <v>6200</v>
      </c>
      <c r="L435" s="13">
        <v>6200</v>
      </c>
      <c r="M435" s="390">
        <v>1453.73</v>
      </c>
      <c r="N435" s="1271">
        <f t="shared" si="59"/>
        <v>23.447258064516127</v>
      </c>
      <c r="O435" s="748"/>
    </row>
    <row r="436" spans="1:15" ht="15" hidden="1">
      <c r="A436" s="231">
        <v>631</v>
      </c>
      <c r="B436" s="112"/>
      <c r="C436" s="1001"/>
      <c r="D436" s="808" t="s">
        <v>300</v>
      </c>
      <c r="E436" s="827" t="s">
        <v>301</v>
      </c>
      <c r="F436" s="5">
        <v>0</v>
      </c>
      <c r="G436" s="192">
        <v>0</v>
      </c>
      <c r="H436" s="5">
        <v>0</v>
      </c>
      <c r="I436" s="4">
        <v>0</v>
      </c>
      <c r="J436" s="192">
        <v>0</v>
      </c>
      <c r="K436" s="5">
        <v>0</v>
      </c>
      <c r="L436" s="4">
        <v>0</v>
      </c>
      <c r="M436" s="442">
        <v>0</v>
      </c>
      <c r="N436" s="1296"/>
      <c r="O436" s="186"/>
    </row>
    <row r="437" spans="1:14" ht="15">
      <c r="A437" s="222">
        <v>631</v>
      </c>
      <c r="B437" s="79"/>
      <c r="C437" s="1001"/>
      <c r="D437" s="803"/>
      <c r="E437" s="827" t="s">
        <v>374</v>
      </c>
      <c r="F437" s="5"/>
      <c r="G437" s="192">
        <v>71</v>
      </c>
      <c r="H437" s="5">
        <v>50</v>
      </c>
      <c r="I437" s="4">
        <v>50</v>
      </c>
      <c r="J437" s="192">
        <v>50</v>
      </c>
      <c r="K437" s="5">
        <f>K438</f>
        <v>50</v>
      </c>
      <c r="L437" s="4">
        <f>L438</f>
        <v>50</v>
      </c>
      <c r="M437" s="442">
        <v>0</v>
      </c>
      <c r="N437" s="1273">
        <f>(100/L437)*M437</f>
        <v>0</v>
      </c>
    </row>
    <row r="438" spans="1:14" ht="0.75" customHeight="1">
      <c r="A438" s="193">
        <v>631001</v>
      </c>
      <c r="B438" s="81"/>
      <c r="C438" s="125">
        <v>41</v>
      </c>
      <c r="D438" s="803" t="s">
        <v>300</v>
      </c>
      <c r="E438" s="838" t="s">
        <v>376</v>
      </c>
      <c r="F438" s="82"/>
      <c r="G438" s="194">
        <v>71</v>
      </c>
      <c r="H438" s="82">
        <v>50</v>
      </c>
      <c r="I438" s="83">
        <v>50</v>
      </c>
      <c r="J438" s="194">
        <v>50</v>
      </c>
      <c r="K438" s="82">
        <v>50</v>
      </c>
      <c r="L438" s="83">
        <v>50</v>
      </c>
      <c r="M438" s="1184">
        <v>50</v>
      </c>
      <c r="N438" s="413"/>
    </row>
    <row r="439" spans="1:14" ht="0.75" customHeight="1">
      <c r="A439" s="231"/>
      <c r="B439" s="112"/>
      <c r="C439" s="1001"/>
      <c r="D439" s="808"/>
      <c r="E439" s="827"/>
      <c r="F439" s="5"/>
      <c r="G439" s="192"/>
      <c r="H439" s="5"/>
      <c r="I439" s="4"/>
      <c r="J439" s="192"/>
      <c r="K439" s="5"/>
      <c r="L439" s="4"/>
      <c r="M439" s="442"/>
      <c r="N439" s="400"/>
    </row>
    <row r="440" spans="1:14" ht="15">
      <c r="A440" s="222">
        <v>632</v>
      </c>
      <c r="B440" s="79"/>
      <c r="C440" s="89"/>
      <c r="D440" s="808"/>
      <c r="E440" s="827" t="s">
        <v>89</v>
      </c>
      <c r="F440" s="5">
        <f>SUM(F441:F445)</f>
        <v>31200</v>
      </c>
      <c r="G440" s="192">
        <f aca="true" t="shared" si="61" ref="G440:M440">SUM(G441:G445)</f>
        <v>24808</v>
      </c>
      <c r="H440" s="5">
        <f t="shared" si="61"/>
        <v>35500</v>
      </c>
      <c r="I440" s="4">
        <f t="shared" si="61"/>
        <v>35500</v>
      </c>
      <c r="J440" s="192">
        <f t="shared" si="61"/>
        <v>30500</v>
      </c>
      <c r="K440" s="5">
        <f t="shared" si="61"/>
        <v>29600</v>
      </c>
      <c r="L440" s="4">
        <f t="shared" si="61"/>
        <v>29620</v>
      </c>
      <c r="M440" s="442">
        <f t="shared" si="61"/>
        <v>7549.219999999999</v>
      </c>
      <c r="N440" s="1273">
        <f aca="true" t="shared" si="62" ref="N440:N463">(100/L440)*M440</f>
        <v>25.486900742741387</v>
      </c>
    </row>
    <row r="441" spans="1:14" ht="15">
      <c r="A441" s="207">
        <v>632001</v>
      </c>
      <c r="B441" s="23">
        <v>1</v>
      </c>
      <c r="C441" s="981">
        <v>41</v>
      </c>
      <c r="D441" s="817" t="s">
        <v>300</v>
      </c>
      <c r="E441" s="828" t="s">
        <v>91</v>
      </c>
      <c r="F441" s="56">
        <v>3215</v>
      </c>
      <c r="G441" s="208">
        <v>3619</v>
      </c>
      <c r="H441" s="121">
        <v>3500</v>
      </c>
      <c r="I441" s="99">
        <v>3500</v>
      </c>
      <c r="J441" s="249">
        <v>3500</v>
      </c>
      <c r="K441" s="121">
        <v>2500</v>
      </c>
      <c r="L441" s="99">
        <v>2500</v>
      </c>
      <c r="M441" s="1199">
        <v>1267.21</v>
      </c>
      <c r="N441" s="1270">
        <f t="shared" si="62"/>
        <v>50.6884</v>
      </c>
    </row>
    <row r="442" spans="1:15" ht="15">
      <c r="A442" s="198">
        <v>632001</v>
      </c>
      <c r="B442" s="9">
        <v>3</v>
      </c>
      <c r="C442" s="91">
        <v>41</v>
      </c>
      <c r="D442" s="806" t="s">
        <v>300</v>
      </c>
      <c r="E442" s="457" t="s">
        <v>198</v>
      </c>
      <c r="F442" s="51">
        <v>26376</v>
      </c>
      <c r="G442" s="199">
        <v>19676</v>
      </c>
      <c r="H442" s="57">
        <v>30000</v>
      </c>
      <c r="I442" s="25">
        <v>30000</v>
      </c>
      <c r="J442" s="244">
        <v>25000</v>
      </c>
      <c r="K442" s="57">
        <v>25000</v>
      </c>
      <c r="L442" s="25">
        <v>25000</v>
      </c>
      <c r="M442" s="391">
        <v>5776.71</v>
      </c>
      <c r="N442" s="1272">
        <f t="shared" si="62"/>
        <v>23.106840000000002</v>
      </c>
      <c r="O442" s="1284"/>
    </row>
    <row r="443" spans="1:14" ht="14.25" customHeight="1">
      <c r="A443" s="198">
        <v>632002</v>
      </c>
      <c r="B443" s="9"/>
      <c r="C443" s="14">
        <v>41</v>
      </c>
      <c r="D443" s="806" t="s">
        <v>300</v>
      </c>
      <c r="E443" s="457" t="s">
        <v>302</v>
      </c>
      <c r="F443" s="97">
        <v>1155</v>
      </c>
      <c r="G443" s="197">
        <v>1123</v>
      </c>
      <c r="H443" s="51">
        <v>1500</v>
      </c>
      <c r="I443" s="8">
        <v>1500</v>
      </c>
      <c r="J443" s="199">
        <v>1500</v>
      </c>
      <c r="K443" s="51">
        <v>1600</v>
      </c>
      <c r="L443" s="8">
        <v>1600</v>
      </c>
      <c r="M443" s="386">
        <v>441.53</v>
      </c>
      <c r="N443" s="1319">
        <f t="shared" si="62"/>
        <v>27.595625</v>
      </c>
    </row>
    <row r="444" spans="1:15" ht="13.5" customHeight="1">
      <c r="A444" s="198">
        <v>632003</v>
      </c>
      <c r="B444" s="9">
        <v>2</v>
      </c>
      <c r="C444" s="14">
        <v>41</v>
      </c>
      <c r="D444" s="804" t="s">
        <v>300</v>
      </c>
      <c r="E444" s="457" t="s">
        <v>303</v>
      </c>
      <c r="F444" s="51"/>
      <c r="G444" s="199"/>
      <c r="H444" s="51"/>
      <c r="I444" s="8"/>
      <c r="J444" s="199"/>
      <c r="K444" s="51"/>
      <c r="L444" s="8">
        <v>20</v>
      </c>
      <c r="M444" s="386">
        <v>11.45</v>
      </c>
      <c r="N444" s="448">
        <f t="shared" si="62"/>
        <v>57.25</v>
      </c>
      <c r="O444" s="216"/>
    </row>
    <row r="445" spans="1:15" ht="15">
      <c r="A445" s="200">
        <v>632003</v>
      </c>
      <c r="B445" s="52">
        <v>1</v>
      </c>
      <c r="C445" s="150">
        <v>41</v>
      </c>
      <c r="D445" s="807" t="s">
        <v>300</v>
      </c>
      <c r="E445" s="842" t="s">
        <v>93</v>
      </c>
      <c r="F445" s="826">
        <v>454</v>
      </c>
      <c r="G445" s="254">
        <v>390</v>
      </c>
      <c r="H445" s="85">
        <v>500</v>
      </c>
      <c r="I445" s="85">
        <v>500</v>
      </c>
      <c r="J445" s="201">
        <v>500</v>
      </c>
      <c r="K445" s="85">
        <v>500</v>
      </c>
      <c r="L445" s="85">
        <v>500</v>
      </c>
      <c r="M445" s="1192">
        <v>52.32</v>
      </c>
      <c r="N445" s="1272">
        <f t="shared" si="62"/>
        <v>10.464</v>
      </c>
      <c r="O445" s="216"/>
    </row>
    <row r="446" spans="1:14" ht="15">
      <c r="A446" s="222">
        <v>633</v>
      </c>
      <c r="B446" s="79"/>
      <c r="C446" s="1002"/>
      <c r="D446" s="804"/>
      <c r="E446" s="853" t="s">
        <v>96</v>
      </c>
      <c r="F446" s="152">
        <f aca="true" t="shared" si="63" ref="F446:M446">SUM(F447:F466)</f>
        <v>9117</v>
      </c>
      <c r="G446" s="255">
        <f t="shared" si="63"/>
        <v>11573</v>
      </c>
      <c r="H446" s="5">
        <f t="shared" si="63"/>
        <v>16000</v>
      </c>
      <c r="I446" s="4">
        <f t="shared" si="63"/>
        <v>29217</v>
      </c>
      <c r="J446" s="192">
        <f t="shared" si="63"/>
        <v>8140</v>
      </c>
      <c r="K446" s="5">
        <f t="shared" si="63"/>
        <v>8750</v>
      </c>
      <c r="L446" s="4">
        <f t="shared" si="63"/>
        <v>9730</v>
      </c>
      <c r="M446" s="442">
        <f t="shared" si="63"/>
        <v>2330.5199999999995</v>
      </c>
      <c r="N446" s="1273">
        <f t="shared" si="62"/>
        <v>23.95190133607399</v>
      </c>
    </row>
    <row r="447" spans="1:14" ht="15">
      <c r="A447" s="207">
        <v>633001</v>
      </c>
      <c r="B447" s="23">
        <v>16</v>
      </c>
      <c r="C447" s="981">
        <v>41</v>
      </c>
      <c r="D447" s="816" t="s">
        <v>300</v>
      </c>
      <c r="E447" s="828" t="s">
        <v>304</v>
      </c>
      <c r="F447" s="56">
        <v>2034</v>
      </c>
      <c r="G447" s="208">
        <v>3911</v>
      </c>
      <c r="H447" s="56">
        <v>2250</v>
      </c>
      <c r="I447" s="22">
        <v>6400</v>
      </c>
      <c r="J447" s="208">
        <v>1500</v>
      </c>
      <c r="K447" s="56">
        <v>2000</v>
      </c>
      <c r="L447" s="22">
        <v>2130</v>
      </c>
      <c r="M447" s="1182">
        <v>454.32</v>
      </c>
      <c r="N447" s="1268">
        <f t="shared" si="62"/>
        <v>21.32957746478873</v>
      </c>
    </row>
    <row r="448" spans="1:14" ht="15">
      <c r="A448" s="196">
        <v>633002</v>
      </c>
      <c r="B448" s="7"/>
      <c r="C448" s="239">
        <v>41</v>
      </c>
      <c r="D448" s="804" t="s">
        <v>300</v>
      </c>
      <c r="E448" s="856" t="s">
        <v>513</v>
      </c>
      <c r="F448" s="97"/>
      <c r="G448" s="197"/>
      <c r="H448" s="97"/>
      <c r="I448" s="6"/>
      <c r="J448" s="197"/>
      <c r="K448" s="97"/>
      <c r="L448" s="6">
        <v>750</v>
      </c>
      <c r="M448" s="1185">
        <v>692</v>
      </c>
      <c r="N448" s="1283">
        <f t="shared" si="62"/>
        <v>92.26666666666667</v>
      </c>
    </row>
    <row r="449" spans="1:14" ht="15">
      <c r="A449" s="196">
        <v>633004</v>
      </c>
      <c r="B449" s="7">
        <v>4</v>
      </c>
      <c r="C449" s="14">
        <v>41</v>
      </c>
      <c r="D449" s="806" t="s">
        <v>300</v>
      </c>
      <c r="E449" s="457" t="s">
        <v>305</v>
      </c>
      <c r="F449" s="51"/>
      <c r="G449" s="199">
        <v>183</v>
      </c>
      <c r="H449" s="51">
        <v>200</v>
      </c>
      <c r="I449" s="8">
        <v>202</v>
      </c>
      <c r="J449" s="199">
        <v>200</v>
      </c>
      <c r="K449" s="51">
        <v>100</v>
      </c>
      <c r="L449" s="8">
        <v>100</v>
      </c>
      <c r="M449" s="386">
        <v>0</v>
      </c>
      <c r="N449" s="1272">
        <f t="shared" si="62"/>
        <v>0</v>
      </c>
    </row>
    <row r="450" spans="1:14" ht="15">
      <c r="A450" s="196">
        <v>633004</v>
      </c>
      <c r="B450" s="7">
        <v>3</v>
      </c>
      <c r="C450" s="91">
        <v>41</v>
      </c>
      <c r="D450" s="806" t="s">
        <v>300</v>
      </c>
      <c r="E450" s="457" t="s">
        <v>306</v>
      </c>
      <c r="F450" s="338"/>
      <c r="G450" s="199"/>
      <c r="H450" s="51">
        <v>150</v>
      </c>
      <c r="I450" s="8">
        <v>150</v>
      </c>
      <c r="J450" s="199"/>
      <c r="K450" s="51">
        <v>150</v>
      </c>
      <c r="L450" s="8">
        <v>150</v>
      </c>
      <c r="M450" s="386">
        <v>0</v>
      </c>
      <c r="N450" s="1272">
        <f t="shared" si="62"/>
        <v>0</v>
      </c>
    </row>
    <row r="451" spans="1:14" ht="15">
      <c r="A451" s="196">
        <v>633004</v>
      </c>
      <c r="B451" s="7">
        <v>2</v>
      </c>
      <c r="C451" s="14">
        <v>41</v>
      </c>
      <c r="D451" s="806" t="s">
        <v>300</v>
      </c>
      <c r="E451" s="457" t="s">
        <v>307</v>
      </c>
      <c r="F451" s="51">
        <v>209</v>
      </c>
      <c r="G451" s="199"/>
      <c r="H451" s="51"/>
      <c r="I451" s="8"/>
      <c r="J451" s="199"/>
      <c r="K451" s="51">
        <v>100</v>
      </c>
      <c r="L451" s="8">
        <v>100</v>
      </c>
      <c r="M451" s="386">
        <v>0</v>
      </c>
      <c r="N451" s="1272">
        <f t="shared" si="62"/>
        <v>0</v>
      </c>
    </row>
    <row r="452" spans="1:14" ht="15">
      <c r="A452" s="198">
        <v>633006</v>
      </c>
      <c r="B452" s="9">
        <v>1</v>
      </c>
      <c r="C452" s="14">
        <v>41</v>
      </c>
      <c r="D452" s="806" t="s">
        <v>300</v>
      </c>
      <c r="E452" s="457" t="s">
        <v>308</v>
      </c>
      <c r="F452" s="51">
        <v>133</v>
      </c>
      <c r="G452" s="199">
        <v>485</v>
      </c>
      <c r="H452" s="51">
        <v>300</v>
      </c>
      <c r="I452" s="8">
        <v>300</v>
      </c>
      <c r="J452" s="199">
        <v>330</v>
      </c>
      <c r="K452" s="51">
        <v>300</v>
      </c>
      <c r="L452" s="8">
        <v>300</v>
      </c>
      <c r="M452" s="386">
        <v>229.58</v>
      </c>
      <c r="N452" s="1272">
        <f t="shared" si="62"/>
        <v>76.52666666666667</v>
      </c>
    </row>
    <row r="453" spans="1:14" ht="15">
      <c r="A453" s="198">
        <v>633006</v>
      </c>
      <c r="B453" s="9">
        <v>2</v>
      </c>
      <c r="C453" s="14">
        <v>41</v>
      </c>
      <c r="D453" s="806" t="s">
        <v>300</v>
      </c>
      <c r="E453" s="457" t="s">
        <v>102</v>
      </c>
      <c r="F453" s="51">
        <v>21</v>
      </c>
      <c r="G453" s="199">
        <v>42</v>
      </c>
      <c r="H453" s="51">
        <v>30</v>
      </c>
      <c r="I453" s="8">
        <v>30</v>
      </c>
      <c r="J453" s="199">
        <v>20</v>
      </c>
      <c r="K453" s="51">
        <v>30</v>
      </c>
      <c r="L453" s="8">
        <v>30</v>
      </c>
      <c r="M453" s="386">
        <v>0</v>
      </c>
      <c r="N453" s="1283">
        <f t="shared" si="62"/>
        <v>0</v>
      </c>
    </row>
    <row r="454" spans="1:14" ht="14.25" customHeight="1">
      <c r="A454" s="198">
        <v>633006</v>
      </c>
      <c r="B454" s="9">
        <v>3</v>
      </c>
      <c r="C454" s="14">
        <v>41</v>
      </c>
      <c r="D454" s="806" t="s">
        <v>300</v>
      </c>
      <c r="E454" s="457" t="s">
        <v>400</v>
      </c>
      <c r="F454" s="51">
        <v>495</v>
      </c>
      <c r="G454" s="199">
        <v>528</v>
      </c>
      <c r="H454" s="51">
        <v>1000</v>
      </c>
      <c r="I454" s="8">
        <v>1000</v>
      </c>
      <c r="J454" s="199">
        <v>800</v>
      </c>
      <c r="K454" s="51">
        <v>1000</v>
      </c>
      <c r="L454" s="8">
        <v>1000</v>
      </c>
      <c r="M454" s="386">
        <v>297.24</v>
      </c>
      <c r="N454" s="1283">
        <f t="shared" si="62"/>
        <v>29.724000000000004</v>
      </c>
    </row>
    <row r="455" spans="1:15" ht="15">
      <c r="A455" s="198">
        <v>633006</v>
      </c>
      <c r="B455" s="9">
        <v>4</v>
      </c>
      <c r="C455" s="14">
        <v>41</v>
      </c>
      <c r="D455" s="806" t="s">
        <v>300</v>
      </c>
      <c r="E455" s="457" t="s">
        <v>104</v>
      </c>
      <c r="F455" s="51">
        <v>19</v>
      </c>
      <c r="G455" s="199">
        <v>18</v>
      </c>
      <c r="H455" s="51">
        <v>20</v>
      </c>
      <c r="I455" s="8">
        <v>80</v>
      </c>
      <c r="J455" s="199">
        <v>20</v>
      </c>
      <c r="K455" s="51">
        <v>20</v>
      </c>
      <c r="L455" s="8">
        <v>20</v>
      </c>
      <c r="M455" s="386">
        <v>0</v>
      </c>
      <c r="N455" s="1272">
        <f t="shared" si="62"/>
        <v>0</v>
      </c>
      <c r="O455" s="396"/>
    </row>
    <row r="456" spans="1:14" ht="15">
      <c r="A456" s="198">
        <v>633006</v>
      </c>
      <c r="B456" s="9">
        <v>5</v>
      </c>
      <c r="C456" s="14">
        <v>41</v>
      </c>
      <c r="D456" s="806" t="s">
        <v>300</v>
      </c>
      <c r="E456" s="457" t="s">
        <v>105</v>
      </c>
      <c r="F456" s="819"/>
      <c r="G456" s="203"/>
      <c r="H456" s="819">
        <v>20</v>
      </c>
      <c r="I456" s="58">
        <v>25</v>
      </c>
      <c r="J456" s="934"/>
      <c r="K456" s="819">
        <v>20</v>
      </c>
      <c r="L456" s="58">
        <v>20</v>
      </c>
      <c r="M456" s="1186">
        <v>0</v>
      </c>
      <c r="N456" s="409">
        <f t="shared" si="62"/>
        <v>0</v>
      </c>
    </row>
    <row r="457" spans="1:15" ht="15">
      <c r="A457" s="198">
        <v>633006</v>
      </c>
      <c r="B457" s="9">
        <v>7</v>
      </c>
      <c r="C457" s="14">
        <v>41</v>
      </c>
      <c r="D457" s="806" t="s">
        <v>300</v>
      </c>
      <c r="E457" s="457" t="s">
        <v>310</v>
      </c>
      <c r="F457" s="51">
        <v>1449</v>
      </c>
      <c r="G457" s="199">
        <v>2234</v>
      </c>
      <c r="H457" s="819">
        <v>7000</v>
      </c>
      <c r="I457" s="58">
        <v>16000</v>
      </c>
      <c r="J457" s="203">
        <v>1000</v>
      </c>
      <c r="K457" s="819">
        <v>500</v>
      </c>
      <c r="L457" s="58">
        <v>500</v>
      </c>
      <c r="M457" s="1188">
        <v>183.56</v>
      </c>
      <c r="N457" s="1272">
        <f t="shared" si="62"/>
        <v>36.712</v>
      </c>
      <c r="O457" s="215"/>
    </row>
    <row r="458" spans="1:14" ht="15">
      <c r="A458" s="198">
        <v>633006</v>
      </c>
      <c r="B458" s="9">
        <v>8</v>
      </c>
      <c r="C458" s="14">
        <v>41</v>
      </c>
      <c r="D458" s="806" t="s">
        <v>300</v>
      </c>
      <c r="E458" s="457" t="s">
        <v>392</v>
      </c>
      <c r="F458" s="51">
        <v>27</v>
      </c>
      <c r="G458" s="199">
        <v>80</v>
      </c>
      <c r="H458" s="819">
        <v>150</v>
      </c>
      <c r="I458" s="58">
        <v>150</v>
      </c>
      <c r="J458" s="203">
        <v>150</v>
      </c>
      <c r="K458" s="819">
        <v>150</v>
      </c>
      <c r="L458" s="58">
        <v>250</v>
      </c>
      <c r="M458" s="1188">
        <v>162.84</v>
      </c>
      <c r="N458" s="1272">
        <f t="shared" si="62"/>
        <v>65.13600000000001</v>
      </c>
    </row>
    <row r="459" spans="1:14" ht="15">
      <c r="A459" s="198">
        <v>633006</v>
      </c>
      <c r="B459" s="9">
        <v>10</v>
      </c>
      <c r="C459" s="14">
        <v>41</v>
      </c>
      <c r="D459" s="806" t="s">
        <v>300</v>
      </c>
      <c r="E459" s="457" t="s">
        <v>401</v>
      </c>
      <c r="F459" s="51">
        <v>234</v>
      </c>
      <c r="G459" s="199"/>
      <c r="H459" s="819">
        <v>500</v>
      </c>
      <c r="I459" s="58">
        <v>500</v>
      </c>
      <c r="J459" s="203"/>
      <c r="K459" s="819">
        <v>500</v>
      </c>
      <c r="L459" s="58">
        <v>500</v>
      </c>
      <c r="M459" s="1188">
        <v>55.59</v>
      </c>
      <c r="N459" s="1319">
        <f t="shared" si="62"/>
        <v>11.118000000000002</v>
      </c>
    </row>
    <row r="460" spans="1:15" ht="15">
      <c r="A460" s="198">
        <v>633009</v>
      </c>
      <c r="B460" s="9">
        <v>1</v>
      </c>
      <c r="C460" s="14">
        <v>111</v>
      </c>
      <c r="D460" s="806" t="s">
        <v>300</v>
      </c>
      <c r="E460" s="457" t="s">
        <v>311</v>
      </c>
      <c r="F460" s="51">
        <v>195</v>
      </c>
      <c r="G460" s="199">
        <v>114</v>
      </c>
      <c r="H460" s="51">
        <v>650</v>
      </c>
      <c r="I460" s="8">
        <v>650</v>
      </c>
      <c r="J460" s="199">
        <v>100</v>
      </c>
      <c r="K460" s="51">
        <v>150</v>
      </c>
      <c r="L460" s="8">
        <v>150</v>
      </c>
      <c r="M460" s="386">
        <v>105.85</v>
      </c>
      <c r="N460" s="1272">
        <f t="shared" si="62"/>
        <v>70.56666666666666</v>
      </c>
      <c r="O460" s="216"/>
    </row>
    <row r="461" spans="1:14" ht="15">
      <c r="A461" s="198">
        <v>633009</v>
      </c>
      <c r="B461" s="9">
        <v>16</v>
      </c>
      <c r="C461" s="14">
        <v>111</v>
      </c>
      <c r="D461" s="806" t="s">
        <v>300</v>
      </c>
      <c r="E461" s="457" t="s">
        <v>312</v>
      </c>
      <c r="F461" s="51">
        <v>3673</v>
      </c>
      <c r="G461" s="199">
        <v>3160</v>
      </c>
      <c r="H461" s="51">
        <v>3000</v>
      </c>
      <c r="I461" s="8">
        <v>3000</v>
      </c>
      <c r="J461" s="199">
        <v>3500</v>
      </c>
      <c r="K461" s="51">
        <v>3000</v>
      </c>
      <c r="L461" s="8">
        <v>3000</v>
      </c>
      <c r="M461" s="386">
        <v>105.04</v>
      </c>
      <c r="N461" s="1305">
        <f t="shared" si="62"/>
        <v>3.5013333333333336</v>
      </c>
    </row>
    <row r="462" spans="1:19" ht="15">
      <c r="A462" s="232">
        <v>633010</v>
      </c>
      <c r="B462" s="100">
        <v>16</v>
      </c>
      <c r="C462" s="438">
        <v>111</v>
      </c>
      <c r="D462" s="805" t="s">
        <v>300</v>
      </c>
      <c r="E462" s="931" t="s">
        <v>313</v>
      </c>
      <c r="F462" s="51">
        <v>408</v>
      </c>
      <c r="G462" s="199">
        <v>655</v>
      </c>
      <c r="H462" s="57">
        <v>500</v>
      </c>
      <c r="I462" s="25">
        <v>500</v>
      </c>
      <c r="J462" s="244">
        <v>300</v>
      </c>
      <c r="K462" s="57">
        <v>500</v>
      </c>
      <c r="L462" s="25">
        <v>500</v>
      </c>
      <c r="M462" s="391">
        <v>44.5</v>
      </c>
      <c r="N462" s="1305">
        <f t="shared" si="62"/>
        <v>8.9</v>
      </c>
      <c r="O462" s="215"/>
      <c r="P462" s="215"/>
      <c r="Q462" s="215"/>
      <c r="R462" s="215"/>
      <c r="S462" s="215"/>
    </row>
    <row r="463" spans="1:18" ht="15">
      <c r="A463" s="198">
        <v>633011</v>
      </c>
      <c r="B463" s="34"/>
      <c r="C463" s="92">
        <v>41</v>
      </c>
      <c r="D463" s="806" t="s">
        <v>300</v>
      </c>
      <c r="E463" s="457" t="s">
        <v>314</v>
      </c>
      <c r="F463" s="51"/>
      <c r="G463" s="199">
        <v>163</v>
      </c>
      <c r="H463" s="51">
        <v>150</v>
      </c>
      <c r="I463" s="8">
        <v>150</v>
      </c>
      <c r="J463" s="281">
        <v>200</v>
      </c>
      <c r="K463" s="51">
        <v>150</v>
      </c>
      <c r="L463" s="8">
        <v>150</v>
      </c>
      <c r="M463" s="1224">
        <v>0</v>
      </c>
      <c r="N463" s="1272">
        <f t="shared" si="62"/>
        <v>0</v>
      </c>
      <c r="O463" s="215"/>
      <c r="P463" s="215"/>
      <c r="Q463" s="215"/>
      <c r="R463" s="215"/>
    </row>
    <row r="464" spans="1:14" ht="15">
      <c r="A464" s="198">
        <v>633004</v>
      </c>
      <c r="B464" s="34"/>
      <c r="C464" s="92">
        <v>41</v>
      </c>
      <c r="D464" s="806" t="s">
        <v>300</v>
      </c>
      <c r="E464" s="457" t="s">
        <v>315</v>
      </c>
      <c r="F464" s="51">
        <v>220</v>
      </c>
      <c r="G464" s="199"/>
      <c r="H464" s="51"/>
      <c r="I464" s="8"/>
      <c r="J464" s="203"/>
      <c r="K464" s="51"/>
      <c r="L464" s="8"/>
      <c r="M464" s="1188"/>
      <c r="N464" s="1319"/>
    </row>
    <row r="465" spans="1:19" ht="14.25" customHeight="1">
      <c r="A465" s="198">
        <v>633015</v>
      </c>
      <c r="B465" s="34"/>
      <c r="C465" s="150">
        <v>41</v>
      </c>
      <c r="D465" s="807" t="s">
        <v>300</v>
      </c>
      <c r="E465" s="457" t="s">
        <v>316</v>
      </c>
      <c r="F465" s="51"/>
      <c r="G465" s="199"/>
      <c r="H465" s="51">
        <v>80</v>
      </c>
      <c r="I465" s="8">
        <v>80</v>
      </c>
      <c r="J465" s="199">
        <v>20</v>
      </c>
      <c r="K465" s="51">
        <v>80</v>
      </c>
      <c r="L465" s="8">
        <v>80</v>
      </c>
      <c r="M465" s="386">
        <v>0</v>
      </c>
      <c r="N465" s="1272">
        <f>(100/L465)*M465</f>
        <v>0</v>
      </c>
      <c r="O465" s="215"/>
      <c r="P465" s="215"/>
      <c r="Q465" s="215"/>
      <c r="R465" s="215"/>
      <c r="S465" s="215"/>
    </row>
    <row r="466" spans="1:14" ht="15" hidden="1">
      <c r="A466" s="206">
        <v>633006</v>
      </c>
      <c r="B466" s="84">
        <v>9</v>
      </c>
      <c r="C466" s="125"/>
      <c r="D466" s="803" t="s">
        <v>300</v>
      </c>
      <c r="E466" s="931" t="s">
        <v>317</v>
      </c>
      <c r="F466" s="811"/>
      <c r="G466" s="243"/>
      <c r="H466" s="811">
        <v>0</v>
      </c>
      <c r="I466" s="24">
        <v>0</v>
      </c>
      <c r="J466" s="243"/>
      <c r="K466" s="811">
        <v>0</v>
      </c>
      <c r="L466" s="24">
        <v>0</v>
      </c>
      <c r="M466" s="1187"/>
      <c r="N466" s="1355"/>
    </row>
    <row r="467" spans="1:19" ht="15">
      <c r="A467" s="222">
        <v>634</v>
      </c>
      <c r="B467" s="3"/>
      <c r="C467" s="1000"/>
      <c r="D467" s="803"/>
      <c r="E467" s="827" t="s">
        <v>318</v>
      </c>
      <c r="F467" s="5"/>
      <c r="G467" s="192"/>
      <c r="H467" s="5">
        <v>10</v>
      </c>
      <c r="I467" s="4">
        <v>10</v>
      </c>
      <c r="J467" s="192">
        <v>10</v>
      </c>
      <c r="K467" s="5">
        <f>K468</f>
        <v>10</v>
      </c>
      <c r="L467" s="4">
        <f>L468</f>
        <v>10</v>
      </c>
      <c r="M467" s="442">
        <f>M468</f>
        <v>0</v>
      </c>
      <c r="N467" s="1286">
        <f aca="true" t="shared" si="64" ref="N467:N474">(100/L467)*M467</f>
        <v>0</v>
      </c>
      <c r="P467" s="215"/>
      <c r="Q467" s="215"/>
      <c r="R467" s="215"/>
      <c r="S467" s="215"/>
    </row>
    <row r="468" spans="1:19" ht="15">
      <c r="A468" s="193">
        <v>634005</v>
      </c>
      <c r="B468" s="80">
        <v>16</v>
      </c>
      <c r="C468" s="123">
        <v>41</v>
      </c>
      <c r="D468" s="808" t="s">
        <v>300</v>
      </c>
      <c r="E468" s="838" t="s">
        <v>319</v>
      </c>
      <c r="F468" s="82"/>
      <c r="G468" s="194"/>
      <c r="H468" s="82">
        <v>10</v>
      </c>
      <c r="I468" s="82">
        <v>10</v>
      </c>
      <c r="J468" s="194">
        <v>10</v>
      </c>
      <c r="K468" s="82">
        <v>10</v>
      </c>
      <c r="L468" s="82">
        <v>10</v>
      </c>
      <c r="M468" s="1202">
        <v>0</v>
      </c>
      <c r="N468" s="1267">
        <f t="shared" si="64"/>
        <v>0</v>
      </c>
      <c r="P468" s="215"/>
      <c r="Q468" s="215"/>
      <c r="R468" s="215"/>
      <c r="S468" s="215"/>
    </row>
    <row r="469" spans="1:14" ht="15">
      <c r="A469" s="222">
        <v>635</v>
      </c>
      <c r="B469" s="3"/>
      <c r="C469" s="156"/>
      <c r="D469" s="808"/>
      <c r="E469" s="827" t="s">
        <v>128</v>
      </c>
      <c r="F469" s="5">
        <f>SUM(F470:F470)</f>
        <v>505</v>
      </c>
      <c r="G469" s="192">
        <f>SUM(G470:G470)</f>
        <v>7530</v>
      </c>
      <c r="H469" s="5">
        <f>SUM(H470:H470)</f>
        <v>300</v>
      </c>
      <c r="I469" s="5">
        <f>SUM(I470:I470)</f>
        <v>330</v>
      </c>
      <c r="J469" s="192">
        <v>1600</v>
      </c>
      <c r="K469" s="5">
        <f>SUM(K470:K470)</f>
        <v>300</v>
      </c>
      <c r="L469" s="5">
        <f>SUM(L470:L471)</f>
        <v>1620</v>
      </c>
      <c r="M469" s="1181">
        <f>M470+M471</f>
        <v>1605.55</v>
      </c>
      <c r="N469" s="1273">
        <f t="shared" si="64"/>
        <v>99.10802469135801</v>
      </c>
    </row>
    <row r="470" spans="1:20" ht="15">
      <c r="A470" s="207">
        <v>635006</v>
      </c>
      <c r="B470" s="23">
        <v>3</v>
      </c>
      <c r="C470" s="981">
        <v>41</v>
      </c>
      <c r="D470" s="816" t="s">
        <v>300</v>
      </c>
      <c r="E470" s="828" t="s">
        <v>320</v>
      </c>
      <c r="F470" s="56">
        <v>505</v>
      </c>
      <c r="G470" s="208">
        <v>7530</v>
      </c>
      <c r="H470" s="56">
        <v>300</v>
      </c>
      <c r="I470" s="22">
        <v>330</v>
      </c>
      <c r="J470" s="208">
        <v>100</v>
      </c>
      <c r="K470" s="56">
        <v>300</v>
      </c>
      <c r="L470" s="22">
        <v>1500</v>
      </c>
      <c r="M470" s="1182">
        <v>1485.55</v>
      </c>
      <c r="N470" s="1268">
        <f t="shared" si="64"/>
        <v>99.03666666666666</v>
      </c>
      <c r="P470" s="215"/>
      <c r="Q470" s="215"/>
      <c r="R470" s="215"/>
      <c r="S470" s="215"/>
      <c r="T470" s="215"/>
    </row>
    <row r="471" spans="1:14" ht="15">
      <c r="A471" s="200">
        <v>635004</v>
      </c>
      <c r="B471" s="11">
        <v>8</v>
      </c>
      <c r="C471" s="239">
        <v>41</v>
      </c>
      <c r="D471" s="804" t="s">
        <v>300</v>
      </c>
      <c r="E471" s="856" t="s">
        <v>514</v>
      </c>
      <c r="F471" s="85"/>
      <c r="G471" s="201"/>
      <c r="H471" s="85"/>
      <c r="I471" s="10"/>
      <c r="J471" s="210"/>
      <c r="K471" s="85"/>
      <c r="L471" s="10">
        <v>120</v>
      </c>
      <c r="M471" s="390">
        <v>120</v>
      </c>
      <c r="N471" s="1319">
        <f t="shared" si="64"/>
        <v>100</v>
      </c>
    </row>
    <row r="472" spans="1:16" ht="15">
      <c r="A472" s="222">
        <v>637</v>
      </c>
      <c r="B472" s="3"/>
      <c r="C472" s="163"/>
      <c r="D472" s="837"/>
      <c r="E472" s="1053" t="s">
        <v>140</v>
      </c>
      <c r="F472" s="5">
        <f>SUM(F473:F484)</f>
        <v>12154</v>
      </c>
      <c r="G472" s="192">
        <f>SUM(G473:G484)</f>
        <v>13353</v>
      </c>
      <c r="H472" s="5">
        <f>SUM(H473:H484)</f>
        <v>14170</v>
      </c>
      <c r="I472" s="4">
        <f>SUM(I473:I484)</f>
        <v>15970</v>
      </c>
      <c r="J472" s="192">
        <f>SUM(J473:J483)</f>
        <v>13560</v>
      </c>
      <c r="K472" s="5">
        <f>SUM(K473:K484)</f>
        <v>14160</v>
      </c>
      <c r="L472" s="4">
        <f>SUM(L473:L484)</f>
        <v>14160</v>
      </c>
      <c r="M472" s="442">
        <f>SUM(M473:M483)</f>
        <v>3933.71</v>
      </c>
      <c r="N472" s="1286">
        <f t="shared" si="64"/>
        <v>27.780437853107344</v>
      </c>
      <c r="O472" s="1284"/>
      <c r="P472" s="1327"/>
    </row>
    <row r="473" spans="1:20" ht="15">
      <c r="A473" s="196">
        <v>637002</v>
      </c>
      <c r="B473" s="7">
        <v>16</v>
      </c>
      <c r="C473" s="981">
        <v>41</v>
      </c>
      <c r="D473" s="816" t="s">
        <v>300</v>
      </c>
      <c r="E473" s="828" t="s">
        <v>321</v>
      </c>
      <c r="F473" s="97">
        <v>349</v>
      </c>
      <c r="G473" s="197">
        <v>601</v>
      </c>
      <c r="H473" s="56">
        <v>400</v>
      </c>
      <c r="I473" s="22">
        <v>450</v>
      </c>
      <c r="J473" s="208">
        <v>600</v>
      </c>
      <c r="K473" s="56">
        <v>400</v>
      </c>
      <c r="L473" s="22">
        <v>400</v>
      </c>
      <c r="M473" s="1182">
        <v>333</v>
      </c>
      <c r="N473" s="1270">
        <f t="shared" si="64"/>
        <v>83.25</v>
      </c>
      <c r="P473" s="216"/>
      <c r="Q473" s="216"/>
      <c r="R473" s="216"/>
      <c r="S473" s="216"/>
      <c r="T473" s="216"/>
    </row>
    <row r="474" spans="1:15" ht="15">
      <c r="A474" s="196">
        <v>637002</v>
      </c>
      <c r="B474" s="7"/>
      <c r="C474" s="1002">
        <v>41</v>
      </c>
      <c r="D474" s="806" t="s">
        <v>300</v>
      </c>
      <c r="E474" s="829" t="s">
        <v>322</v>
      </c>
      <c r="F474" s="97">
        <v>210</v>
      </c>
      <c r="G474" s="197">
        <v>302</v>
      </c>
      <c r="H474" s="51">
        <v>300</v>
      </c>
      <c r="I474" s="8">
        <v>500</v>
      </c>
      <c r="J474" s="199">
        <v>320</v>
      </c>
      <c r="K474" s="51">
        <v>300</v>
      </c>
      <c r="L474" s="8">
        <v>300</v>
      </c>
      <c r="M474" s="386">
        <v>85</v>
      </c>
      <c r="N474" s="1272">
        <f t="shared" si="64"/>
        <v>28.333333333333332</v>
      </c>
      <c r="O474" s="216"/>
    </row>
    <row r="475" spans="1:18" ht="15">
      <c r="A475" s="196">
        <v>637004</v>
      </c>
      <c r="B475" s="7"/>
      <c r="C475" s="1002">
        <v>41</v>
      </c>
      <c r="D475" s="806" t="s">
        <v>300</v>
      </c>
      <c r="E475" s="829" t="s">
        <v>485</v>
      </c>
      <c r="F475" s="97">
        <v>1122</v>
      </c>
      <c r="G475" s="197"/>
      <c r="H475" s="51"/>
      <c r="I475" s="8"/>
      <c r="J475" s="199"/>
      <c r="K475" s="51"/>
      <c r="L475" s="8"/>
      <c r="M475" s="386"/>
      <c r="N475" s="449"/>
      <c r="R475" s="396"/>
    </row>
    <row r="476" spans="1:14" ht="15">
      <c r="A476" s="196">
        <v>637001</v>
      </c>
      <c r="B476" s="7"/>
      <c r="C476" s="1002">
        <v>41</v>
      </c>
      <c r="D476" s="806" t="s">
        <v>300</v>
      </c>
      <c r="E476" s="829" t="s">
        <v>323</v>
      </c>
      <c r="F476" s="97"/>
      <c r="G476" s="197">
        <v>20</v>
      </c>
      <c r="H476" s="51">
        <v>20</v>
      </c>
      <c r="I476" s="8">
        <v>20</v>
      </c>
      <c r="J476" s="199">
        <v>20</v>
      </c>
      <c r="K476" s="51">
        <v>20</v>
      </c>
      <c r="L476" s="8">
        <v>20</v>
      </c>
      <c r="M476" s="386">
        <v>0</v>
      </c>
      <c r="N476" s="1272">
        <f>(100/L476)*M476</f>
        <v>0</v>
      </c>
    </row>
    <row r="477" spans="1:14" ht="15">
      <c r="A477" s="198">
        <v>637004</v>
      </c>
      <c r="B477" s="9">
        <v>1</v>
      </c>
      <c r="C477" s="239">
        <v>41</v>
      </c>
      <c r="D477" s="804" t="s">
        <v>300</v>
      </c>
      <c r="E477" s="457" t="s">
        <v>324</v>
      </c>
      <c r="F477" s="97">
        <v>594</v>
      </c>
      <c r="G477" s="197">
        <v>102</v>
      </c>
      <c r="H477" s="97">
        <v>300</v>
      </c>
      <c r="I477" s="6">
        <v>400</v>
      </c>
      <c r="J477" s="197">
        <v>300</v>
      </c>
      <c r="K477" s="97">
        <v>400</v>
      </c>
      <c r="L477" s="6">
        <v>400</v>
      </c>
      <c r="M477" s="1185">
        <v>0</v>
      </c>
      <c r="N477" s="1283">
        <f>(100/L477)*M477</f>
        <v>0</v>
      </c>
    </row>
    <row r="478" spans="1:14" ht="15">
      <c r="A478" s="198">
        <v>637004</v>
      </c>
      <c r="B478" s="9">
        <v>2</v>
      </c>
      <c r="C478" s="239">
        <v>41</v>
      </c>
      <c r="D478" s="804" t="s">
        <v>300</v>
      </c>
      <c r="E478" s="457" t="s">
        <v>424</v>
      </c>
      <c r="F478" s="97"/>
      <c r="G478" s="197">
        <v>216</v>
      </c>
      <c r="H478" s="97">
        <v>400</v>
      </c>
      <c r="I478" s="6">
        <v>400</v>
      </c>
      <c r="J478" s="197">
        <v>220</v>
      </c>
      <c r="K478" s="97"/>
      <c r="L478" s="6"/>
      <c r="M478" s="1185"/>
      <c r="N478" s="718"/>
    </row>
    <row r="479" spans="1:19" ht="15">
      <c r="A479" s="198">
        <v>637004</v>
      </c>
      <c r="B479" s="9">
        <v>5</v>
      </c>
      <c r="C479" s="14">
        <v>41</v>
      </c>
      <c r="D479" s="806" t="s">
        <v>157</v>
      </c>
      <c r="E479" s="457" t="s">
        <v>144</v>
      </c>
      <c r="F479" s="51">
        <v>101</v>
      </c>
      <c r="G479" s="199">
        <v>57</v>
      </c>
      <c r="H479" s="57">
        <v>250</v>
      </c>
      <c r="I479" s="25">
        <v>1100</v>
      </c>
      <c r="J479" s="244">
        <v>150</v>
      </c>
      <c r="K479" s="57">
        <v>150</v>
      </c>
      <c r="L479" s="25">
        <v>150</v>
      </c>
      <c r="M479" s="391">
        <v>0</v>
      </c>
      <c r="N479" s="1272">
        <f>(100/L479)*M479</f>
        <v>0</v>
      </c>
      <c r="O479" s="215"/>
      <c r="P479" s="215"/>
      <c r="Q479" s="215"/>
      <c r="R479" s="215"/>
      <c r="S479" s="215"/>
    </row>
    <row r="480" spans="1:19" ht="15">
      <c r="A480" s="198">
        <v>637014</v>
      </c>
      <c r="B480" s="9"/>
      <c r="C480" s="14">
        <v>41</v>
      </c>
      <c r="D480" s="806" t="s">
        <v>300</v>
      </c>
      <c r="E480" s="457" t="s">
        <v>156</v>
      </c>
      <c r="F480" s="51">
        <v>8773</v>
      </c>
      <c r="G480" s="199">
        <v>10128</v>
      </c>
      <c r="H480" s="57">
        <v>10600</v>
      </c>
      <c r="I480" s="25">
        <v>10600</v>
      </c>
      <c r="J480" s="244">
        <v>10600</v>
      </c>
      <c r="K480" s="57">
        <v>10600</v>
      </c>
      <c r="L480" s="25">
        <v>10600</v>
      </c>
      <c r="M480" s="391">
        <v>3152</v>
      </c>
      <c r="N480" s="1319">
        <f>(100/L480)*M480</f>
        <v>29.735849056603772</v>
      </c>
      <c r="O480" s="215"/>
      <c r="P480" s="215"/>
      <c r="Q480" s="215"/>
      <c r="R480" s="215"/>
      <c r="S480" s="215"/>
    </row>
    <row r="481" spans="1:15" ht="15">
      <c r="A481" s="198">
        <v>637015</v>
      </c>
      <c r="B481" s="9"/>
      <c r="C481" s="14">
        <v>41</v>
      </c>
      <c r="D481" s="806" t="s">
        <v>300</v>
      </c>
      <c r="E481" s="457" t="s">
        <v>158</v>
      </c>
      <c r="F481" s="51">
        <v>50</v>
      </c>
      <c r="G481" s="199">
        <v>342</v>
      </c>
      <c r="H481" s="51">
        <v>350</v>
      </c>
      <c r="I481" s="8">
        <v>350</v>
      </c>
      <c r="J481" s="199">
        <v>350</v>
      </c>
      <c r="K481" s="51">
        <v>350</v>
      </c>
      <c r="L481" s="8">
        <v>350</v>
      </c>
      <c r="M481" s="386">
        <v>6.69</v>
      </c>
      <c r="N481" s="1305">
        <f>(100/L481)*M481</f>
        <v>1.9114285714285715</v>
      </c>
      <c r="O481" s="215"/>
    </row>
    <row r="482" spans="1:19" ht="15">
      <c r="A482" s="198">
        <v>637016</v>
      </c>
      <c r="B482" s="9"/>
      <c r="C482" s="14">
        <v>41</v>
      </c>
      <c r="D482" s="806" t="s">
        <v>300</v>
      </c>
      <c r="E482" s="457" t="s">
        <v>160</v>
      </c>
      <c r="F482" s="51">
        <v>848</v>
      </c>
      <c r="G482" s="199">
        <v>1015</v>
      </c>
      <c r="H482" s="51">
        <v>1550</v>
      </c>
      <c r="I482" s="13">
        <v>1550</v>
      </c>
      <c r="J482" s="203">
        <v>1000</v>
      </c>
      <c r="K482" s="51">
        <v>1940</v>
      </c>
      <c r="L482" s="13">
        <v>1940</v>
      </c>
      <c r="M482" s="1188">
        <v>357.02</v>
      </c>
      <c r="N482" s="1272">
        <f>(100/L482)*M482</f>
        <v>18.40309278350515</v>
      </c>
      <c r="O482" s="215"/>
      <c r="P482" s="215"/>
      <c r="Q482" s="215"/>
      <c r="R482" s="215"/>
      <c r="S482" s="215"/>
    </row>
    <row r="483" spans="1:15" ht="0.75" customHeight="1">
      <c r="A483" s="232">
        <v>637006</v>
      </c>
      <c r="B483" s="100"/>
      <c r="C483" s="239"/>
      <c r="D483" s="804" t="s">
        <v>300</v>
      </c>
      <c r="E483" s="931" t="s">
        <v>325</v>
      </c>
      <c r="F483" s="51"/>
      <c r="G483" s="199"/>
      <c r="H483" s="57">
        <v>0</v>
      </c>
      <c r="I483" s="25"/>
      <c r="J483" s="199"/>
      <c r="K483" s="57">
        <v>0</v>
      </c>
      <c r="L483" s="25">
        <v>0</v>
      </c>
      <c r="M483" s="386"/>
      <c r="N483" s="449"/>
      <c r="O483" s="215"/>
    </row>
    <row r="484" spans="1:14" ht="15">
      <c r="A484" s="324">
        <v>637027</v>
      </c>
      <c r="B484" s="325"/>
      <c r="C484" s="1023">
        <v>41</v>
      </c>
      <c r="D484" s="935" t="s">
        <v>300</v>
      </c>
      <c r="E484" s="936" t="s">
        <v>326</v>
      </c>
      <c r="F484" s="371">
        <v>107</v>
      </c>
      <c r="G484" s="925">
        <v>570</v>
      </c>
      <c r="H484" s="937"/>
      <c r="I484" s="326">
        <v>600</v>
      </c>
      <c r="J484" s="327"/>
      <c r="K484" s="937"/>
      <c r="L484" s="326"/>
      <c r="M484" s="1225"/>
      <c r="N484" s="410"/>
    </row>
    <row r="485" spans="1:14" ht="15">
      <c r="A485" s="191">
        <v>642</v>
      </c>
      <c r="B485" s="3"/>
      <c r="C485" s="156"/>
      <c r="D485" s="808"/>
      <c r="E485" s="827" t="s">
        <v>291</v>
      </c>
      <c r="F485" s="5">
        <v>350</v>
      </c>
      <c r="G485" s="192">
        <v>315</v>
      </c>
      <c r="H485" s="926">
        <v>350</v>
      </c>
      <c r="I485" s="145">
        <v>350</v>
      </c>
      <c r="J485" s="278">
        <v>350</v>
      </c>
      <c r="K485" s="926">
        <f>K486</f>
        <v>350</v>
      </c>
      <c r="L485" s="145">
        <f>L486</f>
        <v>350</v>
      </c>
      <c r="M485" s="452">
        <f>M486</f>
        <v>0</v>
      </c>
      <c r="N485" s="1273">
        <f>(100/L485)*M485</f>
        <v>0</v>
      </c>
    </row>
    <row r="486" spans="1:14" ht="15">
      <c r="A486" s="234">
        <v>642011</v>
      </c>
      <c r="B486" s="108"/>
      <c r="C486" s="1005">
        <v>41</v>
      </c>
      <c r="D486" s="808" t="s">
        <v>300</v>
      </c>
      <c r="E486" s="842" t="s">
        <v>294</v>
      </c>
      <c r="F486" s="82">
        <v>350</v>
      </c>
      <c r="G486" s="194">
        <v>315</v>
      </c>
      <c r="H486" s="938">
        <v>350</v>
      </c>
      <c r="I486" s="15">
        <v>350</v>
      </c>
      <c r="J486" s="289">
        <v>350</v>
      </c>
      <c r="K486" s="214">
        <v>350</v>
      </c>
      <c r="L486" s="15">
        <v>350</v>
      </c>
      <c r="M486" s="1226">
        <v>0</v>
      </c>
      <c r="N486" s="1267">
        <f>(100/L486)*M486</f>
        <v>0</v>
      </c>
    </row>
    <row r="487" spans="1:14" ht="15.75" thickBot="1">
      <c r="A487" s="227"/>
      <c r="B487" s="101"/>
      <c r="C487" s="1007"/>
      <c r="D487" s="839"/>
      <c r="E487" s="843"/>
      <c r="F487" s="831"/>
      <c r="G487" s="421"/>
      <c r="H487" s="137"/>
      <c r="I487" s="153"/>
      <c r="J487" s="280"/>
      <c r="K487" s="747"/>
      <c r="L487" s="153"/>
      <c r="M487" s="411"/>
      <c r="N487" s="491"/>
    </row>
    <row r="488" spans="1:14" ht="15.75" thickBot="1">
      <c r="A488" s="213" t="s">
        <v>425</v>
      </c>
      <c r="B488" s="18"/>
      <c r="C488" s="999"/>
      <c r="D488" s="802"/>
      <c r="E488" s="61" t="s">
        <v>367</v>
      </c>
      <c r="F488" s="74">
        <f aca="true" t="shared" si="65" ref="F488:M488">F489+F490+F499+F509+F512+F516</f>
        <v>19380</v>
      </c>
      <c r="G488" s="19">
        <f t="shared" si="65"/>
        <v>21987</v>
      </c>
      <c r="H488" s="74">
        <f t="shared" si="65"/>
        <v>23163</v>
      </c>
      <c r="I488" s="74">
        <f t="shared" si="65"/>
        <v>23673</v>
      </c>
      <c r="J488" s="19">
        <f t="shared" si="65"/>
        <v>14885</v>
      </c>
      <c r="K488" s="74">
        <f t="shared" si="65"/>
        <v>38783</v>
      </c>
      <c r="L488" s="74">
        <f t="shared" si="65"/>
        <v>38783</v>
      </c>
      <c r="M488" s="392">
        <f t="shared" si="65"/>
        <v>12705.689999999999</v>
      </c>
      <c r="N488" s="392">
        <f aca="true" t="shared" si="66" ref="N488:N499">(100/L488)*M488</f>
        <v>32.76097774798236</v>
      </c>
    </row>
    <row r="489" spans="1:21" ht="15.75" thickBot="1">
      <c r="A489" s="231">
        <v>611000</v>
      </c>
      <c r="B489" s="76"/>
      <c r="C489" s="1000"/>
      <c r="D489" s="803" t="s">
        <v>327</v>
      </c>
      <c r="E489" s="853" t="s">
        <v>78</v>
      </c>
      <c r="F489" s="77">
        <v>13454</v>
      </c>
      <c r="G489" s="251">
        <v>14862</v>
      </c>
      <c r="H489" s="77">
        <v>15600</v>
      </c>
      <c r="I489" s="75">
        <v>15600</v>
      </c>
      <c r="J489" s="251">
        <v>13200</v>
      </c>
      <c r="K489" s="77">
        <v>16800</v>
      </c>
      <c r="L489" s="75">
        <v>16800</v>
      </c>
      <c r="M489" s="1205">
        <v>5116.19</v>
      </c>
      <c r="N489" s="1273">
        <f t="shared" si="66"/>
        <v>30.4535119047619</v>
      </c>
      <c r="U489" s="314"/>
    </row>
    <row r="490" spans="1:19" ht="15">
      <c r="A490" s="222">
        <v>62</v>
      </c>
      <c r="B490" s="3"/>
      <c r="C490" s="156"/>
      <c r="D490" s="808"/>
      <c r="E490" s="827" t="s">
        <v>79</v>
      </c>
      <c r="F490" s="5">
        <f>SUM(F491:F498)</f>
        <v>4732</v>
      </c>
      <c r="G490" s="192">
        <f aca="true" t="shared" si="67" ref="G490:M490">SUM(G491:G498)</f>
        <v>5117</v>
      </c>
      <c r="H490" s="5">
        <f t="shared" si="67"/>
        <v>5550</v>
      </c>
      <c r="I490" s="5">
        <f t="shared" si="67"/>
        <v>5550</v>
      </c>
      <c r="J490" s="192"/>
      <c r="K490" s="5">
        <f t="shared" si="67"/>
        <v>6130</v>
      </c>
      <c r="L490" s="5">
        <f t="shared" si="67"/>
        <v>6130</v>
      </c>
      <c r="M490" s="1181">
        <f t="shared" si="67"/>
        <v>1623.37</v>
      </c>
      <c r="N490" s="1273">
        <f t="shared" si="66"/>
        <v>26.482381729200647</v>
      </c>
      <c r="S490" s="237"/>
    </row>
    <row r="491" spans="1:14" ht="15">
      <c r="A491" s="207">
        <v>621000</v>
      </c>
      <c r="B491" s="23"/>
      <c r="C491" s="981">
        <v>41</v>
      </c>
      <c r="D491" s="816" t="s">
        <v>327</v>
      </c>
      <c r="E491" s="812" t="s">
        <v>80</v>
      </c>
      <c r="F491" s="56">
        <v>373</v>
      </c>
      <c r="G491" s="208">
        <v>358</v>
      </c>
      <c r="H491" s="121">
        <v>360</v>
      </c>
      <c r="I491" s="99">
        <v>360</v>
      </c>
      <c r="J491" s="208">
        <v>380</v>
      </c>
      <c r="K491" s="121">
        <v>500</v>
      </c>
      <c r="L491" s="99">
        <v>500</v>
      </c>
      <c r="M491" s="1199">
        <v>254.95</v>
      </c>
      <c r="N491" s="1270">
        <f t="shared" si="66"/>
        <v>50.99</v>
      </c>
    </row>
    <row r="492" spans="1:15" ht="15">
      <c r="A492" s="196">
        <v>623000</v>
      </c>
      <c r="B492" s="7"/>
      <c r="C492" s="239">
        <v>41</v>
      </c>
      <c r="D492" s="805" t="s">
        <v>327</v>
      </c>
      <c r="E492" s="457" t="s">
        <v>81</v>
      </c>
      <c r="F492" s="37">
        <v>1002</v>
      </c>
      <c r="G492" s="199">
        <v>1107</v>
      </c>
      <c r="H492" s="57">
        <v>1200</v>
      </c>
      <c r="I492" s="25">
        <v>1200</v>
      </c>
      <c r="J492" s="244">
        <v>1100</v>
      </c>
      <c r="K492" s="57">
        <v>1180</v>
      </c>
      <c r="L492" s="25">
        <v>1180</v>
      </c>
      <c r="M492" s="391">
        <v>209.6</v>
      </c>
      <c r="N492" s="1305">
        <f t="shared" si="66"/>
        <v>17.76271186440678</v>
      </c>
      <c r="O492" s="216"/>
    </row>
    <row r="493" spans="1:15" ht="15">
      <c r="A493" s="198">
        <v>625001</v>
      </c>
      <c r="B493" s="9"/>
      <c r="C493" s="14">
        <v>41</v>
      </c>
      <c r="D493" s="806" t="s">
        <v>327</v>
      </c>
      <c r="E493" s="457" t="s">
        <v>82</v>
      </c>
      <c r="F493" s="939">
        <v>188</v>
      </c>
      <c r="G493" s="940">
        <v>203</v>
      </c>
      <c r="H493" s="57">
        <v>220</v>
      </c>
      <c r="I493" s="25">
        <v>220</v>
      </c>
      <c r="J493" s="244">
        <v>220</v>
      </c>
      <c r="K493" s="57">
        <v>250</v>
      </c>
      <c r="L493" s="25">
        <v>250</v>
      </c>
      <c r="M493" s="391">
        <v>64.97</v>
      </c>
      <c r="N493" s="1305">
        <f t="shared" si="66"/>
        <v>25.988</v>
      </c>
      <c r="O493" s="216"/>
    </row>
    <row r="494" spans="1:18" ht="15">
      <c r="A494" s="196">
        <v>625002</v>
      </c>
      <c r="B494" s="7"/>
      <c r="C494" s="1002">
        <v>41</v>
      </c>
      <c r="D494" s="817" t="s">
        <v>327</v>
      </c>
      <c r="E494" s="457" t="s">
        <v>83</v>
      </c>
      <c r="F494" s="57">
        <v>1883</v>
      </c>
      <c r="G494" s="199">
        <v>2051</v>
      </c>
      <c r="H494" s="51">
        <v>2200</v>
      </c>
      <c r="I494" s="8">
        <v>2200</v>
      </c>
      <c r="J494" s="199">
        <v>2100</v>
      </c>
      <c r="K494" s="51">
        <v>2500</v>
      </c>
      <c r="L494" s="8">
        <v>2500</v>
      </c>
      <c r="M494" s="386">
        <v>650.37</v>
      </c>
      <c r="N494" s="1305">
        <f t="shared" si="66"/>
        <v>26.0148</v>
      </c>
      <c r="O494" s="216"/>
      <c r="R494" s="216"/>
    </row>
    <row r="495" spans="1:15" ht="15">
      <c r="A495" s="198">
        <v>625003</v>
      </c>
      <c r="B495" s="34"/>
      <c r="C495" s="1019">
        <v>41</v>
      </c>
      <c r="D495" s="805" t="s">
        <v>327</v>
      </c>
      <c r="E495" s="457" t="s">
        <v>84</v>
      </c>
      <c r="F495" s="57">
        <v>108</v>
      </c>
      <c r="G495" s="244">
        <v>117</v>
      </c>
      <c r="H495" s="51">
        <v>150</v>
      </c>
      <c r="I495" s="8">
        <v>150</v>
      </c>
      <c r="J495" s="199">
        <v>150</v>
      </c>
      <c r="K495" s="51">
        <v>150</v>
      </c>
      <c r="L495" s="8">
        <v>150</v>
      </c>
      <c r="M495" s="386">
        <v>37.1</v>
      </c>
      <c r="N495" s="1272">
        <f t="shared" si="66"/>
        <v>24.733333333333334</v>
      </c>
      <c r="O495" s="216"/>
    </row>
    <row r="496" spans="1:14" ht="15">
      <c r="A496" s="198">
        <v>625004</v>
      </c>
      <c r="B496" s="34"/>
      <c r="C496" s="92">
        <v>41</v>
      </c>
      <c r="D496" s="806" t="s">
        <v>327</v>
      </c>
      <c r="E496" s="457" t="s">
        <v>85</v>
      </c>
      <c r="F496" s="51">
        <v>404</v>
      </c>
      <c r="G496" s="199">
        <v>439</v>
      </c>
      <c r="H496" s="51">
        <v>500</v>
      </c>
      <c r="I496" s="8">
        <v>500</v>
      </c>
      <c r="J496" s="199">
        <v>450</v>
      </c>
      <c r="K496" s="51">
        <v>550</v>
      </c>
      <c r="L496" s="8">
        <v>550</v>
      </c>
      <c r="M496" s="386">
        <v>139.34</v>
      </c>
      <c r="N496" s="1319">
        <f t="shared" si="66"/>
        <v>25.334545454545456</v>
      </c>
    </row>
    <row r="497" spans="1:15" ht="15">
      <c r="A497" s="196">
        <v>625005</v>
      </c>
      <c r="B497" s="55"/>
      <c r="C497" s="40">
        <v>41</v>
      </c>
      <c r="D497" s="804" t="s">
        <v>327</v>
      </c>
      <c r="E497" s="829" t="s">
        <v>86</v>
      </c>
      <c r="F497" s="37">
        <v>135</v>
      </c>
      <c r="G497" s="210">
        <v>146</v>
      </c>
      <c r="H497" s="37">
        <v>170</v>
      </c>
      <c r="I497" s="13">
        <v>170</v>
      </c>
      <c r="J497" s="210">
        <v>150</v>
      </c>
      <c r="K497" s="37">
        <v>200</v>
      </c>
      <c r="L497" s="13">
        <v>200</v>
      </c>
      <c r="M497" s="390">
        <v>46.43</v>
      </c>
      <c r="N497" s="1272">
        <f t="shared" si="66"/>
        <v>23.215</v>
      </c>
      <c r="O497" s="216"/>
    </row>
    <row r="498" spans="1:14" ht="15">
      <c r="A498" s="206">
        <v>625007</v>
      </c>
      <c r="B498" s="33"/>
      <c r="C498" s="150">
        <v>41</v>
      </c>
      <c r="D498" s="807" t="s">
        <v>327</v>
      </c>
      <c r="E498" s="931" t="s">
        <v>87</v>
      </c>
      <c r="F498" s="811">
        <v>639</v>
      </c>
      <c r="G498" s="243">
        <v>696</v>
      </c>
      <c r="H498" s="811">
        <v>750</v>
      </c>
      <c r="I498" s="24">
        <v>750</v>
      </c>
      <c r="J498" s="243">
        <v>720</v>
      </c>
      <c r="K498" s="811">
        <v>800</v>
      </c>
      <c r="L498" s="24">
        <v>800</v>
      </c>
      <c r="M498" s="1187">
        <v>220.61</v>
      </c>
      <c r="N498" s="1271">
        <f t="shared" si="66"/>
        <v>27.57625</v>
      </c>
    </row>
    <row r="499" spans="1:14" ht="15">
      <c r="A499" s="191">
        <v>633</v>
      </c>
      <c r="B499" s="156"/>
      <c r="C499" s="156"/>
      <c r="D499" s="808"/>
      <c r="E499" s="827" t="s">
        <v>96</v>
      </c>
      <c r="F499" s="5">
        <f>SUM(F501:F507)</f>
        <v>327</v>
      </c>
      <c r="G499" s="192">
        <f>SUM(G501:G507)</f>
        <v>457</v>
      </c>
      <c r="H499" s="5">
        <f>SUM(H501:H507)</f>
        <v>465</v>
      </c>
      <c r="I499" s="4">
        <f>SUM(I500:I507)</f>
        <v>725</v>
      </c>
      <c r="J499" s="192">
        <f>SUM(J501:J509)</f>
        <v>860</v>
      </c>
      <c r="K499" s="5">
        <f>SUM(K500:K508)</f>
        <v>14465</v>
      </c>
      <c r="L499" s="4">
        <f>SUM(L501:L508)</f>
        <v>14355</v>
      </c>
      <c r="M499" s="442">
        <f>SUM(M501:M508)</f>
        <v>5244.34</v>
      </c>
      <c r="N499" s="1273">
        <f t="shared" si="66"/>
        <v>36.53319400905608</v>
      </c>
    </row>
    <row r="500" spans="1:14" ht="15">
      <c r="A500" s="234">
        <v>633001</v>
      </c>
      <c r="B500" s="981"/>
      <c r="C500" s="981">
        <v>41</v>
      </c>
      <c r="D500" s="816" t="s">
        <v>327</v>
      </c>
      <c r="E500" s="828" t="s">
        <v>465</v>
      </c>
      <c r="F500" s="207"/>
      <c r="G500" s="208"/>
      <c r="H500" s="37"/>
      <c r="I500" s="13">
        <v>260</v>
      </c>
      <c r="J500" s="249"/>
      <c r="K500" s="37"/>
      <c r="L500" s="13"/>
      <c r="M500" s="1199"/>
      <c r="N500" s="1356"/>
    </row>
    <row r="501" spans="1:19" ht="15">
      <c r="A501" s="198">
        <v>633003</v>
      </c>
      <c r="B501" s="7">
        <v>1</v>
      </c>
      <c r="C501" s="1002">
        <v>41</v>
      </c>
      <c r="D501" s="817" t="s">
        <v>327</v>
      </c>
      <c r="E501" s="829" t="s">
        <v>328</v>
      </c>
      <c r="F501" s="97"/>
      <c r="G501" s="197"/>
      <c r="H501" s="198">
        <v>80</v>
      </c>
      <c r="I501" s="8">
        <v>80</v>
      </c>
      <c r="J501" s="281"/>
      <c r="K501" s="198">
        <v>80</v>
      </c>
      <c r="L501" s="8">
        <v>20</v>
      </c>
      <c r="M501" s="1224">
        <v>0</v>
      </c>
      <c r="N501" s="1272">
        <f aca="true" t="shared" si="68" ref="N501:N517">(100/L501)*M501</f>
        <v>0</v>
      </c>
      <c r="O501" s="215"/>
      <c r="P501" s="215"/>
      <c r="Q501" s="215"/>
      <c r="R501" s="215"/>
      <c r="S501" s="215"/>
    </row>
    <row r="502" spans="1:14" ht="15">
      <c r="A502" s="196">
        <v>633006</v>
      </c>
      <c r="B502" s="9">
        <v>1</v>
      </c>
      <c r="C502" s="14">
        <v>41</v>
      </c>
      <c r="D502" s="806" t="s">
        <v>327</v>
      </c>
      <c r="E502" s="457" t="s">
        <v>308</v>
      </c>
      <c r="F502" s="51">
        <v>12</v>
      </c>
      <c r="G502" s="199">
        <v>24</v>
      </c>
      <c r="H502" s="51">
        <v>50</v>
      </c>
      <c r="I502" s="8">
        <v>50</v>
      </c>
      <c r="J502" s="199">
        <v>50</v>
      </c>
      <c r="K502" s="51">
        <v>50</v>
      </c>
      <c r="L502" s="8">
        <v>50</v>
      </c>
      <c r="M502" s="386">
        <v>0</v>
      </c>
      <c r="N502" s="1272">
        <f t="shared" si="68"/>
        <v>0</v>
      </c>
    </row>
    <row r="503" spans="1:14" ht="15">
      <c r="A503" s="198">
        <v>633006</v>
      </c>
      <c r="B503" s="9">
        <v>3</v>
      </c>
      <c r="C503" s="1002">
        <v>41</v>
      </c>
      <c r="D503" s="817" t="s">
        <v>327</v>
      </c>
      <c r="E503" s="457" t="s">
        <v>309</v>
      </c>
      <c r="F503" s="51">
        <v>122</v>
      </c>
      <c r="G503" s="199">
        <v>183</v>
      </c>
      <c r="H503" s="51">
        <v>150</v>
      </c>
      <c r="I503" s="8">
        <v>150</v>
      </c>
      <c r="J503" s="199">
        <v>150</v>
      </c>
      <c r="K503" s="51">
        <v>150</v>
      </c>
      <c r="L503" s="8">
        <v>100</v>
      </c>
      <c r="M503" s="386">
        <v>0</v>
      </c>
      <c r="N503" s="1272">
        <f t="shared" si="68"/>
        <v>0</v>
      </c>
    </row>
    <row r="504" spans="1:14" ht="15">
      <c r="A504" s="198">
        <v>633006</v>
      </c>
      <c r="B504" s="9">
        <v>4</v>
      </c>
      <c r="C504" s="14">
        <v>41</v>
      </c>
      <c r="D504" s="806" t="s">
        <v>327</v>
      </c>
      <c r="E504" s="829" t="s">
        <v>104</v>
      </c>
      <c r="F504" s="51">
        <v>26</v>
      </c>
      <c r="G504" s="199">
        <v>14</v>
      </c>
      <c r="H504" s="51">
        <v>20</v>
      </c>
      <c r="I504" s="8">
        <v>20</v>
      </c>
      <c r="J504" s="934">
        <v>20</v>
      </c>
      <c r="K504" s="51">
        <v>20</v>
      </c>
      <c r="L504" s="8">
        <v>20</v>
      </c>
      <c r="M504" s="1227">
        <v>9.22</v>
      </c>
      <c r="N504" s="1272">
        <f t="shared" si="68"/>
        <v>46.1</v>
      </c>
    </row>
    <row r="505" spans="1:14" ht="15">
      <c r="A505" s="198">
        <v>633006</v>
      </c>
      <c r="B505" s="9">
        <v>7</v>
      </c>
      <c r="C505" s="14">
        <v>41</v>
      </c>
      <c r="D505" s="806" t="s">
        <v>327</v>
      </c>
      <c r="E505" s="829" t="s">
        <v>96</v>
      </c>
      <c r="F505" s="51">
        <v>32</v>
      </c>
      <c r="G505" s="199">
        <v>27</v>
      </c>
      <c r="H505" s="51">
        <v>50</v>
      </c>
      <c r="I505" s="8">
        <v>50</v>
      </c>
      <c r="J505" s="199">
        <v>20</v>
      </c>
      <c r="K505" s="51">
        <v>50</v>
      </c>
      <c r="L505" s="8">
        <v>50</v>
      </c>
      <c r="M505" s="386">
        <v>0</v>
      </c>
      <c r="N505" s="1272">
        <f t="shared" si="68"/>
        <v>0</v>
      </c>
    </row>
    <row r="506" spans="1:15" ht="15">
      <c r="A506" s="198">
        <v>633006</v>
      </c>
      <c r="B506" s="9">
        <v>10</v>
      </c>
      <c r="C506" s="14">
        <v>41</v>
      </c>
      <c r="D506" s="806" t="s">
        <v>327</v>
      </c>
      <c r="E506" s="457" t="s">
        <v>329</v>
      </c>
      <c r="F506" s="51"/>
      <c r="G506" s="199">
        <v>66</v>
      </c>
      <c r="H506" s="51">
        <v>50</v>
      </c>
      <c r="I506" s="8">
        <v>50</v>
      </c>
      <c r="J506" s="199">
        <v>70</v>
      </c>
      <c r="K506" s="51">
        <v>50</v>
      </c>
      <c r="L506" s="8">
        <v>50</v>
      </c>
      <c r="M506" s="386">
        <v>0</v>
      </c>
      <c r="N506" s="1283">
        <f t="shared" si="68"/>
        <v>0</v>
      </c>
      <c r="O506" s="396"/>
    </row>
    <row r="507" spans="1:14" ht="15">
      <c r="A507" s="198">
        <v>633010</v>
      </c>
      <c r="B507" s="9"/>
      <c r="C507" s="14">
        <v>41</v>
      </c>
      <c r="D507" s="806" t="s">
        <v>327</v>
      </c>
      <c r="E507" s="457" t="s">
        <v>330</v>
      </c>
      <c r="F507" s="51">
        <v>135</v>
      </c>
      <c r="G507" s="199">
        <v>143</v>
      </c>
      <c r="H507" s="51">
        <v>65</v>
      </c>
      <c r="I507" s="8">
        <v>65</v>
      </c>
      <c r="J507" s="203">
        <v>50</v>
      </c>
      <c r="K507" s="51">
        <v>65</v>
      </c>
      <c r="L507" s="8">
        <v>65</v>
      </c>
      <c r="M507" s="1224">
        <v>46.85</v>
      </c>
      <c r="N507" s="1272">
        <f t="shared" si="68"/>
        <v>72.07692307692308</v>
      </c>
    </row>
    <row r="508" spans="1:14" ht="15">
      <c r="A508" s="200">
        <v>633011</v>
      </c>
      <c r="B508" s="11"/>
      <c r="C508" s="1101" t="s">
        <v>505</v>
      </c>
      <c r="D508" s="803"/>
      <c r="E508" s="824" t="s">
        <v>496</v>
      </c>
      <c r="F508" s="85"/>
      <c r="G508" s="201"/>
      <c r="H508" s="85"/>
      <c r="I508" s="10"/>
      <c r="J508" s="254"/>
      <c r="K508" s="85">
        <v>14000</v>
      </c>
      <c r="L508" s="10">
        <v>14000</v>
      </c>
      <c r="M508" s="1228">
        <v>5188.27</v>
      </c>
      <c r="N508" s="1271">
        <f t="shared" si="68"/>
        <v>37.05907142857143</v>
      </c>
    </row>
    <row r="509" spans="1:14" ht="15.75" thickBot="1">
      <c r="A509" s="191">
        <v>635</v>
      </c>
      <c r="B509" s="3"/>
      <c r="C509" s="156"/>
      <c r="D509" s="808"/>
      <c r="E509" s="827" t="s">
        <v>128</v>
      </c>
      <c r="F509" s="5">
        <f>SUM(F510:F511)</f>
        <v>203</v>
      </c>
      <c r="G509" s="192">
        <f>SUM(G510:G511)</f>
        <v>842</v>
      </c>
      <c r="H509" s="5">
        <f>H510+H511</f>
        <v>460</v>
      </c>
      <c r="I509" s="4">
        <f>I510+I511</f>
        <v>710</v>
      </c>
      <c r="J509" s="192">
        <f>J511+J510</f>
        <v>500</v>
      </c>
      <c r="K509" s="5">
        <f>K510+K511</f>
        <v>460</v>
      </c>
      <c r="L509" s="4">
        <f>L510+L511</f>
        <v>570</v>
      </c>
      <c r="M509" s="442">
        <f>M511+M510</f>
        <v>567.3</v>
      </c>
      <c r="N509" s="1357">
        <f t="shared" si="68"/>
        <v>99.52631578947367</v>
      </c>
    </row>
    <row r="510" spans="1:20" ht="15">
      <c r="A510" s="207">
        <v>635004</v>
      </c>
      <c r="B510" s="23">
        <v>5</v>
      </c>
      <c r="C510" s="981">
        <v>41</v>
      </c>
      <c r="D510" s="816" t="s">
        <v>327</v>
      </c>
      <c r="E510" s="828" t="s">
        <v>331</v>
      </c>
      <c r="F510" s="56">
        <v>203</v>
      </c>
      <c r="G510" s="208">
        <v>206</v>
      </c>
      <c r="H510" s="56">
        <v>110</v>
      </c>
      <c r="I510" s="22">
        <v>620</v>
      </c>
      <c r="J510" s="934">
        <v>110</v>
      </c>
      <c r="K510" s="56">
        <v>110</v>
      </c>
      <c r="L510" s="22">
        <v>160</v>
      </c>
      <c r="M510" s="1229">
        <v>158.1</v>
      </c>
      <c r="N510" s="1270">
        <f t="shared" si="68"/>
        <v>98.8125</v>
      </c>
      <c r="T510" s="235"/>
    </row>
    <row r="511" spans="1:15" ht="15">
      <c r="A511" s="200">
        <v>635004</v>
      </c>
      <c r="B511" s="11">
        <v>6</v>
      </c>
      <c r="C511" s="236">
        <v>41</v>
      </c>
      <c r="D511" s="803" t="s">
        <v>327</v>
      </c>
      <c r="E511" s="824" t="s">
        <v>332</v>
      </c>
      <c r="F511" s="85">
        <v>0</v>
      </c>
      <c r="G511" s="201">
        <v>636</v>
      </c>
      <c r="H511" s="85">
        <v>350</v>
      </c>
      <c r="I511" s="10">
        <v>90</v>
      </c>
      <c r="J511" s="243">
        <v>390</v>
      </c>
      <c r="K511" s="85">
        <v>350</v>
      </c>
      <c r="L511" s="10">
        <v>410</v>
      </c>
      <c r="M511" s="1187">
        <v>409.2</v>
      </c>
      <c r="N511" s="1271">
        <f t="shared" si="68"/>
        <v>99.80487804878048</v>
      </c>
      <c r="O511" s="216"/>
    </row>
    <row r="512" spans="1:14" ht="15">
      <c r="A512" s="222">
        <v>637</v>
      </c>
      <c r="B512" s="3"/>
      <c r="C512" s="156"/>
      <c r="D512" s="808"/>
      <c r="E512" s="827" t="s">
        <v>140</v>
      </c>
      <c r="F512" s="5">
        <f>SUM(F513:F515)</f>
        <v>576</v>
      </c>
      <c r="G512" s="192">
        <f>SUM(G513:G515)</f>
        <v>621</v>
      </c>
      <c r="H512" s="5">
        <f>SUM(H513:H515)</f>
        <v>1000</v>
      </c>
      <c r="I512" s="4">
        <f>SUM(I513:I515)</f>
        <v>1000</v>
      </c>
      <c r="J512" s="192">
        <f>SUM(J515:J516)</f>
        <v>237.5</v>
      </c>
      <c r="K512" s="5">
        <f>SUM(K513:K515)</f>
        <v>840</v>
      </c>
      <c r="L512" s="4">
        <f>SUM(L513:L515)</f>
        <v>840</v>
      </c>
      <c r="M512" s="442">
        <f>SUM(M513:M515)</f>
        <v>154.49</v>
      </c>
      <c r="N512" s="1357">
        <f t="shared" si="68"/>
        <v>18.391666666666666</v>
      </c>
    </row>
    <row r="513" spans="1:14" ht="15">
      <c r="A513" s="207">
        <v>637004</v>
      </c>
      <c r="B513" s="108"/>
      <c r="C513" s="1005">
        <v>41</v>
      </c>
      <c r="D513" s="816" t="s">
        <v>327</v>
      </c>
      <c r="E513" s="828" t="s">
        <v>333</v>
      </c>
      <c r="F513" s="56">
        <v>380</v>
      </c>
      <c r="G513" s="208">
        <v>231</v>
      </c>
      <c r="H513" s="56">
        <v>500</v>
      </c>
      <c r="I513" s="22">
        <v>500</v>
      </c>
      <c r="J513" s="210">
        <v>400</v>
      </c>
      <c r="K513" s="121">
        <v>500</v>
      </c>
      <c r="L513" s="99">
        <v>500</v>
      </c>
      <c r="M513" s="1186">
        <v>84</v>
      </c>
      <c r="N513" s="1270">
        <f t="shared" si="68"/>
        <v>16.8</v>
      </c>
    </row>
    <row r="514" spans="1:19" ht="15">
      <c r="A514" s="209">
        <v>637014</v>
      </c>
      <c r="B514" s="9"/>
      <c r="C514" s="1002">
        <v>41</v>
      </c>
      <c r="D514" s="817" t="s">
        <v>327</v>
      </c>
      <c r="E514" s="457" t="s">
        <v>156</v>
      </c>
      <c r="F514" s="37">
        <v>28</v>
      </c>
      <c r="G514" s="210">
        <v>205</v>
      </c>
      <c r="H514" s="37">
        <v>250</v>
      </c>
      <c r="I514" s="8">
        <v>250</v>
      </c>
      <c r="J514" s="941">
        <v>230</v>
      </c>
      <c r="K514" s="57">
        <v>80</v>
      </c>
      <c r="L514" s="25">
        <v>80</v>
      </c>
      <c r="M514" s="1230">
        <v>10.56</v>
      </c>
      <c r="N514" s="1272">
        <f t="shared" si="68"/>
        <v>13.200000000000001</v>
      </c>
      <c r="O514" s="215"/>
      <c r="P514" s="215"/>
      <c r="Q514" s="215"/>
      <c r="R514" s="215"/>
      <c r="S514" s="215"/>
    </row>
    <row r="515" spans="1:14" ht="15">
      <c r="A515" s="206">
        <v>637016</v>
      </c>
      <c r="B515" s="7"/>
      <c r="C515" s="236">
        <v>41</v>
      </c>
      <c r="D515" s="803" t="s">
        <v>327</v>
      </c>
      <c r="E515" s="824" t="s">
        <v>160</v>
      </c>
      <c r="F515" s="811">
        <v>168</v>
      </c>
      <c r="G515" s="243">
        <v>185</v>
      </c>
      <c r="H515" s="811">
        <v>250</v>
      </c>
      <c r="I515" s="6">
        <v>250</v>
      </c>
      <c r="J515" s="243">
        <v>150</v>
      </c>
      <c r="K515" s="811">
        <v>260</v>
      </c>
      <c r="L515" s="24">
        <v>260</v>
      </c>
      <c r="M515" s="1187">
        <v>59.93</v>
      </c>
      <c r="N515" s="1271">
        <f t="shared" si="68"/>
        <v>23.05</v>
      </c>
    </row>
    <row r="516" spans="1:14" ht="15">
      <c r="A516" s="222">
        <v>642</v>
      </c>
      <c r="B516" s="3"/>
      <c r="C516" s="1000"/>
      <c r="D516" s="803"/>
      <c r="E516" s="853" t="s">
        <v>291</v>
      </c>
      <c r="F516" s="5">
        <v>88</v>
      </c>
      <c r="G516" s="192">
        <v>88</v>
      </c>
      <c r="H516" s="5">
        <v>88</v>
      </c>
      <c r="I516" s="4">
        <v>88</v>
      </c>
      <c r="J516" s="192">
        <v>87.5</v>
      </c>
      <c r="K516" s="5">
        <f>K517</f>
        <v>88</v>
      </c>
      <c r="L516" s="4">
        <f>L517</f>
        <v>88</v>
      </c>
      <c r="M516" s="442">
        <f>M517</f>
        <v>0</v>
      </c>
      <c r="N516" s="1273">
        <f t="shared" si="68"/>
        <v>0</v>
      </c>
    </row>
    <row r="517" spans="1:14" ht="15">
      <c r="A517" s="234">
        <v>642011</v>
      </c>
      <c r="B517" s="108"/>
      <c r="C517" s="1005">
        <v>41</v>
      </c>
      <c r="D517" s="837" t="s">
        <v>327</v>
      </c>
      <c r="E517" s="457" t="s">
        <v>294</v>
      </c>
      <c r="F517" s="82">
        <v>88</v>
      </c>
      <c r="G517" s="194">
        <v>88</v>
      </c>
      <c r="H517" s="121">
        <v>88</v>
      </c>
      <c r="I517" s="99">
        <v>88</v>
      </c>
      <c r="J517" s="210">
        <v>87.5</v>
      </c>
      <c r="K517" s="121">
        <v>88</v>
      </c>
      <c r="L517" s="99">
        <v>88</v>
      </c>
      <c r="M517" s="1186">
        <v>0</v>
      </c>
      <c r="N517" s="1267">
        <f t="shared" si="68"/>
        <v>0</v>
      </c>
    </row>
    <row r="518" spans="1:14" ht="15.75" thickBot="1">
      <c r="A518" s="227"/>
      <c r="B518" s="101"/>
      <c r="C518" s="1007"/>
      <c r="D518" s="839"/>
      <c r="E518" s="843"/>
      <c r="F518" s="831"/>
      <c r="G518" s="421"/>
      <c r="H518" s="111"/>
      <c r="I518" s="102"/>
      <c r="J518" s="280"/>
      <c r="K518" s="111"/>
      <c r="L518" s="102"/>
      <c r="M518" s="411"/>
      <c r="N518" s="410"/>
    </row>
    <row r="519" spans="1:14" ht="15.75" thickBot="1">
      <c r="A519" s="73" t="s">
        <v>334</v>
      </c>
      <c r="B519" s="18"/>
      <c r="C519" s="999"/>
      <c r="D519" s="802"/>
      <c r="E519" s="61" t="s">
        <v>381</v>
      </c>
      <c r="F519" s="74">
        <f>F520</f>
        <v>1036</v>
      </c>
      <c r="G519" s="19">
        <f>G520+G522</f>
        <v>21224</v>
      </c>
      <c r="H519" s="74">
        <v>1000</v>
      </c>
      <c r="I519" s="72">
        <v>1000</v>
      </c>
      <c r="J519" s="19">
        <v>1000</v>
      </c>
      <c r="K519" s="74">
        <f>K520+K522</f>
        <v>48380</v>
      </c>
      <c r="L519" s="72">
        <f>L520+L522</f>
        <v>48380</v>
      </c>
      <c r="M519" s="394">
        <f>M520+M522</f>
        <v>9500</v>
      </c>
      <c r="N519" s="392">
        <f aca="true" t="shared" si="69" ref="N519:N524">(100/L519)*M519</f>
        <v>19.636213311285655</v>
      </c>
    </row>
    <row r="520" spans="1:14" ht="15">
      <c r="A520" s="300">
        <v>637</v>
      </c>
      <c r="B520" s="104"/>
      <c r="C520" s="162"/>
      <c r="D520" s="835"/>
      <c r="E520" s="836" t="s">
        <v>140</v>
      </c>
      <c r="F520" s="116">
        <v>1036</v>
      </c>
      <c r="G520" s="248">
        <v>1068</v>
      </c>
      <c r="H520" s="116">
        <v>1000</v>
      </c>
      <c r="I520" s="107">
        <v>1500</v>
      </c>
      <c r="J520" s="248">
        <v>1000</v>
      </c>
      <c r="K520" s="116">
        <f>K521</f>
        <v>1300</v>
      </c>
      <c r="L520" s="107">
        <f>L521</f>
        <v>1300</v>
      </c>
      <c r="M520" s="1193">
        <f>M521</f>
        <v>380</v>
      </c>
      <c r="N520" s="1273">
        <f t="shared" si="69"/>
        <v>29.230769230769234</v>
      </c>
    </row>
    <row r="521" spans="1:14" ht="15">
      <c r="A521" s="193">
        <v>637001</v>
      </c>
      <c r="B521" s="80"/>
      <c r="C521" s="123">
        <v>41</v>
      </c>
      <c r="D521" s="808" t="s">
        <v>335</v>
      </c>
      <c r="E521" s="838" t="s">
        <v>336</v>
      </c>
      <c r="F521" s="82">
        <v>1036</v>
      </c>
      <c r="G521" s="194">
        <v>1068</v>
      </c>
      <c r="H521" s="82">
        <v>1000</v>
      </c>
      <c r="I521" s="83">
        <v>1500</v>
      </c>
      <c r="J521" s="210">
        <v>1000</v>
      </c>
      <c r="K521" s="82">
        <v>1300</v>
      </c>
      <c r="L521" s="13">
        <v>1300</v>
      </c>
      <c r="M521" s="1184">
        <v>380</v>
      </c>
      <c r="N521" s="1267">
        <f t="shared" si="69"/>
        <v>29.230769230769234</v>
      </c>
    </row>
    <row r="522" spans="1:14" ht="15">
      <c r="A522" s="222">
        <v>642</v>
      </c>
      <c r="B522" s="3"/>
      <c r="C522" s="1000"/>
      <c r="D522" s="803"/>
      <c r="E522" s="827" t="s">
        <v>426</v>
      </c>
      <c r="F522" s="5"/>
      <c r="G522" s="192">
        <f>SUM(G523:G524)</f>
        <v>20156</v>
      </c>
      <c r="H522" s="5">
        <v>49660</v>
      </c>
      <c r="I522" s="4">
        <v>55760</v>
      </c>
      <c r="J522" s="192">
        <v>19000</v>
      </c>
      <c r="K522" s="5">
        <f>K523+K524</f>
        <v>47080</v>
      </c>
      <c r="L522" s="4">
        <f>L523+L524</f>
        <v>47080</v>
      </c>
      <c r="M522" s="442">
        <f>M523</f>
        <v>9120</v>
      </c>
      <c r="N522" s="1273">
        <f t="shared" si="69"/>
        <v>19.37128292268479</v>
      </c>
    </row>
    <row r="523" spans="1:14" ht="15">
      <c r="A523" s="207">
        <v>642002</v>
      </c>
      <c r="B523" s="23"/>
      <c r="C523" s="239">
        <v>41</v>
      </c>
      <c r="D523" s="804" t="s">
        <v>427</v>
      </c>
      <c r="E523" s="856" t="s">
        <v>428</v>
      </c>
      <c r="F523" s="37"/>
      <c r="G523" s="210">
        <v>19908</v>
      </c>
      <c r="H523" s="37">
        <v>48800</v>
      </c>
      <c r="I523" s="13">
        <v>54900</v>
      </c>
      <c r="J523" s="210">
        <v>19000</v>
      </c>
      <c r="K523" s="37">
        <v>45980</v>
      </c>
      <c r="L523" s="22">
        <v>45980</v>
      </c>
      <c r="M523" s="1182">
        <v>9120</v>
      </c>
      <c r="N523" s="1268">
        <f t="shared" si="69"/>
        <v>19.834710743801654</v>
      </c>
    </row>
    <row r="524" spans="1:14" ht="15">
      <c r="A524" s="209">
        <v>642005</v>
      </c>
      <c r="B524" s="33"/>
      <c r="C524" s="150">
        <v>41</v>
      </c>
      <c r="D524" s="807" t="s">
        <v>427</v>
      </c>
      <c r="E524" s="842" t="s">
        <v>429</v>
      </c>
      <c r="F524" s="57"/>
      <c r="G524" s="244">
        <v>248</v>
      </c>
      <c r="H524" s="811">
        <v>860</v>
      </c>
      <c r="I524" s="25">
        <v>860</v>
      </c>
      <c r="J524" s="243">
        <v>250</v>
      </c>
      <c r="K524" s="57">
        <v>1100</v>
      </c>
      <c r="L524" s="13">
        <v>1100</v>
      </c>
      <c r="M524" s="390">
        <v>0</v>
      </c>
      <c r="N524" s="1271">
        <f t="shared" si="69"/>
        <v>0</v>
      </c>
    </row>
    <row r="525" spans="1:21" ht="15.75" thickBot="1">
      <c r="A525" s="227"/>
      <c r="B525" s="28"/>
      <c r="C525" s="1004"/>
      <c r="D525" s="834"/>
      <c r="E525" s="888"/>
      <c r="F525" s="111"/>
      <c r="G525" s="259"/>
      <c r="H525" s="29"/>
      <c r="I525" s="102"/>
      <c r="J525" s="280"/>
      <c r="K525" s="111"/>
      <c r="L525" s="102"/>
      <c r="M525" s="411"/>
      <c r="N525" s="395"/>
      <c r="U525" s="185"/>
    </row>
    <row r="526" spans="1:14" ht="15.75" thickBot="1">
      <c r="A526" s="213" t="s">
        <v>382</v>
      </c>
      <c r="B526" s="18"/>
      <c r="C526" s="999"/>
      <c r="D526" s="802"/>
      <c r="E526" s="61" t="s">
        <v>337</v>
      </c>
      <c r="F526" s="942">
        <f>F528+F539+F542+F527+F537</f>
        <v>23939</v>
      </c>
      <c r="G526" s="284">
        <f>G528+G539+G542+G527+G537</f>
        <v>33592</v>
      </c>
      <c r="H526" s="942">
        <f aca="true" t="shared" si="70" ref="H526:M526">H527+H528+H537+H539+H542</f>
        <v>75570</v>
      </c>
      <c r="I526" s="157">
        <f t="shared" si="70"/>
        <v>75570</v>
      </c>
      <c r="J526" s="284">
        <f t="shared" si="70"/>
        <v>34250</v>
      </c>
      <c r="K526" s="942">
        <f t="shared" si="70"/>
        <v>44170</v>
      </c>
      <c r="L526" s="157">
        <f t="shared" si="70"/>
        <v>44170</v>
      </c>
      <c r="M526" s="1231">
        <f t="shared" si="70"/>
        <v>12774.02</v>
      </c>
      <c r="N526" s="1358">
        <f aca="true" t="shared" si="71" ref="N526:N543">(100/L526)*M526</f>
        <v>28.92012678288431</v>
      </c>
    </row>
    <row r="527" spans="1:14" ht="15">
      <c r="A527" s="300">
        <v>611000</v>
      </c>
      <c r="B527" s="104"/>
      <c r="C527" s="162">
        <v>41</v>
      </c>
      <c r="D527" s="1038">
        <v>42777</v>
      </c>
      <c r="E527" s="836" t="s">
        <v>78</v>
      </c>
      <c r="F527" s="116">
        <v>14436</v>
      </c>
      <c r="G527" s="248">
        <v>19927</v>
      </c>
      <c r="H527" s="116">
        <v>50000</v>
      </c>
      <c r="I527" s="107">
        <v>50000</v>
      </c>
      <c r="J527" s="248">
        <v>20000</v>
      </c>
      <c r="K527" s="116">
        <v>27000</v>
      </c>
      <c r="L527" s="107">
        <v>27000</v>
      </c>
      <c r="M527" s="1193">
        <v>8252.92</v>
      </c>
      <c r="N527" s="1357">
        <f t="shared" si="71"/>
        <v>30.56637037037037</v>
      </c>
    </row>
    <row r="528" spans="1:14" ht="15">
      <c r="A528" s="231">
        <v>62</v>
      </c>
      <c r="B528" s="76"/>
      <c r="C528" s="1000"/>
      <c r="D528" s="808"/>
      <c r="E528" s="827" t="s">
        <v>79</v>
      </c>
      <c r="F528" s="77">
        <f>SUM(F529:F536)</f>
        <v>4780</v>
      </c>
      <c r="G528" s="251">
        <f aca="true" t="shared" si="72" ref="G528:M528">SUM(G529:G536)</f>
        <v>6593</v>
      </c>
      <c r="H528" s="77">
        <f t="shared" si="72"/>
        <v>17770</v>
      </c>
      <c r="I528" s="77">
        <f t="shared" si="72"/>
        <v>17770</v>
      </c>
      <c r="J528" s="251">
        <f t="shared" si="72"/>
        <v>8850</v>
      </c>
      <c r="K528" s="77">
        <f t="shared" si="72"/>
        <v>9670</v>
      </c>
      <c r="L528" s="77">
        <f t="shared" si="72"/>
        <v>9670</v>
      </c>
      <c r="M528" s="1180">
        <f t="shared" si="72"/>
        <v>2900.18</v>
      </c>
      <c r="N528" s="1357">
        <f t="shared" si="71"/>
        <v>29.991520165460184</v>
      </c>
    </row>
    <row r="529" spans="1:14" ht="15">
      <c r="A529" s="207">
        <v>621000</v>
      </c>
      <c r="B529" s="23"/>
      <c r="C529" s="981">
        <v>41</v>
      </c>
      <c r="D529" s="816" t="s">
        <v>338</v>
      </c>
      <c r="E529" s="829" t="s">
        <v>80</v>
      </c>
      <c r="F529" s="56">
        <v>916</v>
      </c>
      <c r="G529" s="208">
        <v>1028</v>
      </c>
      <c r="H529" s="121">
        <v>2500</v>
      </c>
      <c r="I529" s="99">
        <v>2500</v>
      </c>
      <c r="J529" s="208">
        <v>1500</v>
      </c>
      <c r="K529" s="121">
        <v>1000</v>
      </c>
      <c r="L529" s="99">
        <v>1000</v>
      </c>
      <c r="M529" s="1199">
        <v>384.61</v>
      </c>
      <c r="N529" s="1268">
        <f t="shared" si="71"/>
        <v>38.461000000000006</v>
      </c>
    </row>
    <row r="530" spans="1:14" ht="15">
      <c r="A530" s="198">
        <v>623000</v>
      </c>
      <c r="B530" s="9"/>
      <c r="C530" s="14">
        <v>41</v>
      </c>
      <c r="D530" s="806" t="s">
        <v>338</v>
      </c>
      <c r="E530" s="457" t="s">
        <v>81</v>
      </c>
      <c r="F530" s="37">
        <v>381</v>
      </c>
      <c r="G530" s="244">
        <v>724</v>
      </c>
      <c r="H530" s="51">
        <v>2500</v>
      </c>
      <c r="I530" s="8">
        <v>2500</v>
      </c>
      <c r="J530" s="199">
        <v>1000</v>
      </c>
      <c r="K530" s="51">
        <v>1700</v>
      </c>
      <c r="L530" s="8">
        <v>1700</v>
      </c>
      <c r="M530" s="386">
        <v>421.2</v>
      </c>
      <c r="N530" s="1272">
        <f t="shared" si="71"/>
        <v>24.77647058823529</v>
      </c>
    </row>
    <row r="531" spans="1:19" ht="15">
      <c r="A531" s="198">
        <v>625001</v>
      </c>
      <c r="B531" s="9"/>
      <c r="C531" s="1002">
        <v>41</v>
      </c>
      <c r="D531" s="817" t="s">
        <v>338</v>
      </c>
      <c r="E531" s="457" t="s">
        <v>82</v>
      </c>
      <c r="F531" s="57">
        <v>195</v>
      </c>
      <c r="G531" s="244">
        <v>273</v>
      </c>
      <c r="H531" s="37">
        <v>750</v>
      </c>
      <c r="I531" s="13">
        <v>750</v>
      </c>
      <c r="J531" s="210">
        <v>200</v>
      </c>
      <c r="K531" s="37">
        <v>420</v>
      </c>
      <c r="L531" s="13">
        <v>420</v>
      </c>
      <c r="M531" s="390">
        <v>120.63</v>
      </c>
      <c r="N531" s="1319">
        <f t="shared" si="71"/>
        <v>28.721428571428568</v>
      </c>
      <c r="O531" s="215"/>
      <c r="P531" s="215"/>
      <c r="Q531" s="215"/>
      <c r="R531" s="215"/>
      <c r="S531" s="215"/>
    </row>
    <row r="532" spans="1:16" ht="15">
      <c r="A532" s="198">
        <v>625002</v>
      </c>
      <c r="B532" s="9"/>
      <c r="C532" s="14">
        <v>41</v>
      </c>
      <c r="D532" s="806" t="s">
        <v>338</v>
      </c>
      <c r="E532" s="457" t="s">
        <v>83</v>
      </c>
      <c r="F532" s="57">
        <v>1954</v>
      </c>
      <c r="G532" s="244">
        <v>2727</v>
      </c>
      <c r="H532" s="57">
        <v>7200</v>
      </c>
      <c r="I532" s="25">
        <v>7200</v>
      </c>
      <c r="J532" s="244">
        <v>3000</v>
      </c>
      <c r="K532" s="57">
        <v>3800</v>
      </c>
      <c r="L532" s="25">
        <v>3800</v>
      </c>
      <c r="M532" s="391">
        <v>1206.75</v>
      </c>
      <c r="N532" s="1305">
        <f t="shared" si="71"/>
        <v>31.756578947368418</v>
      </c>
      <c r="O532" s="215"/>
      <c r="P532" s="215"/>
    </row>
    <row r="533" spans="1:20" ht="15">
      <c r="A533" s="196">
        <v>625003</v>
      </c>
      <c r="B533" s="7"/>
      <c r="C533" s="1002">
        <v>41</v>
      </c>
      <c r="D533" s="817" t="s">
        <v>338</v>
      </c>
      <c r="E533" s="829" t="s">
        <v>84</v>
      </c>
      <c r="F533" s="57">
        <v>112</v>
      </c>
      <c r="G533" s="244">
        <v>156</v>
      </c>
      <c r="H533" s="57">
        <v>420</v>
      </c>
      <c r="I533" s="25">
        <v>420</v>
      </c>
      <c r="J533" s="244">
        <v>150</v>
      </c>
      <c r="K533" s="57">
        <v>250</v>
      </c>
      <c r="L533" s="25">
        <v>250</v>
      </c>
      <c r="M533" s="391">
        <v>68.94</v>
      </c>
      <c r="N533" s="1305">
        <f t="shared" si="71"/>
        <v>27.576</v>
      </c>
      <c r="O533" s="215"/>
      <c r="P533" s="215"/>
      <c r="Q533" s="215"/>
      <c r="R533" s="215"/>
      <c r="S533" s="215"/>
      <c r="T533" s="215"/>
    </row>
    <row r="534" spans="1:20" ht="15">
      <c r="A534" s="198">
        <v>625004</v>
      </c>
      <c r="B534" s="9"/>
      <c r="C534" s="14">
        <v>41</v>
      </c>
      <c r="D534" s="806" t="s">
        <v>338</v>
      </c>
      <c r="E534" s="457" t="s">
        <v>85</v>
      </c>
      <c r="F534" s="51">
        <v>419</v>
      </c>
      <c r="G534" s="199">
        <v>560</v>
      </c>
      <c r="H534" s="51">
        <v>1500</v>
      </c>
      <c r="I534" s="8">
        <v>1500</v>
      </c>
      <c r="J534" s="199">
        <v>1000</v>
      </c>
      <c r="K534" s="51">
        <v>900</v>
      </c>
      <c r="L534" s="8">
        <v>900</v>
      </c>
      <c r="M534" s="386">
        <v>216.47</v>
      </c>
      <c r="N534" s="1305">
        <f t="shared" si="71"/>
        <v>24.05222222222222</v>
      </c>
      <c r="O534" s="215"/>
      <c r="P534" s="215"/>
      <c r="Q534" s="215"/>
      <c r="R534" s="215"/>
      <c r="S534" s="215"/>
      <c r="T534" s="215"/>
    </row>
    <row r="535" spans="1:16" ht="15">
      <c r="A535" s="198">
        <v>625005</v>
      </c>
      <c r="B535" s="9"/>
      <c r="C535" s="14">
        <v>41</v>
      </c>
      <c r="D535" s="806" t="s">
        <v>338</v>
      </c>
      <c r="E535" s="457" t="s">
        <v>86</v>
      </c>
      <c r="F535" s="51">
        <v>140</v>
      </c>
      <c r="G535" s="199">
        <v>187</v>
      </c>
      <c r="H535" s="97">
        <v>500</v>
      </c>
      <c r="I535" s="6">
        <v>500</v>
      </c>
      <c r="J535" s="197">
        <v>500</v>
      </c>
      <c r="K535" s="97">
        <v>300</v>
      </c>
      <c r="L535" s="6">
        <v>300</v>
      </c>
      <c r="M535" s="1185">
        <v>72.15</v>
      </c>
      <c r="N535" s="1272">
        <f t="shared" si="71"/>
        <v>24.05</v>
      </c>
      <c r="O535" s="215"/>
      <c r="P535" s="215"/>
    </row>
    <row r="536" spans="1:18" ht="15">
      <c r="A536" s="206">
        <v>625007</v>
      </c>
      <c r="B536" s="33"/>
      <c r="C536" s="236">
        <v>41</v>
      </c>
      <c r="D536" s="803" t="s">
        <v>338</v>
      </c>
      <c r="E536" s="931" t="s">
        <v>87</v>
      </c>
      <c r="F536" s="37">
        <v>663</v>
      </c>
      <c r="G536" s="210">
        <v>938</v>
      </c>
      <c r="H536" s="811">
        <v>2400</v>
      </c>
      <c r="I536" s="24">
        <v>2400</v>
      </c>
      <c r="J536" s="243">
        <v>1500</v>
      </c>
      <c r="K536" s="811">
        <v>1300</v>
      </c>
      <c r="L536" s="24">
        <v>1300</v>
      </c>
      <c r="M536" s="1187">
        <v>409.43</v>
      </c>
      <c r="N536" s="1316">
        <f t="shared" si="71"/>
        <v>31.494615384615386</v>
      </c>
      <c r="O536" s="215"/>
      <c r="P536" s="215"/>
      <c r="Q536" s="215"/>
      <c r="R536" s="215"/>
    </row>
    <row r="537" spans="1:15" ht="15">
      <c r="A537" s="191">
        <v>633</v>
      </c>
      <c r="B537" s="156"/>
      <c r="C537" s="156"/>
      <c r="D537" s="808"/>
      <c r="E537" s="827" t="s">
        <v>96</v>
      </c>
      <c r="F537" s="5"/>
      <c r="G537" s="192">
        <v>71</v>
      </c>
      <c r="H537" s="5">
        <v>200</v>
      </c>
      <c r="I537" s="4">
        <v>200</v>
      </c>
      <c r="J537" s="192">
        <v>100</v>
      </c>
      <c r="K537" s="5">
        <f>K538</f>
        <v>200</v>
      </c>
      <c r="L537" s="4">
        <f>L538</f>
        <v>200</v>
      </c>
      <c r="M537" s="442">
        <f>M538</f>
        <v>0</v>
      </c>
      <c r="N537" s="1286">
        <f t="shared" si="71"/>
        <v>0</v>
      </c>
      <c r="O537" s="215"/>
    </row>
    <row r="538" spans="1:14" ht="15">
      <c r="A538" s="193">
        <v>633006</v>
      </c>
      <c r="B538" s="123">
        <v>3</v>
      </c>
      <c r="C538" s="123">
        <v>41</v>
      </c>
      <c r="D538" s="808" t="s">
        <v>338</v>
      </c>
      <c r="E538" s="838" t="s">
        <v>339</v>
      </c>
      <c r="F538" s="82"/>
      <c r="G538" s="194">
        <v>71</v>
      </c>
      <c r="H538" s="82">
        <v>200</v>
      </c>
      <c r="I538" s="83">
        <v>200</v>
      </c>
      <c r="J538" s="194">
        <v>100</v>
      </c>
      <c r="K538" s="82">
        <v>200</v>
      </c>
      <c r="L538" s="83">
        <v>200</v>
      </c>
      <c r="M538" s="1184">
        <v>0</v>
      </c>
      <c r="N538" s="1270">
        <f t="shared" si="71"/>
        <v>0</v>
      </c>
    </row>
    <row r="539" spans="1:19" ht="15">
      <c r="A539" s="191">
        <v>637</v>
      </c>
      <c r="B539" s="3"/>
      <c r="C539" s="156"/>
      <c r="D539" s="808"/>
      <c r="E539" s="827" t="s">
        <v>140</v>
      </c>
      <c r="F539" s="926">
        <f>SUM(F540:F541)</f>
        <v>2863</v>
      </c>
      <c r="G539" s="278">
        <f>SUM(G540:G541)</f>
        <v>3562</v>
      </c>
      <c r="H539" s="5">
        <f>SUM(H540:H541)</f>
        <v>5800</v>
      </c>
      <c r="I539" s="4">
        <f>SUM(I540:I541)</f>
        <v>5800</v>
      </c>
      <c r="J539" s="192">
        <f>SUM(J540:J542)</f>
        <v>5300</v>
      </c>
      <c r="K539" s="5">
        <f>SUM(K540:K541)</f>
        <v>5500</v>
      </c>
      <c r="L539" s="4">
        <f>SUM(L540:L541)</f>
        <v>5500</v>
      </c>
      <c r="M539" s="442">
        <f>SUM(M540:M541)</f>
        <v>1620.92</v>
      </c>
      <c r="N539" s="1286">
        <f t="shared" si="71"/>
        <v>29.471272727272726</v>
      </c>
      <c r="O539" s="215"/>
      <c r="P539" s="215"/>
      <c r="Q539" s="215"/>
      <c r="R539" s="215"/>
      <c r="S539" s="215"/>
    </row>
    <row r="540" spans="1:18" ht="15">
      <c r="A540" s="198">
        <v>637014</v>
      </c>
      <c r="B540" s="9"/>
      <c r="C540" s="1002">
        <v>41</v>
      </c>
      <c r="D540" s="816" t="s">
        <v>338</v>
      </c>
      <c r="E540" s="457" t="s">
        <v>156</v>
      </c>
      <c r="F540" s="51">
        <v>2714</v>
      </c>
      <c r="G540" s="199">
        <v>3324</v>
      </c>
      <c r="H540" s="51">
        <v>5000</v>
      </c>
      <c r="I540" s="6">
        <v>5000</v>
      </c>
      <c r="J540" s="199">
        <v>5000</v>
      </c>
      <c r="K540" s="51">
        <v>5000</v>
      </c>
      <c r="L540" s="6">
        <v>5000</v>
      </c>
      <c r="M540" s="386">
        <v>1536</v>
      </c>
      <c r="N540" s="1268">
        <f t="shared" si="71"/>
        <v>30.72</v>
      </c>
      <c r="O540" s="215"/>
      <c r="P540" s="215"/>
      <c r="Q540" s="215"/>
      <c r="R540" s="215"/>
    </row>
    <row r="541" spans="1:15" ht="15">
      <c r="A541" s="200">
        <v>637016</v>
      </c>
      <c r="B541" s="11"/>
      <c r="C541" s="236">
        <v>41</v>
      </c>
      <c r="D541" s="807" t="s">
        <v>338</v>
      </c>
      <c r="E541" s="856" t="s">
        <v>160</v>
      </c>
      <c r="F541" s="944">
        <v>149</v>
      </c>
      <c r="G541" s="945">
        <v>238</v>
      </c>
      <c r="H541" s="85">
        <v>800</v>
      </c>
      <c r="I541" s="85">
        <v>800</v>
      </c>
      <c r="J541" s="285">
        <v>300</v>
      </c>
      <c r="K541" s="85">
        <v>500</v>
      </c>
      <c r="L541" s="85">
        <v>500</v>
      </c>
      <c r="M541" s="1232">
        <v>84.92</v>
      </c>
      <c r="N541" s="1305">
        <f t="shared" si="71"/>
        <v>16.984</v>
      </c>
      <c r="O541" s="215"/>
    </row>
    <row r="542" spans="1:15" ht="15">
      <c r="A542" s="191">
        <v>641</v>
      </c>
      <c r="B542" s="3"/>
      <c r="C542" s="156"/>
      <c r="D542" s="808"/>
      <c r="E542" s="827" t="s">
        <v>167</v>
      </c>
      <c r="F542" s="5">
        <v>1860</v>
      </c>
      <c r="G542" s="192">
        <v>3439</v>
      </c>
      <c r="H542" s="5">
        <v>1800</v>
      </c>
      <c r="I542" s="4">
        <v>1800</v>
      </c>
      <c r="J542" s="192"/>
      <c r="K542" s="5">
        <f>K543</f>
        <v>1800</v>
      </c>
      <c r="L542" s="4">
        <f>L543</f>
        <v>1800</v>
      </c>
      <c r="M542" s="442">
        <f>M543</f>
        <v>0</v>
      </c>
      <c r="N542" s="1286">
        <f t="shared" si="71"/>
        <v>0</v>
      </c>
      <c r="O542" s="215"/>
    </row>
    <row r="543" spans="1:14" ht="15">
      <c r="A543" s="193">
        <v>641012</v>
      </c>
      <c r="B543" s="16"/>
      <c r="C543" s="123">
        <v>41</v>
      </c>
      <c r="D543" s="808" t="s">
        <v>338</v>
      </c>
      <c r="E543" s="838" t="s">
        <v>340</v>
      </c>
      <c r="F543" s="82">
        <v>1860</v>
      </c>
      <c r="G543" s="194">
        <v>3439</v>
      </c>
      <c r="H543" s="37">
        <v>1800</v>
      </c>
      <c r="I543" s="83">
        <v>1800</v>
      </c>
      <c r="J543" s="194">
        <v>2000</v>
      </c>
      <c r="K543" s="82">
        <v>1800</v>
      </c>
      <c r="L543" s="13">
        <v>1800</v>
      </c>
      <c r="M543" s="1184">
        <v>0</v>
      </c>
      <c r="N543" s="1267">
        <f t="shared" si="71"/>
        <v>0</v>
      </c>
    </row>
    <row r="544" spans="1:14" ht="15.75" thickBot="1">
      <c r="A544" s="228"/>
      <c r="B544" s="101"/>
      <c r="C544" s="1004"/>
      <c r="D544" s="834"/>
      <c r="E544" s="888"/>
      <c r="F544" s="874"/>
      <c r="G544" s="946"/>
      <c r="H544" s="111"/>
      <c r="I544" s="13"/>
      <c r="J544" s="328"/>
      <c r="K544" s="37"/>
      <c r="L544" s="102"/>
      <c r="M544" s="1233"/>
      <c r="N544" s="447"/>
    </row>
    <row r="545" spans="1:14" ht="15.75" thickBot="1">
      <c r="A545" s="213" t="s">
        <v>383</v>
      </c>
      <c r="B545" s="18"/>
      <c r="C545" s="999"/>
      <c r="D545" s="802"/>
      <c r="E545" s="61" t="s">
        <v>341</v>
      </c>
      <c r="F545" s="74">
        <v>165</v>
      </c>
      <c r="G545" s="19">
        <v>471</v>
      </c>
      <c r="H545" s="74">
        <f aca="true" t="shared" si="73" ref="H545:M545">H546</f>
        <v>500</v>
      </c>
      <c r="I545" s="72">
        <f t="shared" si="73"/>
        <v>500</v>
      </c>
      <c r="J545" s="19">
        <f t="shared" si="73"/>
        <v>500</v>
      </c>
      <c r="K545" s="74">
        <v>300</v>
      </c>
      <c r="L545" s="72">
        <v>300</v>
      </c>
      <c r="M545" s="394">
        <f t="shared" si="73"/>
        <v>70.88</v>
      </c>
      <c r="N545" s="1358">
        <f>(100/L545)*M545</f>
        <v>23.626666666666665</v>
      </c>
    </row>
    <row r="546" spans="1:18" ht="15.75" thickBot="1">
      <c r="A546" s="204">
        <v>642</v>
      </c>
      <c r="B546" s="20"/>
      <c r="C546" s="1015"/>
      <c r="D546" s="822"/>
      <c r="E546" s="827" t="s">
        <v>291</v>
      </c>
      <c r="F546" s="137">
        <v>165</v>
      </c>
      <c r="G546" s="205">
        <v>471</v>
      </c>
      <c r="H546" s="137">
        <v>500</v>
      </c>
      <c r="I546" s="21">
        <v>500</v>
      </c>
      <c r="J546" s="205">
        <v>500</v>
      </c>
      <c r="K546" s="137">
        <v>300</v>
      </c>
      <c r="L546" s="21">
        <v>300</v>
      </c>
      <c r="M546" s="1203">
        <f>M547</f>
        <v>70.88</v>
      </c>
      <c r="N546" s="1357">
        <f>(100/L546)*M546</f>
        <v>23.626666666666665</v>
      </c>
      <c r="P546" s="215"/>
      <c r="R546" s="235"/>
    </row>
    <row r="547" spans="1:19" ht="15">
      <c r="A547" s="193">
        <v>642014</v>
      </c>
      <c r="B547" s="23"/>
      <c r="C547" s="1005">
        <v>111</v>
      </c>
      <c r="D547" s="943" t="s">
        <v>342</v>
      </c>
      <c r="E547" s="856" t="s">
        <v>343</v>
      </c>
      <c r="F547" s="56">
        <v>165</v>
      </c>
      <c r="G547" s="208">
        <v>471</v>
      </c>
      <c r="H547" s="56">
        <v>500</v>
      </c>
      <c r="I547" s="99">
        <v>500</v>
      </c>
      <c r="J547" s="208">
        <v>500</v>
      </c>
      <c r="K547" s="56">
        <v>300</v>
      </c>
      <c r="L547" s="22">
        <v>300</v>
      </c>
      <c r="M547" s="1199">
        <v>70.88</v>
      </c>
      <c r="N547" s="1267">
        <f>(100/L547)*M547</f>
        <v>23.626666666666665</v>
      </c>
      <c r="O547" s="215"/>
      <c r="P547" s="215"/>
      <c r="Q547" s="235"/>
      <c r="R547" s="235"/>
      <c r="S547" s="235"/>
    </row>
    <row r="548" spans="1:15" ht="15.75" thickBot="1">
      <c r="A548" s="228"/>
      <c r="B548" s="101"/>
      <c r="C548" s="1007"/>
      <c r="D548" s="839"/>
      <c r="E548" s="843"/>
      <c r="F548" s="869"/>
      <c r="G548" s="421"/>
      <c r="H548" s="111"/>
      <c r="I548" s="102"/>
      <c r="J548" s="280"/>
      <c r="K548" s="111"/>
      <c r="L548" s="102"/>
      <c r="M548" s="1234"/>
      <c r="N548" s="1359"/>
      <c r="O548" s="215"/>
    </row>
    <row r="549" spans="1:14" ht="15.75" thickBot="1">
      <c r="A549" s="213" t="s">
        <v>384</v>
      </c>
      <c r="B549" s="103"/>
      <c r="C549" s="59"/>
      <c r="D549" s="802"/>
      <c r="E549" s="61" t="s">
        <v>344</v>
      </c>
      <c r="F549" s="74">
        <f aca="true" t="shared" si="74" ref="F549:L549">F550</f>
        <v>551</v>
      </c>
      <c r="G549" s="19">
        <f t="shared" si="74"/>
        <v>1299</v>
      </c>
      <c r="H549" s="74">
        <f t="shared" si="74"/>
        <v>1200</v>
      </c>
      <c r="I549" s="72">
        <f t="shared" si="74"/>
        <v>1200</v>
      </c>
      <c r="J549" s="19">
        <f t="shared" si="74"/>
        <v>600</v>
      </c>
      <c r="K549" s="74">
        <f t="shared" si="74"/>
        <v>400</v>
      </c>
      <c r="L549" s="72">
        <f t="shared" si="74"/>
        <v>400</v>
      </c>
      <c r="M549" s="394">
        <v>0</v>
      </c>
      <c r="N549" s="1358">
        <f>(100/L549)*M549</f>
        <v>0</v>
      </c>
    </row>
    <row r="550" spans="1:14" ht="15">
      <c r="A550" s="300">
        <v>642</v>
      </c>
      <c r="B550" s="104"/>
      <c r="C550" s="162"/>
      <c r="D550" s="835"/>
      <c r="E550" s="836" t="s">
        <v>291</v>
      </c>
      <c r="F550" s="116">
        <f>SUM(F551:F554)</f>
        <v>551</v>
      </c>
      <c r="G550" s="248">
        <f>SUM(G551:G554)</f>
        <v>1299</v>
      </c>
      <c r="H550" s="116">
        <f>H551+H553+H554+H552</f>
        <v>1200</v>
      </c>
      <c r="I550" s="107">
        <f>I551+I553+I554+I552</f>
        <v>1200</v>
      </c>
      <c r="J550" s="248">
        <f>J551+J553+J555</f>
        <v>600</v>
      </c>
      <c r="K550" s="116">
        <v>400</v>
      </c>
      <c r="L550" s="107">
        <v>400</v>
      </c>
      <c r="M550" s="1193">
        <v>0</v>
      </c>
      <c r="N550" s="1273">
        <f>(100/L550)*M550</f>
        <v>0</v>
      </c>
    </row>
    <row r="551" spans="1:18" ht="13.5" customHeight="1">
      <c r="A551" s="198">
        <v>642026</v>
      </c>
      <c r="B551" s="9">
        <v>2</v>
      </c>
      <c r="C551" s="14">
        <v>111</v>
      </c>
      <c r="D551" s="806" t="s">
        <v>342</v>
      </c>
      <c r="E551" s="457" t="s">
        <v>66</v>
      </c>
      <c r="F551" s="51">
        <v>99</v>
      </c>
      <c r="G551" s="199"/>
      <c r="H551" s="819">
        <v>1000</v>
      </c>
      <c r="I551" s="58">
        <v>1000</v>
      </c>
      <c r="J551" s="203">
        <v>500</v>
      </c>
      <c r="K551" s="819">
        <v>400</v>
      </c>
      <c r="L551" s="58">
        <v>400</v>
      </c>
      <c r="M551" s="1188">
        <v>0</v>
      </c>
      <c r="N551" s="1268">
        <f>(100/L551)*M551</f>
        <v>0</v>
      </c>
      <c r="R551" s="215"/>
    </row>
    <row r="552" spans="1:19" ht="1.5" customHeight="1" hidden="1">
      <c r="A552" s="198">
        <v>642026</v>
      </c>
      <c r="B552" s="9"/>
      <c r="C552" s="14">
        <v>111</v>
      </c>
      <c r="D552" s="806" t="s">
        <v>342</v>
      </c>
      <c r="E552" s="931" t="s">
        <v>404</v>
      </c>
      <c r="F552" s="57">
        <v>352</v>
      </c>
      <c r="G552" s="244">
        <v>1183</v>
      </c>
      <c r="H552" s="922"/>
      <c r="I552" s="58"/>
      <c r="J552" s="203">
        <v>1000</v>
      </c>
      <c r="K552" s="819"/>
      <c r="L552" s="144"/>
      <c r="M552" s="1188"/>
      <c r="N552" s="380"/>
      <c r="S552" s="215"/>
    </row>
    <row r="553" spans="1:20" ht="15">
      <c r="A553" s="198">
        <v>642026</v>
      </c>
      <c r="B553" s="9">
        <v>3</v>
      </c>
      <c r="C553" s="14">
        <v>111</v>
      </c>
      <c r="D553" s="806" t="s">
        <v>342</v>
      </c>
      <c r="E553" s="931" t="s">
        <v>312</v>
      </c>
      <c r="F553" s="57">
        <v>100</v>
      </c>
      <c r="G553" s="244">
        <v>116</v>
      </c>
      <c r="H553" s="922">
        <v>200</v>
      </c>
      <c r="I553" s="144">
        <v>200</v>
      </c>
      <c r="J553" s="269">
        <v>100</v>
      </c>
      <c r="K553" s="922"/>
      <c r="L553" s="144"/>
      <c r="M553" s="1217"/>
      <c r="N553" s="1272"/>
      <c r="P553" s="215"/>
      <c r="Q553" s="215"/>
      <c r="R553" s="215"/>
      <c r="S553" s="215"/>
      <c r="T553" s="396"/>
    </row>
    <row r="554" spans="1:15" ht="15">
      <c r="A554" s="200">
        <v>642026</v>
      </c>
      <c r="B554" s="33">
        <v>4</v>
      </c>
      <c r="C554" s="239">
        <v>111</v>
      </c>
      <c r="D554" s="804" t="s">
        <v>342</v>
      </c>
      <c r="E554" s="842" t="s">
        <v>345</v>
      </c>
      <c r="F554" s="811"/>
      <c r="G554" s="243"/>
      <c r="H554" s="852"/>
      <c r="I554" s="118"/>
      <c r="J554" s="286"/>
      <c r="K554" s="852"/>
      <c r="L554" s="118"/>
      <c r="M554" s="1235"/>
      <c r="N554" s="1336"/>
      <c r="O554" s="215"/>
    </row>
    <row r="555" spans="1:15" ht="15.75" thickBot="1">
      <c r="A555" s="228"/>
      <c r="B555" s="101"/>
      <c r="C555" s="1007"/>
      <c r="D555" s="839"/>
      <c r="E555" s="843"/>
      <c r="F555" s="874"/>
      <c r="G555" s="260"/>
      <c r="H555" s="37"/>
      <c r="I555" s="102"/>
      <c r="J555" s="287"/>
      <c r="K555" s="111"/>
      <c r="L555" s="13"/>
      <c r="M555" s="1236"/>
      <c r="N555" s="1295"/>
      <c r="O555" s="215"/>
    </row>
    <row r="556" spans="1:14" ht="15.75" thickBot="1">
      <c r="A556" s="213" t="s">
        <v>384</v>
      </c>
      <c r="B556" s="18"/>
      <c r="C556" s="999"/>
      <c r="D556" s="802"/>
      <c r="E556" s="61" t="s">
        <v>346</v>
      </c>
      <c r="F556" s="74">
        <v>83</v>
      </c>
      <c r="G556" s="19">
        <v>355</v>
      </c>
      <c r="H556" s="74">
        <f aca="true" t="shared" si="75" ref="H556:M556">H557</f>
        <v>2000</v>
      </c>
      <c r="I556" s="72">
        <f t="shared" si="75"/>
        <v>2000</v>
      </c>
      <c r="J556" s="19">
        <f t="shared" si="75"/>
        <v>500</v>
      </c>
      <c r="K556" s="74">
        <f t="shared" si="75"/>
        <v>2000</v>
      </c>
      <c r="L556" s="72">
        <f t="shared" si="75"/>
        <v>2000</v>
      </c>
      <c r="M556" s="394">
        <f t="shared" si="75"/>
        <v>313.1</v>
      </c>
      <c r="N556" s="1358">
        <f>(100/L556)*M556</f>
        <v>15.655000000000001</v>
      </c>
    </row>
    <row r="557" spans="1:15" ht="15">
      <c r="A557" s="295">
        <v>642</v>
      </c>
      <c r="B557" s="104"/>
      <c r="C557" s="162"/>
      <c r="D557" s="835"/>
      <c r="E557" s="948" t="s">
        <v>291</v>
      </c>
      <c r="F557" s="840">
        <v>83</v>
      </c>
      <c r="G557" s="845">
        <v>355</v>
      </c>
      <c r="H557" s="116">
        <v>2000</v>
      </c>
      <c r="I557" s="107">
        <v>2000</v>
      </c>
      <c r="J557" s="248">
        <v>500</v>
      </c>
      <c r="K557" s="116">
        <f>K558</f>
        <v>2000</v>
      </c>
      <c r="L557" s="107">
        <f>L558</f>
        <v>2000</v>
      </c>
      <c r="M557" s="1193">
        <f>M558</f>
        <v>313.1</v>
      </c>
      <c r="N557" s="1288">
        <f>(100/L557)*M557</f>
        <v>15.655000000000001</v>
      </c>
      <c r="O557" s="215"/>
    </row>
    <row r="558" spans="1:14" ht="15">
      <c r="A558" s="193">
        <v>642026</v>
      </c>
      <c r="B558" s="80"/>
      <c r="C558" s="123">
        <v>41</v>
      </c>
      <c r="D558" s="808" t="s">
        <v>342</v>
      </c>
      <c r="E558" s="838" t="s">
        <v>291</v>
      </c>
      <c r="F558" s="82">
        <v>83</v>
      </c>
      <c r="G558" s="194">
        <v>355</v>
      </c>
      <c r="H558" s="37">
        <v>2000</v>
      </c>
      <c r="I558" s="13">
        <v>2000</v>
      </c>
      <c r="J558" s="210">
        <v>500</v>
      </c>
      <c r="K558" s="37">
        <v>2000</v>
      </c>
      <c r="L558" s="83">
        <v>2000</v>
      </c>
      <c r="M558" s="1186">
        <v>313.1</v>
      </c>
      <c r="N558" s="1267">
        <f>(100/L558)*M558</f>
        <v>15.655000000000001</v>
      </c>
    </row>
    <row r="559" spans="1:14" ht="17.25" thickBot="1">
      <c r="A559" s="309"/>
      <c r="B559" s="158"/>
      <c r="C559" s="1024"/>
      <c r="D559" s="834"/>
      <c r="E559" s="949"/>
      <c r="F559" s="947"/>
      <c r="G559" s="952"/>
      <c r="H559" s="951"/>
      <c r="I559" s="159"/>
      <c r="J559" s="280"/>
      <c r="K559" s="951"/>
      <c r="L559" s="160"/>
      <c r="M559" s="411"/>
      <c r="N559" s="1328"/>
    </row>
    <row r="560" spans="1:14" ht="15.75" thickBot="1">
      <c r="A560" s="213" t="s">
        <v>454</v>
      </c>
      <c r="B560" s="18"/>
      <c r="C560" s="999"/>
      <c r="D560" s="802"/>
      <c r="E560" s="950" t="s">
        <v>368</v>
      </c>
      <c r="F560" s="74">
        <f>SUM(F561:F563)</f>
        <v>425</v>
      </c>
      <c r="G560" s="19">
        <f>SUM(G561:G563)</f>
        <v>9809</v>
      </c>
      <c r="H560" s="74">
        <f aca="true" t="shared" si="76" ref="H560:M560">H561+H562+H563</f>
        <v>1500</v>
      </c>
      <c r="I560" s="72">
        <f t="shared" si="76"/>
        <v>1500</v>
      </c>
      <c r="J560" s="953">
        <f t="shared" si="76"/>
        <v>1100</v>
      </c>
      <c r="K560" s="74">
        <f t="shared" si="76"/>
        <v>1500</v>
      </c>
      <c r="L560" s="72">
        <f t="shared" si="76"/>
        <v>1500</v>
      </c>
      <c r="M560" s="394">
        <f t="shared" si="76"/>
        <v>0</v>
      </c>
      <c r="N560" s="392">
        <f>(100/L560)*M560</f>
        <v>0</v>
      </c>
    </row>
    <row r="561" spans="1:14" ht="0.75" customHeight="1">
      <c r="A561" s="231">
        <v>633006</v>
      </c>
      <c r="B561" s="1039">
        <v>7</v>
      </c>
      <c r="C561" s="1039">
        <v>41</v>
      </c>
      <c r="D561" s="1040" t="s">
        <v>347</v>
      </c>
      <c r="E561" s="836" t="s">
        <v>221</v>
      </c>
      <c r="F561" s="926"/>
      <c r="G561" s="278">
        <v>9203</v>
      </c>
      <c r="H561" s="926"/>
      <c r="I561" s="145"/>
      <c r="J561" s="271"/>
      <c r="K561" s="926"/>
      <c r="L561" s="145"/>
      <c r="M561" s="452"/>
      <c r="N561" s="451"/>
    </row>
    <row r="562" spans="1:20" ht="15.75" thickBot="1">
      <c r="A562" s="222">
        <v>637015</v>
      </c>
      <c r="B562" s="156"/>
      <c r="C562" s="156">
        <v>41</v>
      </c>
      <c r="D562" s="1041" t="s">
        <v>347</v>
      </c>
      <c r="E562" s="827" t="s">
        <v>140</v>
      </c>
      <c r="F562" s="5"/>
      <c r="G562" s="192"/>
      <c r="H562" s="5">
        <v>500</v>
      </c>
      <c r="I562" s="4">
        <v>500</v>
      </c>
      <c r="J562" s="192">
        <v>100</v>
      </c>
      <c r="K562" s="5">
        <v>500</v>
      </c>
      <c r="L562" s="4">
        <v>500</v>
      </c>
      <c r="M562" s="442">
        <v>0</v>
      </c>
      <c r="N562" s="1286">
        <f>(100/L562)*M562</f>
        <v>0</v>
      </c>
      <c r="P562" s="215"/>
      <c r="Q562" s="314"/>
      <c r="R562" s="314"/>
      <c r="S562" s="314"/>
      <c r="T562" s="314"/>
    </row>
    <row r="563" spans="1:14" ht="15">
      <c r="A563" s="310">
        <v>641006</v>
      </c>
      <c r="B563" s="163"/>
      <c r="C563" s="163">
        <v>111</v>
      </c>
      <c r="D563" s="1041" t="s">
        <v>347</v>
      </c>
      <c r="E563" s="827" t="s">
        <v>348</v>
      </c>
      <c r="F563" s="5">
        <v>425</v>
      </c>
      <c r="G563" s="192">
        <v>606</v>
      </c>
      <c r="H563" s="5">
        <v>1000</v>
      </c>
      <c r="I563" s="4">
        <v>1000</v>
      </c>
      <c r="J563" s="195">
        <v>1000</v>
      </c>
      <c r="K563" s="5">
        <v>1000</v>
      </c>
      <c r="L563" s="4">
        <v>1000</v>
      </c>
      <c r="M563" s="442">
        <v>0</v>
      </c>
      <c r="N563" s="1357">
        <f>(100/L563)*M563</f>
        <v>0</v>
      </c>
    </row>
    <row r="564" spans="1:19" ht="15.75" thickBot="1">
      <c r="A564" s="365"/>
      <c r="B564" s="359"/>
      <c r="C564" s="1025"/>
      <c r="D564" s="839"/>
      <c r="E564" s="955" t="s">
        <v>349</v>
      </c>
      <c r="F564" s="954">
        <v>410113</v>
      </c>
      <c r="G564" s="958">
        <v>450283</v>
      </c>
      <c r="H564" s="956">
        <v>415500</v>
      </c>
      <c r="I564" s="360">
        <v>500463</v>
      </c>
      <c r="J564" s="977">
        <v>400561</v>
      </c>
      <c r="K564" s="956">
        <v>434000</v>
      </c>
      <c r="L564" s="360">
        <v>500259</v>
      </c>
      <c r="M564" s="1237">
        <v>89939</v>
      </c>
      <c r="N564" s="1360">
        <f>(100/L564)*M564</f>
        <v>17.978487143659585</v>
      </c>
      <c r="O564" s="215"/>
      <c r="P564" s="215"/>
      <c r="Q564" s="215"/>
      <c r="R564" s="215"/>
      <c r="S564" s="215"/>
    </row>
    <row r="565" spans="1:20" ht="15.75" thickBot="1">
      <c r="A565" s="38"/>
      <c r="B565" s="40"/>
      <c r="C565" s="40"/>
      <c r="D565" s="366"/>
      <c r="E565" s="48" t="s">
        <v>350</v>
      </c>
      <c r="F565" s="168">
        <v>771626</v>
      </c>
      <c r="G565" s="49">
        <v>964821</v>
      </c>
      <c r="H565" s="957">
        <v>1092360</v>
      </c>
      <c r="I565" s="49">
        <v>1116387</v>
      </c>
      <c r="J565" s="957">
        <f>J5+J118+J135+J154+J157+J164+J176+J199+J203+J214+J232+J252+J255+J266+J285+J315+J329+J366+J385+J417+J425+J488+J519+J526+J545+J549+J556+J560</f>
        <v>782419.98</v>
      </c>
      <c r="K565" s="957">
        <f>K5+K118+K135+K154+K157+K176+K199+K203+K214+K232+K255+K266+K285+K315+K329+K366+K385+K417+K425+K488+K519+K526+K545+K549+K556+K560</f>
        <v>1125808</v>
      </c>
      <c r="L565" s="49">
        <v>1134808</v>
      </c>
      <c r="M565" s="1238">
        <f>M5+M118+M135+M154+M157+M164+M176+M199+M203+M214+M232+M252+M255+M266+M285+M315+M329+M366+M385+M417+M425+M488+M519+M526+M545+M549+M556+M560</f>
        <v>300017.27</v>
      </c>
      <c r="N565" s="1288">
        <f>(100/L565)*M565</f>
        <v>26.437711930123864</v>
      </c>
      <c r="O565" s="215"/>
      <c r="T565" s="53"/>
    </row>
    <row r="566" spans="1:14" ht="15.75" thickBot="1">
      <c r="A566" s="67"/>
      <c r="B566" s="67"/>
      <c r="C566" s="67"/>
      <c r="D566" s="180"/>
      <c r="E566" s="164" t="s">
        <v>351</v>
      </c>
      <c r="F566" s="165">
        <v>410113</v>
      </c>
      <c r="G566" s="165">
        <v>450283</v>
      </c>
      <c r="H566" s="362">
        <f>H564</f>
        <v>415500</v>
      </c>
      <c r="I566" s="362">
        <v>500463</v>
      </c>
      <c r="J566" s="978">
        <f>J564</f>
        <v>400561</v>
      </c>
      <c r="K566" s="64">
        <v>434000</v>
      </c>
      <c r="L566" s="362">
        <f>L564</f>
        <v>500259</v>
      </c>
      <c r="M566" s="1239">
        <f>M564</f>
        <v>89939</v>
      </c>
      <c r="N566" s="1361">
        <f>(100/L566)*M566</f>
        <v>17.978487143659585</v>
      </c>
    </row>
    <row r="567" spans="1:19" ht="15.75" thickBot="1">
      <c r="A567" s="166"/>
      <c r="B567" s="166"/>
      <c r="C567" s="166"/>
      <c r="D567" s="180"/>
      <c r="E567" s="167" t="s">
        <v>352</v>
      </c>
      <c r="F567" s="44">
        <v>1181739</v>
      </c>
      <c r="G567" s="44">
        <v>1415104</v>
      </c>
      <c r="H567" s="44">
        <f aca="true" t="shared" si="77" ref="H567:N567">H565+H566</f>
        <v>1507860</v>
      </c>
      <c r="I567" s="44">
        <f t="shared" si="77"/>
        <v>1616850</v>
      </c>
      <c r="J567" s="44">
        <f t="shared" si="77"/>
        <v>1182980.98</v>
      </c>
      <c r="K567" s="364">
        <f t="shared" si="77"/>
        <v>1559808</v>
      </c>
      <c r="L567" s="44">
        <f t="shared" si="77"/>
        <v>1635067</v>
      </c>
      <c r="M567" s="1240">
        <f t="shared" si="77"/>
        <v>389956.27</v>
      </c>
      <c r="N567" s="1362">
        <f t="shared" si="77"/>
        <v>44.416199073783446</v>
      </c>
      <c r="O567" s="215"/>
      <c r="P567" s="215"/>
      <c r="Q567" s="215"/>
      <c r="R567" s="215"/>
      <c r="S567" s="215"/>
    </row>
    <row r="568" spans="1:19" ht="15.75" thickBot="1">
      <c r="A568" s="166"/>
      <c r="B568" s="166"/>
      <c r="C568" s="166"/>
      <c r="D568" s="129"/>
      <c r="E568" s="41"/>
      <c r="H568" s="168"/>
      <c r="I568" s="168"/>
      <c r="J568" s="154"/>
      <c r="K568" s="168"/>
      <c r="L568" s="168"/>
      <c r="M568" s="1241"/>
      <c r="N568" s="1333"/>
      <c r="P568" s="215"/>
      <c r="Q568" s="215"/>
      <c r="R568" s="215"/>
      <c r="S568" s="215"/>
    </row>
    <row r="569" spans="1:15" ht="15.75" thickBot="1">
      <c r="A569" s="313"/>
      <c r="B569" s="169"/>
      <c r="C569" s="45"/>
      <c r="D569" s="367"/>
      <c r="E569" s="65" t="s">
        <v>353</v>
      </c>
      <c r="H569" s="170"/>
      <c r="I569" s="170"/>
      <c r="J569" s="168"/>
      <c r="K569" s="170"/>
      <c r="L569" s="170"/>
      <c r="M569" s="1242"/>
      <c r="N569" s="1334"/>
      <c r="O569" s="215"/>
    </row>
    <row r="570" spans="1:20" ht="15.75" thickBot="1">
      <c r="A570" s="171" t="s">
        <v>354</v>
      </c>
      <c r="B570" s="172"/>
      <c r="C570" s="1026"/>
      <c r="D570" s="802"/>
      <c r="E570" s="378" t="s">
        <v>355</v>
      </c>
      <c r="F570" s="39">
        <v>2400</v>
      </c>
      <c r="G570" s="174">
        <v>15730</v>
      </c>
      <c r="H570" s="173">
        <v>46474</v>
      </c>
      <c r="I570" s="176">
        <v>96974</v>
      </c>
      <c r="J570" s="174"/>
      <c r="K570" s="39">
        <v>55431</v>
      </c>
      <c r="L570" s="173">
        <f>SUM(L571:L575)</f>
        <v>55431</v>
      </c>
      <c r="M570" s="1243">
        <v>0</v>
      </c>
      <c r="N570" s="1363">
        <f>(100/L570)*M570</f>
        <v>0</v>
      </c>
      <c r="O570" s="215"/>
      <c r="P570" s="215"/>
      <c r="Q570" s="215"/>
      <c r="R570" s="215"/>
      <c r="S570" s="215"/>
      <c r="T570" s="235"/>
    </row>
    <row r="571" spans="1:19" ht="15">
      <c r="A571" s="211">
        <v>711001</v>
      </c>
      <c r="B571" s="32"/>
      <c r="C571" s="1027">
        <v>43</v>
      </c>
      <c r="D571" s="959" t="s">
        <v>356</v>
      </c>
      <c r="E571" s="964" t="s">
        <v>452</v>
      </c>
      <c r="F571" s="960"/>
      <c r="G571" s="966"/>
      <c r="H571" s="187"/>
      <c r="I571" s="177">
        <v>12000</v>
      </c>
      <c r="J571" s="968"/>
      <c r="K571" s="961"/>
      <c r="L571" s="177"/>
      <c r="M571" s="1244"/>
      <c r="N571" s="1364"/>
      <c r="O571" s="215"/>
      <c r="P571" s="215"/>
      <c r="Q571" s="215"/>
      <c r="R571" s="215"/>
      <c r="S571" s="215"/>
    </row>
    <row r="572" spans="1:15" ht="15">
      <c r="A572" s="198">
        <v>713005</v>
      </c>
      <c r="B572" s="9"/>
      <c r="C572" s="14">
        <v>111</v>
      </c>
      <c r="D572" s="818" t="s">
        <v>356</v>
      </c>
      <c r="E572" s="43" t="s">
        <v>489</v>
      </c>
      <c r="F572" s="198"/>
      <c r="G572" s="199"/>
      <c r="H572" s="51"/>
      <c r="I572" s="8">
        <v>18850</v>
      </c>
      <c r="J572" s="983"/>
      <c r="K572" s="198"/>
      <c r="L572" s="96"/>
      <c r="M572" s="1245"/>
      <c r="N572" s="1365"/>
      <c r="O572" s="1284"/>
    </row>
    <row r="573" spans="1:14" ht="15">
      <c r="A573" s="198">
        <v>716000</v>
      </c>
      <c r="B573" s="7"/>
      <c r="C573" s="1002">
        <v>41</v>
      </c>
      <c r="D573" s="823" t="s">
        <v>356</v>
      </c>
      <c r="E573" s="457" t="s">
        <v>357</v>
      </c>
      <c r="F573" s="97">
        <v>2400</v>
      </c>
      <c r="G573" s="197"/>
      <c r="H573" s="187">
        <v>15000</v>
      </c>
      <c r="I573" s="6">
        <v>15000</v>
      </c>
      <c r="J573" s="987"/>
      <c r="K573" s="187">
        <v>15000</v>
      </c>
      <c r="L573" s="189">
        <v>15000</v>
      </c>
      <c r="M573" s="1224">
        <v>0</v>
      </c>
      <c r="N573" s="1319">
        <f>(100/L573)*M573</f>
        <v>0</v>
      </c>
    </row>
    <row r="574" spans="1:15" ht="15">
      <c r="A574" s="198">
        <v>717001</v>
      </c>
      <c r="B574" s="9"/>
      <c r="C574" s="14">
        <v>41</v>
      </c>
      <c r="D574" s="806" t="s">
        <v>356</v>
      </c>
      <c r="E574" s="741" t="s">
        <v>358</v>
      </c>
      <c r="F574" s="984"/>
      <c r="G574" s="985">
        <v>15730</v>
      </c>
      <c r="H574" s="51">
        <v>31474</v>
      </c>
      <c r="I574" s="8">
        <v>27074</v>
      </c>
      <c r="J574" s="199"/>
      <c r="K574" s="51">
        <v>40431</v>
      </c>
      <c r="L574" s="8">
        <v>40431</v>
      </c>
      <c r="M574" s="386">
        <v>0</v>
      </c>
      <c r="N574" s="1272">
        <f>(100/L574)*M574</f>
        <v>0</v>
      </c>
      <c r="O574" s="1284"/>
    </row>
    <row r="575" spans="1:19" ht="15.75" thickBot="1">
      <c r="A575" s="311">
        <v>717002</v>
      </c>
      <c r="B575" s="1048"/>
      <c r="C575" s="1048">
        <v>41</v>
      </c>
      <c r="D575" s="1042" t="s">
        <v>356</v>
      </c>
      <c r="E575" s="382" t="s">
        <v>443</v>
      </c>
      <c r="F575" s="1046"/>
      <c r="G575" s="1047"/>
      <c r="H575" s="906"/>
      <c r="I575" s="1043">
        <v>24050</v>
      </c>
      <c r="J575" s="1045"/>
      <c r="K575" s="370"/>
      <c r="L575" s="986"/>
      <c r="M575" s="1246"/>
      <c r="N575" s="1364"/>
      <c r="O575" s="215"/>
      <c r="P575" s="215"/>
      <c r="Q575" s="215"/>
      <c r="R575" s="215"/>
      <c r="S575" s="215"/>
    </row>
    <row r="576" spans="1:15" ht="15.75" thickBot="1">
      <c r="A576" s="228"/>
      <c r="B576" s="28"/>
      <c r="C576" s="1004"/>
      <c r="D576" s="834"/>
      <c r="E576" s="862"/>
      <c r="F576" s="178"/>
      <c r="G576" s="932"/>
      <c r="H576" s="29"/>
      <c r="I576" s="29"/>
      <c r="J576" s="830"/>
      <c r="K576" s="29"/>
      <c r="L576" s="29"/>
      <c r="M576" s="1199"/>
      <c r="N576" s="1366"/>
      <c r="O576" s="215"/>
    </row>
    <row r="577" spans="1:14" ht="15.75" thickBot="1">
      <c r="A577" s="171" t="s">
        <v>377</v>
      </c>
      <c r="B577" s="172"/>
      <c r="C577" s="1026"/>
      <c r="D577" s="802"/>
      <c r="E577" s="378" t="s">
        <v>359</v>
      </c>
      <c r="F577" s="962">
        <v>3470</v>
      </c>
      <c r="G577" s="967"/>
      <c r="H577" s="178"/>
      <c r="I577" s="178"/>
      <c r="J577" s="174"/>
      <c r="K577" s="178"/>
      <c r="L577" s="178"/>
      <c r="M577" s="1243"/>
      <c r="N577" s="1364"/>
    </row>
    <row r="578" spans="1:19" ht="15">
      <c r="A578" s="211">
        <v>714001</v>
      </c>
      <c r="B578" s="32"/>
      <c r="C578" s="1027">
        <v>41</v>
      </c>
      <c r="D578" s="959" t="s">
        <v>118</v>
      </c>
      <c r="E578" s="964" t="s">
        <v>360</v>
      </c>
      <c r="F578" s="960">
        <v>3470</v>
      </c>
      <c r="G578" s="966"/>
      <c r="H578" s="960"/>
      <c r="I578" s="31"/>
      <c r="J578" s="966"/>
      <c r="K578" s="960"/>
      <c r="L578" s="179"/>
      <c r="M578" s="390"/>
      <c r="N578" s="1335"/>
      <c r="O578" s="215"/>
      <c r="P578" s="215"/>
      <c r="Q578" s="215"/>
      <c r="R578" s="215"/>
      <c r="S578" s="215"/>
    </row>
    <row r="579" spans="1:19" ht="15.75" thickBot="1">
      <c r="A579" s="209"/>
      <c r="B579" s="36"/>
      <c r="C579" s="40"/>
      <c r="D579" s="804"/>
      <c r="E579" s="43"/>
      <c r="F579" s="37"/>
      <c r="G579" s="210"/>
      <c r="H579" s="37"/>
      <c r="I579" s="13"/>
      <c r="J579" s="328"/>
      <c r="K579" s="37"/>
      <c r="L579" s="1043"/>
      <c r="M579" s="1247"/>
      <c r="N579" s="1367"/>
      <c r="O579" s="215"/>
      <c r="P579" s="215"/>
      <c r="Q579" s="215"/>
      <c r="R579" s="215"/>
      <c r="S579" s="215"/>
    </row>
    <row r="580" spans="1:19" ht="15.75" thickBot="1">
      <c r="A580" s="171" t="s">
        <v>430</v>
      </c>
      <c r="B580" s="172"/>
      <c r="C580" s="1026"/>
      <c r="D580" s="802"/>
      <c r="E580" s="378" t="s">
        <v>218</v>
      </c>
      <c r="F580" s="39"/>
      <c r="G580" s="174">
        <v>26509</v>
      </c>
      <c r="H580" s="39"/>
      <c r="I580" s="39"/>
      <c r="J580" s="957"/>
      <c r="K580" s="173"/>
      <c r="L580" s="176"/>
      <c r="M580" s="1243"/>
      <c r="N580" s="381"/>
      <c r="O580" s="215"/>
      <c r="P580" s="215"/>
      <c r="Q580" s="215"/>
      <c r="R580" s="215"/>
      <c r="S580" s="215"/>
    </row>
    <row r="581" spans="1:15" ht="15">
      <c r="A581" s="752">
        <v>713004</v>
      </c>
      <c r="B581" s="753"/>
      <c r="C581" s="1028">
        <v>111</v>
      </c>
      <c r="D581" s="835"/>
      <c r="E581" s="43" t="s">
        <v>431</v>
      </c>
      <c r="F581" s="752"/>
      <c r="G581" s="979">
        <v>26509</v>
      </c>
      <c r="H581" s="963"/>
      <c r="I581" s="330"/>
      <c r="J581" s="980"/>
      <c r="K581" s="963"/>
      <c r="L581" s="330"/>
      <c r="M581" s="1248"/>
      <c r="N581" s="1368"/>
      <c r="O581" s="215"/>
    </row>
    <row r="582" spans="1:19" ht="15.75" thickBot="1">
      <c r="A582" s="209"/>
      <c r="B582" s="36"/>
      <c r="C582" s="40"/>
      <c r="D582" s="804"/>
      <c r="E582" s="843"/>
      <c r="F582" s="37"/>
      <c r="G582" s="210"/>
      <c r="H582" s="37"/>
      <c r="I582" s="13"/>
      <c r="J582" s="328"/>
      <c r="K582" s="37"/>
      <c r="L582" s="13"/>
      <c r="M582" s="1249"/>
      <c r="N582" s="1329"/>
      <c r="O582" s="215"/>
      <c r="P582" s="215"/>
      <c r="Q582" s="215"/>
      <c r="R582" s="215"/>
      <c r="S582" s="215"/>
    </row>
    <row r="583" spans="1:19" ht="15.75" thickBot="1">
      <c r="A583" s="171" t="s">
        <v>453</v>
      </c>
      <c r="B583" s="172"/>
      <c r="C583" s="1026"/>
      <c r="D583" s="802"/>
      <c r="E583" s="378" t="s">
        <v>256</v>
      </c>
      <c r="F583" s="39">
        <v>75861</v>
      </c>
      <c r="G583" s="174"/>
      <c r="H583" s="39"/>
      <c r="I583" s="39">
        <v>12000</v>
      </c>
      <c r="J583" s="957"/>
      <c r="K583" s="173"/>
      <c r="L583" s="176"/>
      <c r="M583" s="1243"/>
      <c r="N583" s="381"/>
      <c r="O583" s="215"/>
      <c r="P583" s="215"/>
      <c r="Q583" s="215"/>
      <c r="R583" s="215"/>
      <c r="S583" s="215"/>
    </row>
    <row r="584" spans="1:15" ht="15">
      <c r="A584" s="211">
        <v>717001</v>
      </c>
      <c r="B584" s="443"/>
      <c r="C584" s="1029">
        <v>111</v>
      </c>
      <c r="D584" s="989" t="s">
        <v>257</v>
      </c>
      <c r="E584" s="964" t="s">
        <v>486</v>
      </c>
      <c r="F584" s="960">
        <v>75861</v>
      </c>
      <c r="G584" s="990"/>
      <c r="H584" s="960"/>
      <c r="I584" s="31"/>
      <c r="J584" s="966"/>
      <c r="K584" s="960"/>
      <c r="L584" s="31"/>
      <c r="M584" s="389"/>
      <c r="N584" s="1335"/>
      <c r="O584" s="396"/>
    </row>
    <row r="585" spans="1:14" ht="15">
      <c r="A585" s="206">
        <v>713004</v>
      </c>
      <c r="B585" s="84"/>
      <c r="C585" s="1017">
        <v>41</v>
      </c>
      <c r="D585" s="807" t="s">
        <v>257</v>
      </c>
      <c r="E585" s="809" t="s">
        <v>490</v>
      </c>
      <c r="F585" s="811"/>
      <c r="G585" s="337"/>
      <c r="H585" s="811"/>
      <c r="I585" s="24">
        <v>12000</v>
      </c>
      <c r="J585" s="991"/>
      <c r="K585" s="992"/>
      <c r="L585" s="24"/>
      <c r="M585" s="1187"/>
      <c r="N585" s="1336"/>
    </row>
    <row r="586" spans="1:15" ht="15.75" thickBot="1">
      <c r="A586" s="209"/>
      <c r="B586" s="36"/>
      <c r="C586" s="40"/>
      <c r="D586" s="804"/>
      <c r="E586" s="43"/>
      <c r="F586" s="37"/>
      <c r="G586" s="205"/>
      <c r="H586" s="37"/>
      <c r="I586" s="13"/>
      <c r="J586" s="212"/>
      <c r="K586" s="46"/>
      <c r="L586" s="13"/>
      <c r="M586" s="390"/>
      <c r="N586" s="1328"/>
      <c r="O586" s="215"/>
    </row>
    <row r="587" spans="1:19" ht="15.75" thickBot="1">
      <c r="A587" s="171" t="s">
        <v>380</v>
      </c>
      <c r="B587" s="172"/>
      <c r="C587" s="1026"/>
      <c r="D587" s="802"/>
      <c r="E587" s="378" t="s">
        <v>491</v>
      </c>
      <c r="F587" s="39"/>
      <c r="G587" s="174"/>
      <c r="H587" s="39"/>
      <c r="I587" s="39">
        <v>347800</v>
      </c>
      <c r="J587" s="957"/>
      <c r="K587" s="173">
        <v>1125720</v>
      </c>
      <c r="L587" s="176">
        <f>SUM(L588:L594)</f>
        <v>1125720</v>
      </c>
      <c r="M587" s="1243">
        <f>SUM(M588:M594)</f>
        <v>696573.07</v>
      </c>
      <c r="N587" s="1369">
        <f aca="true" t="shared" si="78" ref="N587:N593">(100/L587)*M587</f>
        <v>61.878004299470554</v>
      </c>
      <c r="O587" s="215"/>
      <c r="P587" s="215"/>
      <c r="Q587" s="215"/>
      <c r="R587" s="215"/>
      <c r="S587" s="215"/>
    </row>
    <row r="588" spans="1:19" ht="15">
      <c r="A588" s="1100" t="s">
        <v>504</v>
      </c>
      <c r="B588" s="443">
        <v>20</v>
      </c>
      <c r="C588" s="1029" t="s">
        <v>502</v>
      </c>
      <c r="D588" s="989" t="s">
        <v>356</v>
      </c>
      <c r="E588" s="964" t="s">
        <v>444</v>
      </c>
      <c r="F588" s="960"/>
      <c r="G588" s="966"/>
      <c r="H588" s="960"/>
      <c r="I588" s="960"/>
      <c r="J588" s="1069"/>
      <c r="K588" s="961">
        <v>959835</v>
      </c>
      <c r="L588" s="177">
        <v>461085</v>
      </c>
      <c r="M588" s="389">
        <v>120037.76</v>
      </c>
      <c r="N588" s="1370">
        <f t="shared" si="78"/>
        <v>26.03375950204409</v>
      </c>
      <c r="O588" s="215"/>
      <c r="P588" s="215"/>
      <c r="Q588" s="215"/>
      <c r="R588" s="215"/>
      <c r="S588" s="215"/>
    </row>
    <row r="589" spans="1:14" ht="15">
      <c r="A589" s="196">
        <v>717002</v>
      </c>
      <c r="B589" s="55">
        <v>20</v>
      </c>
      <c r="C589" s="91" t="s">
        <v>503</v>
      </c>
      <c r="D589" s="817" t="s">
        <v>356</v>
      </c>
      <c r="E589" s="798" t="s">
        <v>444</v>
      </c>
      <c r="F589" s="97"/>
      <c r="G589" s="1099"/>
      <c r="H589" s="97"/>
      <c r="I589" s="6">
        <v>347800</v>
      </c>
      <c r="J589" s="262"/>
      <c r="K589" s="187">
        <v>106650</v>
      </c>
      <c r="L589" s="6">
        <v>78650</v>
      </c>
      <c r="M589" s="1185">
        <v>14122.09</v>
      </c>
      <c r="N589" s="1272">
        <f t="shared" si="78"/>
        <v>17.95561347743166</v>
      </c>
    </row>
    <row r="590" spans="1:14" ht="15">
      <c r="A590" s="198">
        <v>717002</v>
      </c>
      <c r="B590" s="34"/>
      <c r="C590" s="92">
        <v>41</v>
      </c>
      <c r="D590" s="806" t="s">
        <v>356</v>
      </c>
      <c r="E590" s="741" t="s">
        <v>515</v>
      </c>
      <c r="F590" s="51"/>
      <c r="G590" s="1337"/>
      <c r="H590" s="51"/>
      <c r="I590" s="8"/>
      <c r="J590" s="242"/>
      <c r="K590" s="338">
        <v>59235</v>
      </c>
      <c r="L590" s="8">
        <v>33235</v>
      </c>
      <c r="M590" s="386">
        <v>10211.02</v>
      </c>
      <c r="N590" s="1272">
        <f t="shared" si="78"/>
        <v>30.723694899954868</v>
      </c>
    </row>
    <row r="591" spans="1:14" ht="15">
      <c r="A591" s="198">
        <v>717002</v>
      </c>
      <c r="B591" s="34">
        <v>20</v>
      </c>
      <c r="C591" s="92">
        <v>41</v>
      </c>
      <c r="D591" s="806" t="s">
        <v>356</v>
      </c>
      <c r="E591" s="741" t="s">
        <v>516</v>
      </c>
      <c r="F591" s="51"/>
      <c r="G591" s="1337"/>
      <c r="H591" s="51"/>
      <c r="I591" s="8"/>
      <c r="J591" s="242"/>
      <c r="K591" s="338"/>
      <c r="L591" s="8">
        <v>26000</v>
      </c>
      <c r="M591" s="386">
        <v>25688.12</v>
      </c>
      <c r="N591" s="1272">
        <f t="shared" si="78"/>
        <v>98.80046153846153</v>
      </c>
    </row>
    <row r="592" spans="1:14" ht="15">
      <c r="A592" s="198">
        <v>717002</v>
      </c>
      <c r="B592" s="34">
        <v>20</v>
      </c>
      <c r="C592" s="92">
        <v>51</v>
      </c>
      <c r="D592" s="806" t="s">
        <v>356</v>
      </c>
      <c r="E592" s="741" t="s">
        <v>517</v>
      </c>
      <c r="F592" s="51"/>
      <c r="G592" s="1337"/>
      <c r="H592" s="51"/>
      <c r="I592" s="8"/>
      <c r="J592" s="242"/>
      <c r="K592" s="338"/>
      <c r="L592" s="8">
        <v>498750</v>
      </c>
      <c r="M592" s="386">
        <v>498750</v>
      </c>
      <c r="N592" s="1272">
        <f t="shared" si="78"/>
        <v>100</v>
      </c>
    </row>
    <row r="593" spans="1:14" ht="15">
      <c r="A593" s="200">
        <v>717002</v>
      </c>
      <c r="B593" s="52">
        <v>30</v>
      </c>
      <c r="C593" s="125">
        <v>41</v>
      </c>
      <c r="D593" s="803" t="s">
        <v>356</v>
      </c>
      <c r="E593" s="799" t="s">
        <v>518</v>
      </c>
      <c r="F593" s="206"/>
      <c r="G593" s="337"/>
      <c r="H593" s="811"/>
      <c r="I593" s="24"/>
      <c r="J593" s="991"/>
      <c r="K593" s="992"/>
      <c r="L593" s="24">
        <v>28000</v>
      </c>
      <c r="M593" s="1187">
        <v>27764.08</v>
      </c>
      <c r="N593" s="1316">
        <f t="shared" si="78"/>
        <v>99.15742857142857</v>
      </c>
    </row>
    <row r="594" spans="1:14" ht="15.75" thickBot="1">
      <c r="A594" s="750"/>
      <c r="B594" s="751"/>
      <c r="C594" s="166"/>
      <c r="D594" s="834"/>
      <c r="E594" s="965"/>
      <c r="F594" s="178"/>
      <c r="G594" s="932"/>
      <c r="H594" s="137"/>
      <c r="I594" s="440"/>
      <c r="J594" s="264"/>
      <c r="K594" s="290"/>
      <c r="L594" s="440"/>
      <c r="M594" s="1203"/>
      <c r="N594" s="1329"/>
    </row>
    <row r="595" spans="1:18" ht="15.75" thickBot="1">
      <c r="A595" s="171" t="s">
        <v>437</v>
      </c>
      <c r="B595" s="172"/>
      <c r="C595" s="1026"/>
      <c r="D595" s="802"/>
      <c r="E595" s="48" t="s">
        <v>366</v>
      </c>
      <c r="F595" s="39">
        <v>207369</v>
      </c>
      <c r="G595" s="174"/>
      <c r="H595" s="39"/>
      <c r="I595" s="39">
        <v>15000</v>
      </c>
      <c r="J595" s="957"/>
      <c r="K595" s="173"/>
      <c r="L595" s="176"/>
      <c r="M595" s="1243"/>
      <c r="N595" s="381"/>
      <c r="O595" s="215"/>
      <c r="P595" s="215"/>
      <c r="Q595" s="215"/>
      <c r="R595" s="215"/>
    </row>
    <row r="596" spans="1:18" ht="15">
      <c r="A596" s="993">
        <v>717002</v>
      </c>
      <c r="B596" s="994"/>
      <c r="C596" s="38">
        <v>111</v>
      </c>
      <c r="D596" s="882" t="s">
        <v>300</v>
      </c>
      <c r="E596" s="841" t="s">
        <v>487</v>
      </c>
      <c r="F596" s="85">
        <v>207369</v>
      </c>
      <c r="G596" s="251"/>
      <c r="H596" s="200"/>
      <c r="I596" s="10">
        <v>15000</v>
      </c>
      <c r="J596" s="201"/>
      <c r="K596" s="85"/>
      <c r="L596" s="10"/>
      <c r="M596" s="1340"/>
      <c r="N596" s="1371"/>
      <c r="O596" s="215"/>
      <c r="P596" s="215"/>
      <c r="Q596" s="215"/>
      <c r="R596" s="215"/>
    </row>
    <row r="597" spans="1:19" ht="15.75" thickBot="1">
      <c r="A597" s="227"/>
      <c r="B597" s="108"/>
      <c r="C597" s="108"/>
      <c r="D597" s="913"/>
      <c r="E597" s="843"/>
      <c r="F597" s="29"/>
      <c r="G597" s="363"/>
      <c r="H597" s="228"/>
      <c r="I597" s="102"/>
      <c r="J597" s="257"/>
      <c r="K597" s="228"/>
      <c r="L597" s="27"/>
      <c r="M597" s="1246"/>
      <c r="N597" s="1330"/>
      <c r="O597" s="215"/>
      <c r="P597" s="215"/>
      <c r="Q597" s="215"/>
      <c r="R597" s="215"/>
      <c r="S597" s="215"/>
    </row>
    <row r="598" spans="1:19" ht="15.75" thickBot="1">
      <c r="A598" s="1074" t="s">
        <v>454</v>
      </c>
      <c r="B598" s="172"/>
      <c r="C598" s="172"/>
      <c r="D598" s="376"/>
      <c r="E598" s="378" t="s">
        <v>368</v>
      </c>
      <c r="F598" s="175"/>
      <c r="G598" s="957"/>
      <c r="H598" s="175"/>
      <c r="I598" s="39">
        <v>3000</v>
      </c>
      <c r="J598" s="957"/>
      <c r="K598" s="175"/>
      <c r="L598" s="39"/>
      <c r="M598" s="1250"/>
      <c r="N598" s="381"/>
      <c r="O598" s="215"/>
      <c r="P598" s="215"/>
      <c r="Q598" s="215"/>
      <c r="R598" s="215"/>
      <c r="S598" s="215"/>
    </row>
    <row r="599" spans="1:15" ht="15.75" thickBot="1">
      <c r="A599" s="331">
        <v>717002</v>
      </c>
      <c r="B599" s="1076"/>
      <c r="C599" s="1076">
        <v>41</v>
      </c>
      <c r="D599" s="367" t="s">
        <v>347</v>
      </c>
      <c r="E599" s="862" t="s">
        <v>455</v>
      </c>
      <c r="F599" s="228"/>
      <c r="G599" s="363"/>
      <c r="H599" s="988"/>
      <c r="I599" s="1058">
        <v>3000</v>
      </c>
      <c r="J599" s="212"/>
      <c r="K599" s="988"/>
      <c r="L599" s="27"/>
      <c r="M599" s="1186"/>
      <c r="N599" s="381"/>
      <c r="O599" s="215"/>
    </row>
    <row r="600" spans="1:19" ht="15.75" thickBot="1">
      <c r="A600" s="1071"/>
      <c r="B600" s="16"/>
      <c r="C600" s="16"/>
      <c r="D600" s="180"/>
      <c r="E600" s="65" t="s">
        <v>361</v>
      </c>
      <c r="F600" s="1339">
        <v>289100</v>
      </c>
      <c r="G600" s="181">
        <v>42239</v>
      </c>
      <c r="H600" s="1078">
        <v>46474</v>
      </c>
      <c r="I600" s="1080">
        <v>474774</v>
      </c>
      <c r="J600" s="181"/>
      <c r="K600" s="181">
        <v>1181151</v>
      </c>
      <c r="L600" s="181">
        <f>L570+L587</f>
        <v>1181151</v>
      </c>
      <c r="M600" s="388">
        <f>M570+M587</f>
        <v>696573.07</v>
      </c>
      <c r="N600" s="450">
        <f>(100/L600)*M600</f>
        <v>58.9740913735839</v>
      </c>
      <c r="O600" s="215"/>
      <c r="P600" s="215"/>
      <c r="Q600" s="215"/>
      <c r="R600" s="215"/>
      <c r="S600" s="215"/>
    </row>
    <row r="601" spans="1:14" ht="15.75" thickBot="1">
      <c r="A601" s="1072"/>
      <c r="B601" s="28"/>
      <c r="C601" s="28"/>
      <c r="D601" s="444"/>
      <c r="E601" s="148"/>
      <c r="H601" s="37"/>
      <c r="I601" s="13"/>
      <c r="J601" s="1331"/>
      <c r="K601" s="1115"/>
      <c r="L601" s="179"/>
      <c r="M601" s="47"/>
      <c r="N601" s="215"/>
    </row>
    <row r="602" spans="1:20" ht="15.75" thickBot="1">
      <c r="A602" s="355" t="s">
        <v>186</v>
      </c>
      <c r="B602" s="1077"/>
      <c r="C602" s="1077"/>
      <c r="D602" s="376"/>
      <c r="E602" s="969" t="s">
        <v>362</v>
      </c>
      <c r="F602" s="215"/>
      <c r="G602" s="314"/>
      <c r="H602" s="1079"/>
      <c r="I602" s="1081"/>
      <c r="J602" s="986"/>
      <c r="K602" s="1079"/>
      <c r="L602" s="1083"/>
      <c r="M602" s="1332"/>
      <c r="N602" s="314"/>
      <c r="O602" s="215"/>
      <c r="P602" s="215"/>
      <c r="Q602" s="215"/>
      <c r="R602" s="215"/>
      <c r="S602" s="215"/>
      <c r="T602" s="215"/>
    </row>
    <row r="603" spans="1:14" ht="15">
      <c r="A603" s="1075">
        <v>819002</v>
      </c>
      <c r="B603" s="80"/>
      <c r="C603" s="80">
        <v>41</v>
      </c>
      <c r="D603" s="912" t="s">
        <v>77</v>
      </c>
      <c r="E603" s="838" t="s">
        <v>456</v>
      </c>
      <c r="F603" s="975"/>
      <c r="G603" s="976"/>
      <c r="H603" s="963"/>
      <c r="I603" s="963">
        <v>3000</v>
      </c>
      <c r="J603" s="995"/>
      <c r="K603" s="752"/>
      <c r="L603" s="330"/>
      <c r="M603" s="1251"/>
      <c r="N603" s="1368"/>
    </row>
    <row r="604" spans="1:14" ht="15">
      <c r="A604" s="193">
        <v>819002</v>
      </c>
      <c r="B604" s="80"/>
      <c r="C604" s="123">
        <v>41</v>
      </c>
      <c r="D604" s="808" t="s">
        <v>245</v>
      </c>
      <c r="E604" s="841" t="s">
        <v>473</v>
      </c>
      <c r="F604" s="971"/>
      <c r="G604" s="973">
        <v>410</v>
      </c>
      <c r="H604" s="970"/>
      <c r="I604" s="648"/>
      <c r="J604" s="288"/>
      <c r="K604" s="1056">
        <v>3000</v>
      </c>
      <c r="L604" s="971">
        <v>3000</v>
      </c>
      <c r="M604" s="1252">
        <v>0</v>
      </c>
      <c r="N604" s="1267">
        <f>(100/L604)*M604</f>
        <v>0</v>
      </c>
    </row>
    <row r="605" spans="1:20" ht="15">
      <c r="A605" s="193">
        <v>821005</v>
      </c>
      <c r="B605" s="80">
        <v>40</v>
      </c>
      <c r="C605" s="123">
        <v>41</v>
      </c>
      <c r="D605" s="808" t="s">
        <v>77</v>
      </c>
      <c r="E605" s="841" t="s">
        <v>364</v>
      </c>
      <c r="F605" s="972">
        <v>2544</v>
      </c>
      <c r="G605" s="974"/>
      <c r="H605" s="938"/>
      <c r="I605" s="183"/>
      <c r="J605" s="289"/>
      <c r="K605" s="938"/>
      <c r="L605" s="183"/>
      <c r="M605" s="1253"/>
      <c r="N605" s="1372"/>
      <c r="O605" s="215"/>
      <c r="P605" s="215"/>
      <c r="Q605" s="215"/>
      <c r="R605" s="215"/>
      <c r="S605" s="215"/>
      <c r="T605" s="215"/>
    </row>
    <row r="606" spans="1:14" ht="15">
      <c r="A606" s="193">
        <v>821007</v>
      </c>
      <c r="B606" s="80"/>
      <c r="C606" s="123">
        <v>41</v>
      </c>
      <c r="D606" s="808" t="s">
        <v>77</v>
      </c>
      <c r="E606" s="841" t="s">
        <v>492</v>
      </c>
      <c r="F606" s="972">
        <v>2544</v>
      </c>
      <c r="G606" s="974"/>
      <c r="H606" s="938">
        <v>47424</v>
      </c>
      <c r="I606" s="183">
        <v>47424</v>
      </c>
      <c r="J606" s="289">
        <v>47424</v>
      </c>
      <c r="K606" s="938">
        <v>47424</v>
      </c>
      <c r="L606" s="183">
        <v>47424</v>
      </c>
      <c r="M606" s="1253">
        <v>11856</v>
      </c>
      <c r="N606" s="1267">
        <f>(100/L606)*M606</f>
        <v>25</v>
      </c>
    </row>
    <row r="607" spans="1:14" ht="15">
      <c r="A607" s="193">
        <v>821007</v>
      </c>
      <c r="B607" s="80">
        <v>50</v>
      </c>
      <c r="C607" s="123">
        <v>41</v>
      </c>
      <c r="D607" s="808" t="s">
        <v>77</v>
      </c>
      <c r="E607" s="838" t="s">
        <v>363</v>
      </c>
      <c r="F607" s="970">
        <v>14557</v>
      </c>
      <c r="G607" s="288">
        <v>14694</v>
      </c>
      <c r="H607" s="1056">
        <v>14944</v>
      </c>
      <c r="I607" s="970">
        <v>14944</v>
      </c>
      <c r="J607" s="288">
        <v>14944</v>
      </c>
      <c r="K607" s="970">
        <v>14944</v>
      </c>
      <c r="L607" s="182">
        <v>14944</v>
      </c>
      <c r="M607" s="1252">
        <v>3749.83</v>
      </c>
      <c r="N607" s="1267">
        <f>(100/L607)*M607</f>
        <v>25.09254550321199</v>
      </c>
    </row>
    <row r="608" spans="1:15" ht="15">
      <c r="A608" s="193">
        <v>821006</v>
      </c>
      <c r="B608" s="108">
        <v>20</v>
      </c>
      <c r="C608" s="123">
        <v>51</v>
      </c>
      <c r="D608" s="808" t="s">
        <v>77</v>
      </c>
      <c r="E608" s="838" t="s">
        <v>498</v>
      </c>
      <c r="F608" s="970"/>
      <c r="G608" s="1084"/>
      <c r="H608" s="1056"/>
      <c r="I608" s="1085"/>
      <c r="J608" s="288"/>
      <c r="K608" s="1085">
        <v>500000</v>
      </c>
      <c r="L608" s="1086">
        <v>500000</v>
      </c>
      <c r="M608" s="1252"/>
      <c r="N608" s="1267">
        <f>(100/L608)*M608</f>
        <v>0</v>
      </c>
      <c r="O608" s="215"/>
    </row>
    <row r="609" spans="1:15" ht="1.5" customHeight="1" thickBot="1">
      <c r="A609" s="234"/>
      <c r="B609" s="108"/>
      <c r="C609" s="239"/>
      <c r="D609" s="804"/>
      <c r="E609" s="856"/>
      <c r="F609" s="1057"/>
      <c r="G609" s="279"/>
      <c r="H609" s="1057"/>
      <c r="I609" s="155"/>
      <c r="J609" s="285"/>
      <c r="K609" s="155"/>
      <c r="L609" s="996"/>
      <c r="M609" s="1232"/>
      <c r="N609" s="1330"/>
      <c r="O609" s="215"/>
    </row>
    <row r="610" spans="1:19" ht="15.75" thickBot="1">
      <c r="A610" s="296"/>
      <c r="B610" s="101"/>
      <c r="C610" s="1007"/>
      <c r="D610" s="839"/>
      <c r="E610" s="356" t="s">
        <v>362</v>
      </c>
      <c r="F610" s="358">
        <f>SUM(F603:F606)</f>
        <v>5088</v>
      </c>
      <c r="G610" s="357">
        <f>SUM(G603:G606)</f>
        <v>410</v>
      </c>
      <c r="H610" s="358">
        <v>62368</v>
      </c>
      <c r="I610" s="357">
        <v>65368</v>
      </c>
      <c r="J610" s="184">
        <f>J603+J606+J607</f>
        <v>62368</v>
      </c>
      <c r="K610" s="358">
        <f>K604+K606+K607+K608</f>
        <v>565368</v>
      </c>
      <c r="L610" s="184">
        <f>L603+L604+L606+L607+L608</f>
        <v>565368</v>
      </c>
      <c r="M610" s="1254">
        <f>M604+M606+M607</f>
        <v>15605.83</v>
      </c>
      <c r="N610" s="1373">
        <f>(100/L610)*M610</f>
        <v>2.7602959488333263</v>
      </c>
      <c r="O610" s="215"/>
      <c r="P610" s="215"/>
      <c r="Q610" s="215"/>
      <c r="R610" s="215"/>
      <c r="S610" s="215"/>
    </row>
    <row r="611" spans="1:14" ht="15.75" thickBot="1">
      <c r="A611" s="40"/>
      <c r="B611" s="40"/>
      <c r="C611" s="40"/>
      <c r="D611" s="129"/>
      <c r="E611" s="41"/>
      <c r="H611" s="168"/>
      <c r="I611" s="168"/>
      <c r="J611" s="154"/>
      <c r="K611" s="168"/>
      <c r="L611" s="168"/>
      <c r="M611" s="1241"/>
      <c r="N611" s="215"/>
    </row>
    <row r="612" spans="1:14" ht="15.75" thickBot="1">
      <c r="A612" s="40"/>
      <c r="B612" s="40"/>
      <c r="C612" s="40"/>
      <c r="D612" s="180"/>
      <c r="E612" s="60" t="s">
        <v>68</v>
      </c>
      <c r="F612" s="314"/>
      <c r="H612" s="290"/>
      <c r="I612" s="290"/>
      <c r="J612" s="290"/>
      <c r="K612" s="290"/>
      <c r="L612" s="290"/>
      <c r="M612" s="1255"/>
      <c r="N612" s="215"/>
    </row>
    <row r="613" spans="1:15" ht="15.75" thickBot="1">
      <c r="A613" s="40"/>
      <c r="B613" s="40"/>
      <c r="C613" s="40"/>
      <c r="D613" s="180"/>
      <c r="E613" s="61" t="s">
        <v>350</v>
      </c>
      <c r="F613" s="352">
        <f aca="true" t="shared" si="79" ref="F613:L613">F565</f>
        <v>771626</v>
      </c>
      <c r="G613" s="341">
        <f t="shared" si="79"/>
        <v>964821</v>
      </c>
      <c r="H613" s="30">
        <f t="shared" si="79"/>
        <v>1092360</v>
      </c>
      <c r="I613" s="348">
        <f t="shared" si="79"/>
        <v>1116387</v>
      </c>
      <c r="J613" s="348">
        <f t="shared" si="79"/>
        <v>782419.98</v>
      </c>
      <c r="K613" s="30">
        <f t="shared" si="79"/>
        <v>1125808</v>
      </c>
      <c r="L613" s="30">
        <f t="shared" si="79"/>
        <v>1134808</v>
      </c>
      <c r="M613" s="1256">
        <f>M565</f>
        <v>300017.27</v>
      </c>
      <c r="N613" s="1374">
        <f>(100/L613)*M613</f>
        <v>26.437711930123864</v>
      </c>
      <c r="O613" s="215"/>
    </row>
    <row r="614" spans="1:18" ht="15.75" thickBot="1">
      <c r="A614" s="40"/>
      <c r="B614" s="40"/>
      <c r="C614" s="40"/>
      <c r="D614" s="129"/>
      <c r="E614" s="63" t="s">
        <v>351</v>
      </c>
      <c r="F614" s="342">
        <f>F566</f>
        <v>410113</v>
      </c>
      <c r="G614" s="66">
        <f>G566</f>
        <v>450283</v>
      </c>
      <c r="H614" s="346">
        <v>415500</v>
      </c>
      <c r="I614" s="349">
        <v>500463</v>
      </c>
      <c r="J614" s="341">
        <f>J564</f>
        <v>400561</v>
      </c>
      <c r="K614" s="346">
        <v>434000</v>
      </c>
      <c r="L614" s="341">
        <f>L564</f>
        <v>500259</v>
      </c>
      <c r="M614" s="1257">
        <f>M566</f>
        <v>89939</v>
      </c>
      <c r="N614" s="1375">
        <f>(100/L614)*M614</f>
        <v>17.978487143659585</v>
      </c>
      <c r="O614" s="215"/>
      <c r="P614" s="215"/>
      <c r="Q614" s="215"/>
      <c r="R614" s="215"/>
    </row>
    <row r="615" spans="1:15" ht="15.75" thickBot="1">
      <c r="A615" s="40"/>
      <c r="B615" s="40"/>
      <c r="C615" s="40"/>
      <c r="D615" s="129"/>
      <c r="E615" s="339" t="s">
        <v>361</v>
      </c>
      <c r="F615" s="343">
        <v>289100</v>
      </c>
      <c r="G615" s="342">
        <v>42239</v>
      </c>
      <c r="H615" s="343">
        <v>46474</v>
      </c>
      <c r="I615" s="66">
        <f>I600</f>
        <v>474774</v>
      </c>
      <c r="J615" s="342">
        <v>3470</v>
      </c>
      <c r="K615" s="66">
        <v>1181151</v>
      </c>
      <c r="L615" s="342">
        <f>L600</f>
        <v>1181151</v>
      </c>
      <c r="M615" s="1258">
        <f>M600</f>
        <v>696573.07</v>
      </c>
      <c r="N615" s="1376">
        <f>(100/L615)*M615</f>
        <v>58.9740913735839</v>
      </c>
      <c r="O615" s="215"/>
    </row>
    <row r="616" spans="1:19" ht="15.75" thickBot="1">
      <c r="A616" s="166"/>
      <c r="B616" s="166"/>
      <c r="C616" s="166"/>
      <c r="D616" s="129"/>
      <c r="E616" s="340" t="s">
        <v>362</v>
      </c>
      <c r="F616" s="344">
        <f>F610</f>
        <v>5088</v>
      </c>
      <c r="G616" s="344">
        <f aca="true" t="shared" si="80" ref="G616:M616">G610</f>
        <v>410</v>
      </c>
      <c r="H616" s="344">
        <f t="shared" si="80"/>
        <v>62368</v>
      </c>
      <c r="I616" s="350">
        <f t="shared" si="80"/>
        <v>65368</v>
      </c>
      <c r="J616" s="344">
        <f t="shared" si="80"/>
        <v>62368</v>
      </c>
      <c r="K616" s="350">
        <f t="shared" si="80"/>
        <v>565368</v>
      </c>
      <c r="L616" s="344">
        <f t="shared" si="80"/>
        <v>565368</v>
      </c>
      <c r="M616" s="1259">
        <f t="shared" si="80"/>
        <v>15605.83</v>
      </c>
      <c r="N616" s="1377">
        <f>(100/L616)*M616</f>
        <v>2.7602959488333263</v>
      </c>
      <c r="O616" s="215"/>
      <c r="P616" s="215"/>
      <c r="Q616" s="215"/>
      <c r="R616" s="215"/>
      <c r="S616" s="215"/>
    </row>
    <row r="617" spans="1:14" ht="15.75" thickBot="1">
      <c r="A617" s="166"/>
      <c r="B617" s="166"/>
      <c r="C617" s="166"/>
      <c r="D617" s="129"/>
      <c r="E617" s="60" t="s">
        <v>365</v>
      </c>
      <c r="F617" s="345">
        <f>SUM(F613:F616)</f>
        <v>1475927</v>
      </c>
      <c r="G617" s="345">
        <f>SUM(G613:G616)</f>
        <v>1457753</v>
      </c>
      <c r="H617" s="347">
        <f aca="true" t="shared" si="81" ref="H617:M617">H613+H614+H615+H616</f>
        <v>1616702</v>
      </c>
      <c r="I617" s="347">
        <f t="shared" si="81"/>
        <v>2156992</v>
      </c>
      <c r="J617" s="347">
        <f t="shared" si="81"/>
        <v>1248818.98</v>
      </c>
      <c r="K617" s="347">
        <f t="shared" si="81"/>
        <v>3306327</v>
      </c>
      <c r="L617" s="347">
        <f t="shared" si="81"/>
        <v>3381586</v>
      </c>
      <c r="M617" s="393">
        <f t="shared" si="81"/>
        <v>1102135.17</v>
      </c>
      <c r="N617" s="393">
        <f>(100/L617)*M617</f>
        <v>32.592256118874396</v>
      </c>
    </row>
    <row r="618" spans="1:14" ht="15">
      <c r="A618" s="215"/>
      <c r="E618" s="495" t="s">
        <v>520</v>
      </c>
      <c r="F618" s="496">
        <v>77700.69</v>
      </c>
      <c r="G618" s="495"/>
      <c r="H618" s="495" t="s">
        <v>528</v>
      </c>
      <c r="I618" s="495" t="s">
        <v>524</v>
      </c>
      <c r="J618" s="495"/>
      <c r="K618" s="495"/>
      <c r="L618" s="495"/>
      <c r="M618" s="1342"/>
      <c r="N618" s="495"/>
    </row>
    <row r="619" spans="1:14" ht="15.75" thickBot="1">
      <c r="A619" s="215"/>
      <c r="E619" s="495" t="s">
        <v>521</v>
      </c>
      <c r="F619" s="496">
        <v>3455.91</v>
      </c>
      <c r="G619" s="495" t="s">
        <v>445</v>
      </c>
      <c r="H619" s="495"/>
      <c r="I619" s="495" t="s">
        <v>525</v>
      </c>
      <c r="J619" s="495"/>
      <c r="K619" s="495"/>
      <c r="L619" s="495"/>
      <c r="M619" s="1343"/>
      <c r="N619" s="495"/>
    </row>
    <row r="620" spans="1:19" ht="15">
      <c r="A620" s="215"/>
      <c r="E620" s="495" t="s">
        <v>522</v>
      </c>
      <c r="F620" s="496">
        <v>6063.68</v>
      </c>
      <c r="G620" s="495"/>
      <c r="H620" s="495"/>
      <c r="I620" s="495" t="s">
        <v>526</v>
      </c>
      <c r="J620" s="495"/>
      <c r="K620" s="495"/>
      <c r="L620" s="495"/>
      <c r="M620" s="1343"/>
      <c r="N620" s="495"/>
      <c r="P620" s="235"/>
      <c r="Q620" s="235"/>
      <c r="R620" s="235"/>
      <c r="S620" s="235"/>
    </row>
    <row r="621" spans="1:14" ht="15">
      <c r="A621" s="215"/>
      <c r="E621" s="495" t="s">
        <v>523</v>
      </c>
      <c r="F621" s="496">
        <v>1379.25</v>
      </c>
      <c r="G621" s="495"/>
      <c r="H621" s="495"/>
      <c r="I621" s="495" t="s">
        <v>527</v>
      </c>
      <c r="J621" s="495"/>
      <c r="K621" s="495"/>
      <c r="L621" s="495"/>
      <c r="M621" s="1343"/>
      <c r="N621" s="495"/>
    </row>
    <row r="622" spans="1:14" ht="15">
      <c r="A622" s="215"/>
      <c r="E622" s="495" t="s">
        <v>446</v>
      </c>
      <c r="F622" s="496">
        <v>5391.42</v>
      </c>
      <c r="G622" s="495"/>
      <c r="H622" s="495"/>
      <c r="I622" s="495"/>
      <c r="J622" s="495"/>
      <c r="K622" s="495"/>
      <c r="L622" s="495"/>
      <c r="M622" s="1343"/>
      <c r="N622" s="495"/>
    </row>
    <row r="623" spans="5:14" ht="15">
      <c r="E623" s="495" t="s">
        <v>447</v>
      </c>
      <c r="F623" s="495"/>
      <c r="G623" s="495" t="s">
        <v>519</v>
      </c>
      <c r="H623" s="495"/>
      <c r="I623" s="495"/>
      <c r="J623" s="495"/>
      <c r="K623" s="495"/>
      <c r="L623" s="495"/>
      <c r="M623" s="1343"/>
      <c r="N623" s="495"/>
    </row>
    <row r="624" spans="5:14" ht="15">
      <c r="E624" s="495" t="s">
        <v>448</v>
      </c>
      <c r="F624" s="495" t="s">
        <v>451</v>
      </c>
      <c r="G624" s="495"/>
      <c r="H624" s="495"/>
      <c r="I624" s="495"/>
      <c r="J624" s="495"/>
      <c r="K624" s="495"/>
      <c r="L624" s="495"/>
      <c r="M624" s="495"/>
      <c r="N624" s="495"/>
    </row>
    <row r="625" ht="15">
      <c r="E625" s="215"/>
    </row>
    <row r="626" spans="9:10" ht="15">
      <c r="I626" s="216"/>
      <c r="J626" s="216"/>
    </row>
    <row r="627" ht="15">
      <c r="E627" s="215"/>
    </row>
  </sheetData>
  <sheetProtection/>
  <mergeCells count="17">
    <mergeCell ref="A3:A4"/>
    <mergeCell ref="E3:E4"/>
    <mergeCell ref="F1:G1"/>
    <mergeCell ref="H1:J1"/>
    <mergeCell ref="K1:N1"/>
    <mergeCell ref="K2:M2"/>
    <mergeCell ref="F3:F4"/>
    <mergeCell ref="M3:M4"/>
    <mergeCell ref="N2:N4"/>
    <mergeCell ref="G3:G4"/>
    <mergeCell ref="H3:H4"/>
    <mergeCell ref="I3:I4"/>
    <mergeCell ref="J3:J4"/>
    <mergeCell ref="K3:K4"/>
    <mergeCell ref="L3:L4"/>
    <mergeCell ref="F2:G2"/>
    <mergeCell ref="H2:J2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57">
      <selection activeCell="K71" sqref="K71"/>
    </sheetView>
  </sheetViews>
  <sheetFormatPr defaultColWidth="9.140625" defaultRowHeight="15"/>
  <cols>
    <col min="1" max="1" width="7.140625" style="0" customWidth="1"/>
    <col min="2" max="2" width="3.00390625" style="0" customWidth="1"/>
    <col min="3" max="3" width="3.7109375" style="0" customWidth="1"/>
    <col min="4" max="4" width="35.28125" style="0" customWidth="1"/>
    <col min="12" max="12" width="10.8515625" style="0" customWidth="1"/>
    <col min="13" max="13" width="5.00390625" style="0" customWidth="1"/>
  </cols>
  <sheetData>
    <row r="1" spans="1:13" ht="15.75">
      <c r="A1" s="649"/>
      <c r="B1" s="650"/>
      <c r="C1" s="650"/>
      <c r="D1" s="651" t="s">
        <v>0</v>
      </c>
      <c r="E1" s="1513" t="s">
        <v>1</v>
      </c>
      <c r="F1" s="1514"/>
      <c r="G1" s="1513" t="s">
        <v>440</v>
      </c>
      <c r="H1" s="1513"/>
      <c r="I1" s="1513"/>
      <c r="J1" s="379" t="s">
        <v>529</v>
      </c>
      <c r="K1" s="1178"/>
      <c r="L1" s="1178"/>
      <c r="M1" s="1179"/>
    </row>
    <row r="2" spans="1:13" ht="15">
      <c r="A2" s="654"/>
      <c r="B2" s="655" t="s">
        <v>2</v>
      </c>
      <c r="C2" s="656" t="s">
        <v>438</v>
      </c>
      <c r="D2" s="1106" t="s">
        <v>3</v>
      </c>
      <c r="E2" s="1503">
        <v>2015</v>
      </c>
      <c r="F2" s="1505">
        <v>2016</v>
      </c>
      <c r="G2" s="1507" t="s">
        <v>4</v>
      </c>
      <c r="H2" s="1509" t="s">
        <v>5</v>
      </c>
      <c r="I2" s="1518" t="s">
        <v>468</v>
      </c>
      <c r="J2" s="1102" t="s">
        <v>4</v>
      </c>
      <c r="K2" s="1104" t="s">
        <v>5</v>
      </c>
      <c r="L2" s="1108" t="s">
        <v>530</v>
      </c>
      <c r="M2" s="1378" t="s">
        <v>439</v>
      </c>
    </row>
    <row r="3" spans="1:13" ht="15.75" thickBot="1">
      <c r="A3" s="657" t="s">
        <v>6</v>
      </c>
      <c r="B3" s="658" t="s">
        <v>7</v>
      </c>
      <c r="C3" s="658"/>
      <c r="D3" s="1107"/>
      <c r="E3" s="1504"/>
      <c r="F3" s="1506"/>
      <c r="G3" s="1508"/>
      <c r="H3" s="1510"/>
      <c r="I3" s="1519"/>
      <c r="J3" s="1103"/>
      <c r="K3" s="1105"/>
      <c r="L3" s="1105"/>
      <c r="M3" s="1379"/>
    </row>
    <row r="4" spans="1:13" ht="15">
      <c r="A4" s="659">
        <v>100</v>
      </c>
      <c r="B4" s="660"/>
      <c r="C4" s="660"/>
      <c r="D4" s="660" t="s">
        <v>8</v>
      </c>
      <c r="E4" s="508">
        <f>E6+E7+E11</f>
        <v>801829</v>
      </c>
      <c r="F4" s="508">
        <f>F6+F7+F11</f>
        <v>946343</v>
      </c>
      <c r="G4" s="509">
        <f>G5+G7+G11</f>
        <v>978077</v>
      </c>
      <c r="H4" s="508">
        <f>H6+H7+H11</f>
        <v>978377</v>
      </c>
      <c r="I4" s="510">
        <f>I6+I7+I11</f>
        <v>996180</v>
      </c>
      <c r="J4" s="190">
        <f>J5+J7+J11</f>
        <v>1009777</v>
      </c>
      <c r="K4" s="661">
        <f>K5+K7+K11</f>
        <v>1101227</v>
      </c>
      <c r="L4" s="662">
        <f>L5+L7+L11</f>
        <v>573630.0700000001</v>
      </c>
      <c r="M4" s="663">
        <f aca="true" t="shared" si="0" ref="M4:M52">(100/K4)*L4</f>
        <v>52.09008406077948</v>
      </c>
    </row>
    <row r="5" spans="1:13" ht="15">
      <c r="A5" s="665">
        <v>110</v>
      </c>
      <c r="B5" s="666"/>
      <c r="C5" s="666"/>
      <c r="D5" s="666" t="s">
        <v>9</v>
      </c>
      <c r="E5" s="524">
        <v>612999</v>
      </c>
      <c r="F5" s="514">
        <v>727481</v>
      </c>
      <c r="G5" s="515">
        <v>780000</v>
      </c>
      <c r="H5" s="514">
        <v>780000</v>
      </c>
      <c r="I5" s="516">
        <v>780000</v>
      </c>
      <c r="J5" s="668">
        <v>800000</v>
      </c>
      <c r="K5" s="667">
        <v>891400</v>
      </c>
      <c r="L5" s="669">
        <v>448077.39</v>
      </c>
      <c r="M5" s="670">
        <f t="shared" si="0"/>
        <v>50.26670293919677</v>
      </c>
    </row>
    <row r="6" spans="1:13" ht="15">
      <c r="A6" s="671">
        <v>111003</v>
      </c>
      <c r="B6" s="672"/>
      <c r="C6" s="672">
        <v>41</v>
      </c>
      <c r="D6" s="672" t="s">
        <v>9</v>
      </c>
      <c r="E6" s="764">
        <v>612999</v>
      </c>
      <c r="F6" s="520">
        <v>727481</v>
      </c>
      <c r="G6" s="518">
        <v>780000</v>
      </c>
      <c r="H6" s="520">
        <v>780000</v>
      </c>
      <c r="I6" s="521">
        <v>780000</v>
      </c>
      <c r="J6" s="671">
        <v>800000</v>
      </c>
      <c r="K6" s="673">
        <v>891400</v>
      </c>
      <c r="L6" s="674">
        <v>448077.39</v>
      </c>
      <c r="M6" s="675">
        <f t="shared" si="0"/>
        <v>50.26670293919677</v>
      </c>
    </row>
    <row r="7" spans="1:13" ht="15">
      <c r="A7" s="668">
        <v>121</v>
      </c>
      <c r="B7" s="666"/>
      <c r="C7" s="666"/>
      <c r="D7" s="666" t="s">
        <v>10</v>
      </c>
      <c r="E7" s="524">
        <f aca="true" t="shared" si="1" ref="E7:L7">SUM(E8:E10)</f>
        <v>123914</v>
      </c>
      <c r="F7" s="524">
        <f t="shared" si="1"/>
        <v>148792</v>
      </c>
      <c r="G7" s="515">
        <f t="shared" si="1"/>
        <v>129000</v>
      </c>
      <c r="H7" s="524">
        <f t="shared" si="1"/>
        <v>129000</v>
      </c>
      <c r="I7" s="525">
        <f t="shared" si="1"/>
        <v>138370</v>
      </c>
      <c r="J7" s="668">
        <f t="shared" si="1"/>
        <v>137400</v>
      </c>
      <c r="K7" s="676">
        <f t="shared" si="1"/>
        <v>137400</v>
      </c>
      <c r="L7" s="669">
        <f t="shared" si="1"/>
        <v>75547.26</v>
      </c>
      <c r="M7" s="670">
        <f t="shared" si="0"/>
        <v>54.98344978165939</v>
      </c>
    </row>
    <row r="8" spans="1:13" ht="15">
      <c r="A8" s="677">
        <v>121001</v>
      </c>
      <c r="B8" s="678"/>
      <c r="C8" s="678">
        <v>41</v>
      </c>
      <c r="D8" s="678" t="s">
        <v>11</v>
      </c>
      <c r="E8" s="754">
        <v>18769</v>
      </c>
      <c r="F8" s="529">
        <v>37331</v>
      </c>
      <c r="G8" s="527">
        <v>25000</v>
      </c>
      <c r="H8" s="529">
        <v>25000</v>
      </c>
      <c r="I8" s="530">
        <v>32000</v>
      </c>
      <c r="J8" s="677">
        <v>25000</v>
      </c>
      <c r="K8" s="679">
        <v>25000</v>
      </c>
      <c r="L8" s="680">
        <v>14788.79</v>
      </c>
      <c r="M8" s="694">
        <f t="shared" si="0"/>
        <v>59.15516</v>
      </c>
    </row>
    <row r="9" spans="1:13" ht="15">
      <c r="A9" s="681">
        <v>121002</v>
      </c>
      <c r="B9" s="682"/>
      <c r="C9" s="682">
        <v>41</v>
      </c>
      <c r="D9" s="682" t="s">
        <v>12</v>
      </c>
      <c r="E9" s="616">
        <v>101898</v>
      </c>
      <c r="F9" s="534">
        <v>107937</v>
      </c>
      <c r="G9" s="532">
        <v>100600</v>
      </c>
      <c r="H9" s="534">
        <v>100600</v>
      </c>
      <c r="I9" s="535">
        <v>103020</v>
      </c>
      <c r="J9" s="681">
        <v>109000</v>
      </c>
      <c r="K9" s="683">
        <v>109000</v>
      </c>
      <c r="L9" s="684">
        <v>57813.49</v>
      </c>
      <c r="M9" s="696">
        <f t="shared" si="0"/>
        <v>53.03989908256881</v>
      </c>
    </row>
    <row r="10" spans="1:13" ht="15">
      <c r="A10" s="686">
        <v>121003</v>
      </c>
      <c r="B10" s="687"/>
      <c r="C10" s="687">
        <v>41</v>
      </c>
      <c r="D10" s="687" t="s">
        <v>434</v>
      </c>
      <c r="E10" s="765">
        <v>3247</v>
      </c>
      <c r="F10" s="539">
        <v>3524</v>
      </c>
      <c r="G10" s="537">
        <v>3400</v>
      </c>
      <c r="H10" s="539">
        <v>3400</v>
      </c>
      <c r="I10" s="540">
        <v>3350</v>
      </c>
      <c r="J10" s="686">
        <v>3400</v>
      </c>
      <c r="K10" s="688">
        <v>3400</v>
      </c>
      <c r="L10" s="689">
        <v>2944.98</v>
      </c>
      <c r="M10" s="685">
        <f t="shared" si="0"/>
        <v>86.6170588235294</v>
      </c>
    </row>
    <row r="11" spans="1:13" ht="15">
      <c r="A11" s="690">
        <v>130</v>
      </c>
      <c r="B11" s="666"/>
      <c r="C11" s="666"/>
      <c r="D11" s="666" t="s">
        <v>13</v>
      </c>
      <c r="E11" s="524">
        <f aca="true" t="shared" si="2" ref="E11:L11">SUM(E12:E17)</f>
        <v>64916</v>
      </c>
      <c r="F11" s="514">
        <f t="shared" si="2"/>
        <v>70070</v>
      </c>
      <c r="G11" s="515">
        <f t="shared" si="2"/>
        <v>69077</v>
      </c>
      <c r="H11" s="514">
        <f t="shared" si="2"/>
        <v>69377</v>
      </c>
      <c r="I11" s="544">
        <f t="shared" si="2"/>
        <v>77810</v>
      </c>
      <c r="J11" s="668">
        <f t="shared" si="2"/>
        <v>72377</v>
      </c>
      <c r="K11" s="667">
        <f t="shared" si="2"/>
        <v>72427</v>
      </c>
      <c r="L11" s="669">
        <f t="shared" si="2"/>
        <v>50005.42</v>
      </c>
      <c r="M11" s="670">
        <f t="shared" si="0"/>
        <v>69.04251177047233</v>
      </c>
    </row>
    <row r="12" spans="1:13" ht="15">
      <c r="A12" s="691">
        <v>133001</v>
      </c>
      <c r="B12" s="678"/>
      <c r="C12" s="678">
        <v>41</v>
      </c>
      <c r="D12" s="678" t="s">
        <v>14</v>
      </c>
      <c r="E12" s="754">
        <v>1614</v>
      </c>
      <c r="F12" s="529">
        <v>1886</v>
      </c>
      <c r="G12" s="527">
        <v>1960</v>
      </c>
      <c r="H12" s="529">
        <v>1960</v>
      </c>
      <c r="I12" s="547">
        <v>1860</v>
      </c>
      <c r="J12" s="677">
        <v>1960</v>
      </c>
      <c r="K12" s="679">
        <v>1960</v>
      </c>
      <c r="L12" s="693">
        <v>1709.48</v>
      </c>
      <c r="M12" s="694">
        <f t="shared" si="0"/>
        <v>87.21836734693878</v>
      </c>
    </row>
    <row r="13" spans="1:13" ht="15">
      <c r="A13" s="677">
        <v>133004</v>
      </c>
      <c r="B13" s="678"/>
      <c r="C13" s="678">
        <v>41</v>
      </c>
      <c r="D13" s="678" t="s">
        <v>405</v>
      </c>
      <c r="E13" s="754">
        <v>9</v>
      </c>
      <c r="F13" s="529">
        <v>50</v>
      </c>
      <c r="G13" s="527">
        <v>50</v>
      </c>
      <c r="H13" s="529">
        <v>50</v>
      </c>
      <c r="I13" s="530">
        <v>50</v>
      </c>
      <c r="J13" s="677">
        <v>50</v>
      </c>
      <c r="K13" s="679">
        <v>100</v>
      </c>
      <c r="L13" s="680">
        <v>100</v>
      </c>
      <c r="M13" s="696">
        <f t="shared" si="0"/>
        <v>100</v>
      </c>
    </row>
    <row r="14" spans="1:13" ht="15">
      <c r="A14" s="677">
        <v>133006</v>
      </c>
      <c r="B14" s="678"/>
      <c r="C14" s="678">
        <v>41</v>
      </c>
      <c r="D14" s="678" t="s">
        <v>17</v>
      </c>
      <c r="E14" s="754">
        <v>1238</v>
      </c>
      <c r="F14" s="529">
        <v>1130</v>
      </c>
      <c r="G14" s="527">
        <v>1200</v>
      </c>
      <c r="H14" s="529">
        <v>1200</v>
      </c>
      <c r="I14" s="530">
        <v>1200</v>
      </c>
      <c r="J14" s="677">
        <v>1200</v>
      </c>
      <c r="K14" s="679">
        <v>1200</v>
      </c>
      <c r="L14" s="680">
        <v>448.8</v>
      </c>
      <c r="M14" s="696">
        <f t="shared" si="0"/>
        <v>37.4</v>
      </c>
    </row>
    <row r="15" spans="1:13" ht="15">
      <c r="A15" s="681">
        <v>133012</v>
      </c>
      <c r="B15" s="682"/>
      <c r="C15" s="682">
        <v>41</v>
      </c>
      <c r="D15" s="682" t="s">
        <v>369</v>
      </c>
      <c r="E15" s="766">
        <v>1887</v>
      </c>
      <c r="F15" s="548">
        <v>825</v>
      </c>
      <c r="G15" s="549">
        <v>1700</v>
      </c>
      <c r="H15" s="548">
        <v>2000</v>
      </c>
      <c r="I15" s="550">
        <v>1700</v>
      </c>
      <c r="J15" s="699">
        <v>2000</v>
      </c>
      <c r="K15" s="698">
        <v>2000</v>
      </c>
      <c r="L15" s="700">
        <v>648.76</v>
      </c>
      <c r="M15" s="696">
        <f t="shared" si="0"/>
        <v>32.438</v>
      </c>
    </row>
    <row r="16" spans="1:13" ht="15">
      <c r="A16" s="681">
        <v>133013</v>
      </c>
      <c r="B16" s="682"/>
      <c r="C16" s="682">
        <v>41</v>
      </c>
      <c r="D16" s="682" t="s">
        <v>15</v>
      </c>
      <c r="E16" s="766">
        <v>60168</v>
      </c>
      <c r="F16" s="548">
        <v>66179</v>
      </c>
      <c r="G16" s="549">
        <v>64000</v>
      </c>
      <c r="H16" s="548">
        <v>64000</v>
      </c>
      <c r="I16" s="550">
        <v>73000</v>
      </c>
      <c r="J16" s="699">
        <v>67000</v>
      </c>
      <c r="K16" s="698">
        <v>67000</v>
      </c>
      <c r="L16" s="700">
        <v>47098.38</v>
      </c>
      <c r="M16" s="685">
        <f t="shared" si="0"/>
        <v>70.2960895522388</v>
      </c>
    </row>
    <row r="17" spans="1:13" ht="15.75" thickBot="1">
      <c r="A17" s="677">
        <v>139002</v>
      </c>
      <c r="B17" s="678"/>
      <c r="C17" s="678">
        <v>41</v>
      </c>
      <c r="D17" s="678" t="s">
        <v>16</v>
      </c>
      <c r="E17" s="754"/>
      <c r="F17" s="529"/>
      <c r="G17" s="527">
        <v>167</v>
      </c>
      <c r="H17" s="529">
        <v>167</v>
      </c>
      <c r="I17" s="530"/>
      <c r="J17" s="677">
        <v>167</v>
      </c>
      <c r="K17" s="679">
        <v>167</v>
      </c>
      <c r="L17" s="680">
        <v>0</v>
      </c>
      <c r="M17" s="701">
        <f t="shared" si="0"/>
        <v>0</v>
      </c>
    </row>
    <row r="18" spans="1:13" ht="15.75" thickBot="1">
      <c r="A18" s="552">
        <v>200</v>
      </c>
      <c r="B18" s="553"/>
      <c r="C18" s="553"/>
      <c r="D18" s="774" t="s">
        <v>18</v>
      </c>
      <c r="E18" s="580">
        <v>144730</v>
      </c>
      <c r="F18" s="554">
        <v>137090</v>
      </c>
      <c r="G18" s="555">
        <v>129811</v>
      </c>
      <c r="H18" s="554">
        <v>137971</v>
      </c>
      <c r="I18" s="556">
        <v>143771</v>
      </c>
      <c r="J18" s="704">
        <f>J19+J26+J30+J32+J49+J51</f>
        <v>140581</v>
      </c>
      <c r="K18" s="703">
        <f>K19+K26+K30+K32+K49+K51</f>
        <v>153131</v>
      </c>
      <c r="L18" s="705">
        <f>L19+L26+L30+L32+L49+L51</f>
        <v>70708.62</v>
      </c>
      <c r="M18" s="706">
        <f t="shared" si="0"/>
        <v>46.17524864331846</v>
      </c>
    </row>
    <row r="19" spans="1:13" ht="15">
      <c r="A19" s="668">
        <v>212</v>
      </c>
      <c r="B19" s="666"/>
      <c r="C19" s="666"/>
      <c r="D19" s="666" t="s">
        <v>20</v>
      </c>
      <c r="E19" s="524">
        <f aca="true" t="shared" si="3" ref="E19:L19">SUM(E20:E25)</f>
        <v>57244</v>
      </c>
      <c r="F19" s="524">
        <f t="shared" si="3"/>
        <v>56811</v>
      </c>
      <c r="G19" s="515">
        <f t="shared" si="3"/>
        <v>53220</v>
      </c>
      <c r="H19" s="524">
        <f t="shared" si="3"/>
        <v>53910</v>
      </c>
      <c r="I19" s="525">
        <f t="shared" si="3"/>
        <v>53490</v>
      </c>
      <c r="J19" s="668">
        <f t="shared" si="3"/>
        <v>50420</v>
      </c>
      <c r="K19" s="676">
        <f t="shared" si="3"/>
        <v>51920</v>
      </c>
      <c r="L19" s="707">
        <f t="shared" si="3"/>
        <v>23162.73</v>
      </c>
      <c r="M19" s="708">
        <f t="shared" si="0"/>
        <v>44.61234591679507</v>
      </c>
    </row>
    <row r="20" spans="1:13" ht="15">
      <c r="A20" s="677">
        <v>212001</v>
      </c>
      <c r="B20" s="678"/>
      <c r="C20" s="678">
        <v>41</v>
      </c>
      <c r="D20" s="678" t="s">
        <v>21</v>
      </c>
      <c r="E20" s="754">
        <v>1084</v>
      </c>
      <c r="F20" s="529">
        <v>1094</v>
      </c>
      <c r="G20" s="527">
        <v>1090</v>
      </c>
      <c r="H20" s="529">
        <v>1090</v>
      </c>
      <c r="I20" s="530">
        <v>1090</v>
      </c>
      <c r="J20" s="677">
        <v>1090</v>
      </c>
      <c r="K20" s="679">
        <v>1090</v>
      </c>
      <c r="L20" s="680">
        <v>0</v>
      </c>
      <c r="M20" s="696">
        <f t="shared" si="0"/>
        <v>0</v>
      </c>
    </row>
    <row r="21" spans="1:13" ht="15">
      <c r="A21" s="681">
        <v>212002</v>
      </c>
      <c r="B21" s="682"/>
      <c r="C21" s="682">
        <v>41</v>
      </c>
      <c r="D21" s="682" t="s">
        <v>22</v>
      </c>
      <c r="E21" s="616">
        <v>2663</v>
      </c>
      <c r="F21" s="534">
        <v>1728</v>
      </c>
      <c r="G21" s="532">
        <v>1700</v>
      </c>
      <c r="H21" s="534">
        <v>1700</v>
      </c>
      <c r="I21" s="535">
        <v>900</v>
      </c>
      <c r="J21" s="681">
        <v>1700</v>
      </c>
      <c r="K21" s="683">
        <v>1700</v>
      </c>
      <c r="L21" s="684">
        <v>253.42</v>
      </c>
      <c r="M21" s="696">
        <f t="shared" si="0"/>
        <v>14.907058823529411</v>
      </c>
    </row>
    <row r="22" spans="1:13" ht="15">
      <c r="A22" s="681">
        <v>212003</v>
      </c>
      <c r="B22" s="682">
        <v>1</v>
      </c>
      <c r="C22" s="682">
        <v>41</v>
      </c>
      <c r="D22" s="682" t="s">
        <v>23</v>
      </c>
      <c r="E22" s="616">
        <v>8518</v>
      </c>
      <c r="F22" s="534">
        <v>11152</v>
      </c>
      <c r="G22" s="532">
        <v>8500</v>
      </c>
      <c r="H22" s="534">
        <v>8190</v>
      </c>
      <c r="I22" s="535">
        <v>8500</v>
      </c>
      <c r="J22" s="681">
        <v>5000</v>
      </c>
      <c r="K22" s="683">
        <v>5000</v>
      </c>
      <c r="L22" s="684">
        <v>1730.79</v>
      </c>
      <c r="M22" s="685">
        <f t="shared" si="0"/>
        <v>34.6158</v>
      </c>
    </row>
    <row r="23" spans="1:13" ht="15">
      <c r="A23" s="681">
        <v>212003</v>
      </c>
      <c r="B23" s="682">
        <v>2</v>
      </c>
      <c r="C23" s="682">
        <v>41</v>
      </c>
      <c r="D23" s="682" t="s">
        <v>24</v>
      </c>
      <c r="E23" s="616">
        <v>44346</v>
      </c>
      <c r="F23" s="534">
        <v>41872</v>
      </c>
      <c r="G23" s="532">
        <v>41430</v>
      </c>
      <c r="H23" s="534">
        <v>41430</v>
      </c>
      <c r="I23" s="535">
        <v>42000</v>
      </c>
      <c r="J23" s="681">
        <v>41130</v>
      </c>
      <c r="K23" s="683">
        <v>41130</v>
      </c>
      <c r="L23" s="684">
        <v>19548.87</v>
      </c>
      <c r="M23" s="709">
        <f t="shared" si="0"/>
        <v>47.52946754194019</v>
      </c>
    </row>
    <row r="24" spans="1:13" ht="15">
      <c r="A24" s="711">
        <v>212003</v>
      </c>
      <c r="B24" s="712">
        <v>3</v>
      </c>
      <c r="C24" s="682">
        <v>41</v>
      </c>
      <c r="D24" s="682" t="s">
        <v>388</v>
      </c>
      <c r="E24" s="616"/>
      <c r="F24" s="534">
        <v>351</v>
      </c>
      <c r="G24" s="532"/>
      <c r="H24" s="565">
        <v>1000</v>
      </c>
      <c r="I24" s="536">
        <v>500</v>
      </c>
      <c r="J24" s="681">
        <v>1000</v>
      </c>
      <c r="K24" s="713">
        <v>2500</v>
      </c>
      <c r="L24" s="684">
        <v>1400.4</v>
      </c>
      <c r="M24" s="685">
        <f t="shared" si="0"/>
        <v>56.016000000000005</v>
      </c>
    </row>
    <row r="25" spans="1:13" ht="15">
      <c r="A25" s="714">
        <v>212004</v>
      </c>
      <c r="B25" s="715"/>
      <c r="C25" s="687">
        <v>41</v>
      </c>
      <c r="D25" s="687" t="s">
        <v>370</v>
      </c>
      <c r="E25" s="765">
        <v>633</v>
      </c>
      <c r="F25" s="539">
        <v>614</v>
      </c>
      <c r="G25" s="537">
        <v>500</v>
      </c>
      <c r="H25" s="568">
        <v>500</v>
      </c>
      <c r="I25" s="540">
        <v>500</v>
      </c>
      <c r="J25" s="686">
        <v>500</v>
      </c>
      <c r="K25" s="716">
        <v>500</v>
      </c>
      <c r="L25" s="717">
        <v>229.25</v>
      </c>
      <c r="M25" s="718">
        <f t="shared" si="0"/>
        <v>45.85</v>
      </c>
    </row>
    <row r="26" spans="1:13" ht="15">
      <c r="A26" s="668">
        <v>221</v>
      </c>
      <c r="B26" s="666"/>
      <c r="C26" s="666"/>
      <c r="D26" s="666" t="s">
        <v>25</v>
      </c>
      <c r="E26" s="524">
        <f aca="true" t="shared" si="4" ref="E26:L26">SUM(E27:E29)</f>
        <v>17694</v>
      </c>
      <c r="F26" s="524">
        <f t="shared" si="4"/>
        <v>16886</v>
      </c>
      <c r="G26" s="515">
        <f t="shared" si="4"/>
        <v>19800</v>
      </c>
      <c r="H26" s="524">
        <f t="shared" si="4"/>
        <v>19800</v>
      </c>
      <c r="I26" s="525">
        <f t="shared" si="4"/>
        <v>17900</v>
      </c>
      <c r="J26" s="668">
        <f t="shared" si="4"/>
        <v>10300</v>
      </c>
      <c r="K26" s="676">
        <f t="shared" si="4"/>
        <v>10300</v>
      </c>
      <c r="L26" s="669">
        <f t="shared" si="4"/>
        <v>5393.5</v>
      </c>
      <c r="M26" s="670">
        <f t="shared" si="0"/>
        <v>52.364077669902905</v>
      </c>
    </row>
    <row r="27" spans="1:13" ht="15">
      <c r="A27" s="719">
        <v>221004</v>
      </c>
      <c r="B27" s="692">
        <v>1</v>
      </c>
      <c r="C27" s="692">
        <v>41</v>
      </c>
      <c r="D27" s="692" t="s">
        <v>26</v>
      </c>
      <c r="E27" s="777">
        <v>6979</v>
      </c>
      <c r="F27" s="571">
        <v>9086</v>
      </c>
      <c r="G27" s="545">
        <v>10000</v>
      </c>
      <c r="H27" s="571">
        <v>10000</v>
      </c>
      <c r="I27" s="572">
        <v>8000</v>
      </c>
      <c r="J27" s="691">
        <v>7000</v>
      </c>
      <c r="K27" s="713">
        <v>7000</v>
      </c>
      <c r="L27" s="693">
        <v>2729.5</v>
      </c>
      <c r="M27" s="675">
        <f t="shared" si="0"/>
        <v>38.99285714285714</v>
      </c>
    </row>
    <row r="28" spans="1:13" ht="15">
      <c r="A28" s="681">
        <v>221004</v>
      </c>
      <c r="B28" s="678">
        <v>2</v>
      </c>
      <c r="C28" s="678">
        <v>41</v>
      </c>
      <c r="D28" s="678" t="s">
        <v>371</v>
      </c>
      <c r="E28" s="754">
        <v>10515</v>
      </c>
      <c r="F28" s="529">
        <v>7500</v>
      </c>
      <c r="G28" s="527">
        <v>9500</v>
      </c>
      <c r="H28" s="529">
        <v>9500</v>
      </c>
      <c r="I28" s="536">
        <v>9500</v>
      </c>
      <c r="J28" s="677">
        <v>3000</v>
      </c>
      <c r="K28" s="683">
        <v>3000</v>
      </c>
      <c r="L28" s="680">
        <v>2664</v>
      </c>
      <c r="M28" s="718">
        <f t="shared" si="0"/>
        <v>88.8</v>
      </c>
    </row>
    <row r="29" spans="1:13" ht="15">
      <c r="A29" s="721">
        <v>221005</v>
      </c>
      <c r="B29" s="715">
        <v>2</v>
      </c>
      <c r="C29" s="712">
        <v>41</v>
      </c>
      <c r="D29" s="712" t="s">
        <v>372</v>
      </c>
      <c r="E29" s="566">
        <v>200</v>
      </c>
      <c r="F29" s="1061">
        <v>300</v>
      </c>
      <c r="G29" s="563">
        <v>300</v>
      </c>
      <c r="H29" s="534">
        <v>300</v>
      </c>
      <c r="I29" s="535">
        <v>400</v>
      </c>
      <c r="J29" s="711">
        <v>300</v>
      </c>
      <c r="K29" s="683">
        <v>300</v>
      </c>
      <c r="L29" s="722">
        <v>0</v>
      </c>
      <c r="M29" s="718">
        <f t="shared" si="0"/>
        <v>0</v>
      </c>
    </row>
    <row r="30" spans="1:13" ht="15">
      <c r="A30" s="665">
        <v>222</v>
      </c>
      <c r="B30" s="666"/>
      <c r="C30" s="666"/>
      <c r="D30" s="666" t="s">
        <v>27</v>
      </c>
      <c r="E30" s="1059">
        <v>200</v>
      </c>
      <c r="F30" s="1060">
        <v>265</v>
      </c>
      <c r="G30" s="515">
        <v>120</v>
      </c>
      <c r="H30" s="514">
        <v>120</v>
      </c>
      <c r="I30" s="516">
        <v>100</v>
      </c>
      <c r="J30" s="668">
        <v>120</v>
      </c>
      <c r="K30" s="667">
        <v>120</v>
      </c>
      <c r="L30" s="669">
        <v>0</v>
      </c>
      <c r="M30" s="670">
        <f t="shared" si="0"/>
        <v>0</v>
      </c>
    </row>
    <row r="31" spans="1:13" ht="15">
      <c r="A31" s="671">
        <v>222003</v>
      </c>
      <c r="B31" s="672"/>
      <c r="C31" s="672">
        <v>41</v>
      </c>
      <c r="D31" s="672" t="s">
        <v>27</v>
      </c>
      <c r="E31" s="518">
        <v>200</v>
      </c>
      <c r="F31" s="522">
        <v>265</v>
      </c>
      <c r="G31" s="518">
        <v>120</v>
      </c>
      <c r="H31" s="520">
        <v>120</v>
      </c>
      <c r="I31" s="521">
        <v>220</v>
      </c>
      <c r="J31" s="671">
        <v>120</v>
      </c>
      <c r="K31" s="673">
        <v>120</v>
      </c>
      <c r="L31" s="674">
        <v>0</v>
      </c>
      <c r="M31" s="685">
        <f t="shared" si="0"/>
        <v>0</v>
      </c>
    </row>
    <row r="32" spans="1:13" ht="15">
      <c r="A32" s="515">
        <v>223</v>
      </c>
      <c r="B32" s="513"/>
      <c r="C32" s="513"/>
      <c r="D32" s="780" t="s">
        <v>28</v>
      </c>
      <c r="E32" s="515">
        <f>SUM(E34:E51)</f>
        <v>56918</v>
      </c>
      <c r="F32" s="526">
        <f>SUM(F34:F51)</f>
        <v>48263</v>
      </c>
      <c r="G32" s="515">
        <f>SUM(G35:G51)</f>
        <v>31741</v>
      </c>
      <c r="H32" s="524">
        <f>SUM(H35:H51)</f>
        <v>39211</v>
      </c>
      <c r="I32" s="525">
        <f>SUM(I35:I51)</f>
        <v>50231</v>
      </c>
      <c r="J32" s="668">
        <f>SUM(J33:J48)</f>
        <v>65271</v>
      </c>
      <c r="K32" s="676">
        <f>SUM(K33:K48)</f>
        <v>76321</v>
      </c>
      <c r="L32" s="669">
        <f>SUM(L33:L48)</f>
        <v>41039.58</v>
      </c>
      <c r="M32" s="670">
        <f t="shared" si="0"/>
        <v>53.77233002712229</v>
      </c>
    </row>
    <row r="33" spans="1:13" ht="15">
      <c r="A33" s="209">
        <v>223001</v>
      </c>
      <c r="B33" s="16"/>
      <c r="C33" s="16">
        <v>41</v>
      </c>
      <c r="D33" s="239" t="s">
        <v>469</v>
      </c>
      <c r="E33" s="209"/>
      <c r="F33" s="212"/>
      <c r="G33" s="209"/>
      <c r="H33" s="37"/>
      <c r="I33" s="46"/>
      <c r="J33" s="209"/>
      <c r="K33" s="37">
        <v>9000</v>
      </c>
      <c r="L33" s="417">
        <v>8969.02</v>
      </c>
      <c r="M33" s="1112">
        <f t="shared" si="0"/>
        <v>99.65577777777779</v>
      </c>
    </row>
    <row r="34" spans="1:13" ht="15">
      <c r="A34" s="677">
        <v>223001</v>
      </c>
      <c r="B34" s="678">
        <v>1</v>
      </c>
      <c r="C34" s="678">
        <v>41</v>
      </c>
      <c r="D34" s="678" t="s">
        <v>29</v>
      </c>
      <c r="E34" s="196"/>
      <c r="F34" s="262">
        <v>816</v>
      </c>
      <c r="G34" s="196"/>
      <c r="H34" s="97"/>
      <c r="I34" s="187"/>
      <c r="J34" s="677">
        <v>1800</v>
      </c>
      <c r="K34" s="679">
        <v>1800</v>
      </c>
      <c r="L34" s="693">
        <v>1088.2</v>
      </c>
      <c r="M34" s="696">
        <f t="shared" si="0"/>
        <v>60.455555555555556</v>
      </c>
    </row>
    <row r="35" spans="1:13" ht="15">
      <c r="A35" s="681">
        <v>223001</v>
      </c>
      <c r="B35" s="682">
        <v>2</v>
      </c>
      <c r="C35" s="682">
        <v>41</v>
      </c>
      <c r="D35" s="682" t="s">
        <v>30</v>
      </c>
      <c r="E35" s="527">
        <v>32305</v>
      </c>
      <c r="F35" s="531">
        <v>24754</v>
      </c>
      <c r="G35" s="527">
        <v>1125</v>
      </c>
      <c r="H35" s="529">
        <v>6000</v>
      </c>
      <c r="I35" s="530">
        <v>30000</v>
      </c>
      <c r="J35" s="677">
        <v>500</v>
      </c>
      <c r="K35" s="683">
        <v>500</v>
      </c>
      <c r="L35" s="684">
        <v>190</v>
      </c>
      <c r="M35" s="709">
        <f t="shared" si="0"/>
        <v>38</v>
      </c>
    </row>
    <row r="36" spans="1:13" ht="15">
      <c r="A36" s="681">
        <v>223001</v>
      </c>
      <c r="B36" s="682">
        <v>3</v>
      </c>
      <c r="C36" s="682">
        <v>41</v>
      </c>
      <c r="D36" s="682" t="s">
        <v>31</v>
      </c>
      <c r="E36" s="532">
        <v>588</v>
      </c>
      <c r="F36" s="536">
        <v>717</v>
      </c>
      <c r="G36" s="532">
        <v>700</v>
      </c>
      <c r="H36" s="534">
        <v>700</v>
      </c>
      <c r="I36" s="535">
        <v>600</v>
      </c>
      <c r="J36" s="681">
        <v>6300</v>
      </c>
      <c r="K36" s="683">
        <v>6300</v>
      </c>
      <c r="L36" s="680">
        <v>1694.7</v>
      </c>
      <c r="M36" s="1140">
        <f t="shared" si="0"/>
        <v>26.9</v>
      </c>
    </row>
    <row r="37" spans="1:13" ht="15">
      <c r="A37" s="681">
        <v>223001</v>
      </c>
      <c r="B37" s="682">
        <v>4</v>
      </c>
      <c r="C37" s="682">
        <v>41</v>
      </c>
      <c r="D37" s="682" t="s">
        <v>32</v>
      </c>
      <c r="E37" s="532">
        <v>2931</v>
      </c>
      <c r="F37" s="536">
        <v>3655</v>
      </c>
      <c r="G37" s="532">
        <v>8905</v>
      </c>
      <c r="H37" s="534">
        <v>6300</v>
      </c>
      <c r="I37" s="535">
        <v>4000</v>
      </c>
      <c r="J37" s="681">
        <v>1500</v>
      </c>
      <c r="K37" s="683">
        <v>1500</v>
      </c>
      <c r="L37" s="680">
        <v>324</v>
      </c>
      <c r="M37" s="709">
        <f t="shared" si="0"/>
        <v>21.6</v>
      </c>
    </row>
    <row r="38" spans="1:13" ht="15">
      <c r="A38" s="681">
        <v>223001</v>
      </c>
      <c r="B38" s="682">
        <v>5</v>
      </c>
      <c r="C38" s="682">
        <v>41</v>
      </c>
      <c r="D38" s="1113" t="s">
        <v>33</v>
      </c>
      <c r="E38" s="616">
        <v>1326</v>
      </c>
      <c r="F38" s="536">
        <v>1302</v>
      </c>
      <c r="G38" s="532">
        <v>1500</v>
      </c>
      <c r="H38" s="534">
        <v>1500</v>
      </c>
      <c r="I38" s="535">
        <v>1000</v>
      </c>
      <c r="J38" s="681">
        <v>5</v>
      </c>
      <c r="K38" s="683">
        <v>5</v>
      </c>
      <c r="L38" s="684">
        <v>0</v>
      </c>
      <c r="M38" s="723">
        <f t="shared" si="0"/>
        <v>0</v>
      </c>
    </row>
    <row r="39" spans="1:13" ht="15">
      <c r="A39" s="681">
        <v>223001</v>
      </c>
      <c r="B39" s="682">
        <v>6</v>
      </c>
      <c r="C39" s="682">
        <v>41</v>
      </c>
      <c r="D39" s="1113" t="s">
        <v>34</v>
      </c>
      <c r="E39" s="754">
        <v>1</v>
      </c>
      <c r="F39" s="529">
        <v>4</v>
      </c>
      <c r="G39" s="532">
        <v>5</v>
      </c>
      <c r="H39" s="534">
        <v>5</v>
      </c>
      <c r="I39" s="535">
        <v>5</v>
      </c>
      <c r="J39" s="681">
        <v>166</v>
      </c>
      <c r="K39" s="683">
        <v>166</v>
      </c>
      <c r="L39" s="684">
        <v>0</v>
      </c>
      <c r="M39" s="709">
        <f t="shared" si="0"/>
        <v>0</v>
      </c>
    </row>
    <row r="40" spans="1:13" ht="15">
      <c r="A40" s="681">
        <v>223001</v>
      </c>
      <c r="B40" s="682">
        <v>7</v>
      </c>
      <c r="C40" s="682">
        <v>41</v>
      </c>
      <c r="D40" s="1113" t="s">
        <v>38</v>
      </c>
      <c r="E40" s="616">
        <v>130</v>
      </c>
      <c r="F40" s="534">
        <v>132</v>
      </c>
      <c r="G40" s="532">
        <v>166</v>
      </c>
      <c r="H40" s="534">
        <v>166</v>
      </c>
      <c r="I40" s="535">
        <v>166</v>
      </c>
      <c r="J40" s="681">
        <v>1000</v>
      </c>
      <c r="K40" s="683">
        <v>1000</v>
      </c>
      <c r="L40" s="684">
        <v>0</v>
      </c>
      <c r="M40" s="696">
        <f t="shared" si="0"/>
        <v>0</v>
      </c>
    </row>
    <row r="41" spans="1:13" ht="15">
      <c r="A41" s="681">
        <v>223001</v>
      </c>
      <c r="B41" s="682">
        <v>8</v>
      </c>
      <c r="C41" s="682">
        <v>41</v>
      </c>
      <c r="D41" s="1113" t="s">
        <v>37</v>
      </c>
      <c r="E41" s="616">
        <v>4644</v>
      </c>
      <c r="F41" s="534"/>
      <c r="G41" s="532">
        <v>1000</v>
      </c>
      <c r="H41" s="534">
        <v>1000</v>
      </c>
      <c r="I41" s="535">
        <v>1000</v>
      </c>
      <c r="J41" s="681">
        <v>500</v>
      </c>
      <c r="K41" s="683">
        <v>500</v>
      </c>
      <c r="L41" s="684">
        <v>0</v>
      </c>
      <c r="M41" s="696">
        <f t="shared" si="0"/>
        <v>0</v>
      </c>
    </row>
    <row r="42" spans="1:13" ht="15">
      <c r="A42" s="681">
        <v>223001</v>
      </c>
      <c r="B42" s="682">
        <v>9</v>
      </c>
      <c r="C42" s="682">
        <v>41</v>
      </c>
      <c r="D42" s="1113" t="s">
        <v>409</v>
      </c>
      <c r="E42" s="616">
        <v>223</v>
      </c>
      <c r="F42" s="534">
        <v>26</v>
      </c>
      <c r="G42" s="532">
        <v>500</v>
      </c>
      <c r="H42" s="534">
        <v>500</v>
      </c>
      <c r="I42" s="535">
        <v>200</v>
      </c>
      <c r="J42" s="681">
        <v>500</v>
      </c>
      <c r="K42" s="683">
        <v>500</v>
      </c>
      <c r="L42" s="684">
        <v>173.25</v>
      </c>
      <c r="M42" s="723">
        <f t="shared" si="0"/>
        <v>34.65</v>
      </c>
    </row>
    <row r="43" spans="1:13" ht="15">
      <c r="A43" s="681">
        <v>223001</v>
      </c>
      <c r="B43" s="682">
        <v>10</v>
      </c>
      <c r="C43" s="682">
        <v>41</v>
      </c>
      <c r="D43" s="1113" t="s">
        <v>36</v>
      </c>
      <c r="E43" s="616"/>
      <c r="F43" s="534">
        <v>349</v>
      </c>
      <c r="G43" s="532">
        <v>1800</v>
      </c>
      <c r="H43" s="534">
        <v>1800</v>
      </c>
      <c r="I43" s="535">
        <v>400</v>
      </c>
      <c r="J43" s="681">
        <v>5000</v>
      </c>
      <c r="K43" s="683">
        <v>7000</v>
      </c>
      <c r="L43" s="684">
        <v>5304</v>
      </c>
      <c r="M43" s="709">
        <f t="shared" si="0"/>
        <v>75.77142857142857</v>
      </c>
    </row>
    <row r="44" spans="1:13" ht="15">
      <c r="A44" s="711">
        <v>223001</v>
      </c>
      <c r="B44" s="712">
        <v>11</v>
      </c>
      <c r="C44" s="712">
        <v>41</v>
      </c>
      <c r="D44" s="1114" t="s">
        <v>387</v>
      </c>
      <c r="E44" s="616">
        <v>1600</v>
      </c>
      <c r="F44" s="534">
        <v>1310</v>
      </c>
      <c r="G44" s="532">
        <v>6000</v>
      </c>
      <c r="H44" s="534">
        <v>6000</v>
      </c>
      <c r="I44" s="535">
        <v>2000</v>
      </c>
      <c r="J44" s="681">
        <v>1500</v>
      </c>
      <c r="K44" s="683">
        <v>1500</v>
      </c>
      <c r="L44" s="684">
        <v>54.09</v>
      </c>
      <c r="M44" s="486">
        <f t="shared" si="0"/>
        <v>3.6060000000000003</v>
      </c>
    </row>
    <row r="45" spans="1:13" ht="15">
      <c r="A45" s="711">
        <v>223001</v>
      </c>
      <c r="B45" s="712">
        <v>12</v>
      </c>
      <c r="C45" s="712">
        <v>41</v>
      </c>
      <c r="D45" s="1068" t="s">
        <v>531</v>
      </c>
      <c r="E45" s="616"/>
      <c r="F45" s="534"/>
      <c r="G45" s="532"/>
      <c r="H45" s="534"/>
      <c r="I45" s="535"/>
      <c r="J45" s="681"/>
      <c r="K45" s="683">
        <v>50</v>
      </c>
      <c r="L45" s="684">
        <v>10.2</v>
      </c>
      <c r="M45" s="486">
        <f t="shared" si="0"/>
        <v>20.4</v>
      </c>
    </row>
    <row r="46" spans="1:13" ht="15">
      <c r="A46" s="681">
        <v>223002</v>
      </c>
      <c r="B46" s="682">
        <v>16</v>
      </c>
      <c r="C46" s="682">
        <v>41</v>
      </c>
      <c r="D46" s="1113" t="s">
        <v>35</v>
      </c>
      <c r="E46" s="616"/>
      <c r="F46" s="534">
        <v>66</v>
      </c>
      <c r="G46" s="532">
        <v>100</v>
      </c>
      <c r="H46" s="534">
        <v>2000</v>
      </c>
      <c r="I46" s="535">
        <v>70</v>
      </c>
      <c r="J46" s="681">
        <v>7500</v>
      </c>
      <c r="K46" s="683">
        <v>7500</v>
      </c>
      <c r="L46" s="684">
        <v>4470</v>
      </c>
      <c r="M46" s="709">
        <f t="shared" si="0"/>
        <v>59.6</v>
      </c>
    </row>
    <row r="47" spans="1:21" ht="15">
      <c r="A47" s="681">
        <v>223003</v>
      </c>
      <c r="B47" s="682"/>
      <c r="C47" s="1165" t="s">
        <v>505</v>
      </c>
      <c r="D47" s="458" t="s">
        <v>508</v>
      </c>
      <c r="E47" s="616"/>
      <c r="F47" s="534"/>
      <c r="G47" s="532"/>
      <c r="H47" s="534"/>
      <c r="I47" s="535"/>
      <c r="J47" s="681">
        <v>14000</v>
      </c>
      <c r="K47" s="683">
        <v>14000</v>
      </c>
      <c r="L47" s="684">
        <v>11150.52</v>
      </c>
      <c r="M47" s="718">
        <f t="shared" si="0"/>
        <v>79.64657142857143</v>
      </c>
      <c r="U47" s="441"/>
    </row>
    <row r="48" spans="1:13" ht="15">
      <c r="A48" s="681">
        <v>223003</v>
      </c>
      <c r="B48" s="682"/>
      <c r="C48" s="682">
        <v>41</v>
      </c>
      <c r="D48" s="1113" t="s">
        <v>39</v>
      </c>
      <c r="E48" s="616">
        <v>2625</v>
      </c>
      <c r="F48" s="534">
        <v>3813</v>
      </c>
      <c r="G48" s="532">
        <v>3800</v>
      </c>
      <c r="H48" s="534">
        <v>6600</v>
      </c>
      <c r="I48" s="535">
        <v>3000</v>
      </c>
      <c r="J48" s="681">
        <v>25000</v>
      </c>
      <c r="K48" s="683">
        <v>25000</v>
      </c>
      <c r="L48" s="684">
        <v>7611.6</v>
      </c>
      <c r="M48" s="718">
        <f t="shared" si="0"/>
        <v>30.4464</v>
      </c>
    </row>
    <row r="49" spans="1:13" ht="15">
      <c r="A49" s="512">
        <v>240</v>
      </c>
      <c r="B49" s="543"/>
      <c r="C49" s="543"/>
      <c r="D49" s="769" t="s">
        <v>41</v>
      </c>
      <c r="E49" s="524">
        <f>SUM(E50:E50)</f>
        <v>53</v>
      </c>
      <c r="F49" s="524">
        <f>SUM(F50:F50)</f>
        <v>71</v>
      </c>
      <c r="G49" s="515">
        <f>SUM(G50:G50)</f>
        <v>70</v>
      </c>
      <c r="H49" s="524">
        <f>SUM(H50:H50)</f>
        <v>70</v>
      </c>
      <c r="I49" s="525">
        <f>SUM(I46:I46)</f>
        <v>70</v>
      </c>
      <c r="J49" s="515">
        <v>70</v>
      </c>
      <c r="K49" s="524">
        <f>SUM(K50:K50)</f>
        <v>70</v>
      </c>
      <c r="L49" s="1122">
        <v>19.65</v>
      </c>
      <c r="M49" s="526">
        <f t="shared" si="0"/>
        <v>28.07142857142857</v>
      </c>
    </row>
    <row r="50" spans="1:13" ht="15" customHeight="1" hidden="1">
      <c r="A50" s="545">
        <v>242000</v>
      </c>
      <c r="B50" s="546"/>
      <c r="C50" s="546"/>
      <c r="D50" s="784" t="s">
        <v>42</v>
      </c>
      <c r="E50" s="777">
        <v>53</v>
      </c>
      <c r="F50" s="571">
        <v>71</v>
      </c>
      <c r="G50" s="545">
        <v>70</v>
      </c>
      <c r="H50" s="571">
        <v>70</v>
      </c>
      <c r="I50" s="576">
        <v>70</v>
      </c>
      <c r="J50" s="691">
        <v>70</v>
      </c>
      <c r="K50" s="720">
        <v>70</v>
      </c>
      <c r="L50" s="693">
        <v>10.24</v>
      </c>
      <c r="M50" s="1120">
        <f t="shared" si="0"/>
        <v>14.62857142857143</v>
      </c>
    </row>
    <row r="51" spans="1:13" ht="15">
      <c r="A51" s="512">
        <v>290</v>
      </c>
      <c r="B51" s="513"/>
      <c r="C51" s="513"/>
      <c r="D51" s="769" t="s">
        <v>43</v>
      </c>
      <c r="E51" s="524">
        <f aca="true" t="shared" si="5" ref="E51:L51">SUM(E52:E57)</f>
        <v>10439</v>
      </c>
      <c r="F51" s="514">
        <f t="shared" si="5"/>
        <v>11177</v>
      </c>
      <c r="G51" s="515">
        <f t="shared" si="5"/>
        <v>6000</v>
      </c>
      <c r="H51" s="514">
        <f t="shared" si="5"/>
        <v>6500</v>
      </c>
      <c r="I51" s="516">
        <f t="shared" si="5"/>
        <v>7650</v>
      </c>
      <c r="J51" s="515">
        <f t="shared" si="5"/>
        <v>14400</v>
      </c>
      <c r="K51" s="514">
        <f t="shared" si="5"/>
        <v>14400</v>
      </c>
      <c r="L51" s="514">
        <f t="shared" si="5"/>
        <v>1093.16</v>
      </c>
      <c r="M51" s="1166">
        <f t="shared" si="0"/>
        <v>7.591388888888889</v>
      </c>
    </row>
    <row r="52" spans="1:13" ht="15" customHeight="1">
      <c r="A52" s="527">
        <v>292017</v>
      </c>
      <c r="B52" s="528"/>
      <c r="C52" s="528"/>
      <c r="D52" s="771" t="s">
        <v>470</v>
      </c>
      <c r="E52" s="754"/>
      <c r="F52" s="529">
        <v>5956</v>
      </c>
      <c r="G52" s="527"/>
      <c r="H52" s="529"/>
      <c r="I52" s="1119"/>
      <c r="J52" s="207">
        <v>5000</v>
      </c>
      <c r="K52" s="22">
        <v>5000</v>
      </c>
      <c r="L52" s="384">
        <v>0</v>
      </c>
      <c r="M52" s="1121">
        <f t="shared" si="0"/>
        <v>0</v>
      </c>
    </row>
    <row r="53" spans="1:13" ht="15.75" customHeight="1">
      <c r="A53" s="532">
        <v>292008</v>
      </c>
      <c r="B53" s="533"/>
      <c r="C53" s="533">
        <v>41</v>
      </c>
      <c r="D53" s="772" t="s">
        <v>373</v>
      </c>
      <c r="E53" s="616">
        <v>5813</v>
      </c>
      <c r="F53" s="534">
        <v>3699</v>
      </c>
      <c r="G53" s="532">
        <v>6000</v>
      </c>
      <c r="H53" s="534">
        <v>6000</v>
      </c>
      <c r="I53" s="530">
        <v>6000</v>
      </c>
      <c r="J53" s="677">
        <v>9000</v>
      </c>
      <c r="K53" s="679">
        <v>9000</v>
      </c>
      <c r="L53" s="680">
        <v>1093.16</v>
      </c>
      <c r="M53" s="709">
        <v>64.7</v>
      </c>
    </row>
    <row r="54" spans="1:13" ht="15">
      <c r="A54" s="532">
        <v>292012</v>
      </c>
      <c r="B54" s="533"/>
      <c r="C54" s="533"/>
      <c r="D54" s="772" t="s">
        <v>46</v>
      </c>
      <c r="E54" s="616">
        <v>1800</v>
      </c>
      <c r="F54" s="534"/>
      <c r="G54" s="532"/>
      <c r="H54" s="534"/>
      <c r="I54" s="535"/>
      <c r="J54" s="677"/>
      <c r="K54" s="679"/>
      <c r="L54" s="684"/>
      <c r="M54" s="709"/>
    </row>
    <row r="55" spans="1:13" ht="15">
      <c r="A55" s="532">
        <v>292019</v>
      </c>
      <c r="B55" s="533"/>
      <c r="C55" s="533">
        <v>41</v>
      </c>
      <c r="D55" s="772" t="s">
        <v>389</v>
      </c>
      <c r="E55" s="616">
        <v>2410</v>
      </c>
      <c r="F55" s="534">
        <v>1469</v>
      </c>
      <c r="G55" s="532"/>
      <c r="H55" s="534"/>
      <c r="I55" s="535">
        <v>1500</v>
      </c>
      <c r="J55" s="681"/>
      <c r="K55" s="683"/>
      <c r="L55" s="680"/>
      <c r="M55" s="696"/>
    </row>
    <row r="56" spans="1:13" ht="15">
      <c r="A56" s="532">
        <v>292027</v>
      </c>
      <c r="B56" s="533"/>
      <c r="C56" s="533">
        <v>41</v>
      </c>
      <c r="D56" s="772" t="s">
        <v>44</v>
      </c>
      <c r="E56" s="616">
        <v>38</v>
      </c>
      <c r="F56" s="534">
        <v>53</v>
      </c>
      <c r="G56" s="532"/>
      <c r="H56" s="534">
        <v>10</v>
      </c>
      <c r="I56" s="535">
        <v>100</v>
      </c>
      <c r="J56" s="681">
        <v>100</v>
      </c>
      <c r="K56" s="683">
        <v>100</v>
      </c>
      <c r="L56" s="684">
        <v>0</v>
      </c>
      <c r="M56" s="696">
        <f aca="true" t="shared" si="6" ref="M56:M61">(100/K56)*L56</f>
        <v>0</v>
      </c>
    </row>
    <row r="57" spans="1:13" ht="15.75" thickBot="1">
      <c r="A57" s="527">
        <v>292027</v>
      </c>
      <c r="B57" s="533">
        <v>1</v>
      </c>
      <c r="C57" s="533">
        <v>41</v>
      </c>
      <c r="D57" s="772" t="s">
        <v>45</v>
      </c>
      <c r="E57" s="616">
        <v>378</v>
      </c>
      <c r="F57" s="534"/>
      <c r="G57" s="532"/>
      <c r="H57" s="534">
        <v>490</v>
      </c>
      <c r="I57" s="535">
        <v>50</v>
      </c>
      <c r="J57" s="681">
        <v>300</v>
      </c>
      <c r="K57" s="683">
        <v>300</v>
      </c>
      <c r="L57" s="684">
        <v>0</v>
      </c>
      <c r="M57" s="709">
        <f t="shared" si="6"/>
        <v>0</v>
      </c>
    </row>
    <row r="58" spans="1:13" ht="15.75" thickBot="1">
      <c r="A58" s="577">
        <v>300</v>
      </c>
      <c r="B58" s="553"/>
      <c r="C58" s="553"/>
      <c r="D58" s="774" t="s">
        <v>47</v>
      </c>
      <c r="E58" s="578">
        <f aca="true" t="shared" si="7" ref="E58:L58">SUM(E59:E79)</f>
        <v>351059</v>
      </c>
      <c r="F58" s="578">
        <f t="shared" si="7"/>
        <v>446644</v>
      </c>
      <c r="G58" s="577">
        <f t="shared" si="7"/>
        <v>399972</v>
      </c>
      <c r="H58" s="578">
        <f t="shared" si="7"/>
        <v>500302</v>
      </c>
      <c r="I58" s="579">
        <f t="shared" si="7"/>
        <v>393009</v>
      </c>
      <c r="J58" s="577">
        <f t="shared" si="7"/>
        <v>409450</v>
      </c>
      <c r="K58" s="578">
        <f t="shared" si="7"/>
        <v>422309</v>
      </c>
      <c r="L58" s="579">
        <f t="shared" si="7"/>
        <v>219040.79</v>
      </c>
      <c r="M58" s="1346">
        <f t="shared" si="6"/>
        <v>51.86742172200924</v>
      </c>
    </row>
    <row r="59" spans="1:13" ht="15">
      <c r="A59" s="581">
        <v>311000</v>
      </c>
      <c r="B59" s="582">
        <v>1</v>
      </c>
      <c r="C59" s="582">
        <v>71</v>
      </c>
      <c r="D59" s="785" t="s">
        <v>48</v>
      </c>
      <c r="E59" s="761"/>
      <c r="F59" s="583">
        <v>4100</v>
      </c>
      <c r="G59" s="581">
        <v>500</v>
      </c>
      <c r="H59" s="583">
        <v>3700</v>
      </c>
      <c r="I59" s="584">
        <v>3600</v>
      </c>
      <c r="J59" s="993">
        <v>1500</v>
      </c>
      <c r="K59" s="1115">
        <v>4000</v>
      </c>
      <c r="L59" s="1116">
        <v>0</v>
      </c>
      <c r="M59" s="1117">
        <f t="shared" si="6"/>
        <v>0</v>
      </c>
    </row>
    <row r="60" spans="1:13" ht="15">
      <c r="A60" s="527">
        <v>312001</v>
      </c>
      <c r="B60" s="528">
        <v>1</v>
      </c>
      <c r="C60" s="528">
        <v>111</v>
      </c>
      <c r="D60" s="771" t="s">
        <v>49</v>
      </c>
      <c r="E60" s="754">
        <v>335697</v>
      </c>
      <c r="F60" s="529">
        <v>344242</v>
      </c>
      <c r="G60" s="527">
        <v>340000</v>
      </c>
      <c r="H60" s="529">
        <v>417240</v>
      </c>
      <c r="I60" s="530">
        <v>350534</v>
      </c>
      <c r="J60" s="681">
        <v>367000</v>
      </c>
      <c r="K60" s="683">
        <v>378409</v>
      </c>
      <c r="L60" s="684">
        <v>190463</v>
      </c>
      <c r="M60" s="709">
        <f t="shared" si="6"/>
        <v>50.33257665647487</v>
      </c>
    </row>
    <row r="61" spans="1:13" ht="15">
      <c r="A61" s="527">
        <v>312001</v>
      </c>
      <c r="B61" s="528">
        <v>2</v>
      </c>
      <c r="C61" s="528">
        <v>111</v>
      </c>
      <c r="D61" s="771" t="s">
        <v>435</v>
      </c>
      <c r="E61" s="616">
        <v>2560</v>
      </c>
      <c r="F61" s="534">
        <v>2576</v>
      </c>
      <c r="G61" s="532">
        <v>2800</v>
      </c>
      <c r="H61" s="534">
        <v>2800</v>
      </c>
      <c r="I61" s="535">
        <v>2800</v>
      </c>
      <c r="J61" s="677">
        <v>2800</v>
      </c>
      <c r="K61" s="679">
        <v>3000</v>
      </c>
      <c r="L61" s="680">
        <v>2997.17</v>
      </c>
      <c r="M61" s="718">
        <f t="shared" si="6"/>
        <v>99.90566666666666</v>
      </c>
    </row>
    <row r="62" spans="1:13" ht="15">
      <c r="A62" s="527">
        <v>312001</v>
      </c>
      <c r="B62" s="528">
        <v>3</v>
      </c>
      <c r="C62" s="528">
        <v>111</v>
      </c>
      <c r="D62" s="771" t="s">
        <v>410</v>
      </c>
      <c r="E62" s="616"/>
      <c r="F62" s="534">
        <v>3122</v>
      </c>
      <c r="G62" s="532"/>
      <c r="H62" s="534"/>
      <c r="I62" s="535"/>
      <c r="J62" s="681"/>
      <c r="K62" s="683"/>
      <c r="L62" s="684"/>
      <c r="M62" s="718"/>
    </row>
    <row r="63" spans="1:13" ht="15">
      <c r="A63" s="527">
        <v>312001</v>
      </c>
      <c r="B63" s="528">
        <v>4</v>
      </c>
      <c r="C63" s="528">
        <v>111</v>
      </c>
      <c r="D63" s="771" t="s">
        <v>411</v>
      </c>
      <c r="E63" s="616">
        <v>2764</v>
      </c>
      <c r="F63" s="534">
        <v>24547</v>
      </c>
      <c r="G63" s="532">
        <v>8200</v>
      </c>
      <c r="H63" s="534">
        <v>8200</v>
      </c>
      <c r="I63" s="535">
        <v>20000</v>
      </c>
      <c r="J63" s="681">
        <v>8200</v>
      </c>
      <c r="K63" s="683">
        <v>8200</v>
      </c>
      <c r="L63" s="684">
        <v>4427.72</v>
      </c>
      <c r="M63" s="718">
        <f>(100/K63)*L63</f>
        <v>53.99658536585366</v>
      </c>
    </row>
    <row r="64" spans="1:13" ht="15">
      <c r="A64" s="532">
        <v>312001</v>
      </c>
      <c r="B64" s="533">
        <v>5</v>
      </c>
      <c r="C64" s="533">
        <v>111</v>
      </c>
      <c r="D64" s="772" t="s">
        <v>50</v>
      </c>
      <c r="E64" s="616">
        <v>524</v>
      </c>
      <c r="F64" s="534">
        <v>608</v>
      </c>
      <c r="G64" s="532">
        <v>800</v>
      </c>
      <c r="H64" s="534">
        <v>800</v>
      </c>
      <c r="I64" s="535">
        <v>600</v>
      </c>
      <c r="J64" s="681">
        <v>800</v>
      </c>
      <c r="K64" s="683">
        <v>800</v>
      </c>
      <c r="L64" s="684">
        <v>451.8</v>
      </c>
      <c r="M64" s="718">
        <f>(100/K64)*L64</f>
        <v>56.475</v>
      </c>
    </row>
    <row r="65" spans="1:13" ht="15">
      <c r="A65" s="563">
        <v>312001</v>
      </c>
      <c r="B65" s="564">
        <v>6</v>
      </c>
      <c r="C65" s="564">
        <v>111</v>
      </c>
      <c r="D65" s="779" t="s">
        <v>436</v>
      </c>
      <c r="E65" s="616">
        <v>246</v>
      </c>
      <c r="F65" s="534">
        <v>248</v>
      </c>
      <c r="G65" s="532">
        <v>140</v>
      </c>
      <c r="H65" s="534">
        <v>250</v>
      </c>
      <c r="I65" s="535">
        <v>120</v>
      </c>
      <c r="J65" s="681">
        <v>250</v>
      </c>
      <c r="K65" s="683">
        <v>250</v>
      </c>
      <c r="L65" s="684">
        <v>246.96</v>
      </c>
      <c r="M65" s="718">
        <f>(100/K65)*L65</f>
        <v>98.784</v>
      </c>
    </row>
    <row r="66" spans="1:13" ht="15">
      <c r="A66" s="532">
        <v>312001</v>
      </c>
      <c r="B66" s="533">
        <v>7</v>
      </c>
      <c r="C66" s="533">
        <v>111</v>
      </c>
      <c r="D66" s="772" t="s">
        <v>51</v>
      </c>
      <c r="E66" s="616">
        <v>100</v>
      </c>
      <c r="F66" s="534">
        <v>116</v>
      </c>
      <c r="G66" s="532">
        <v>200</v>
      </c>
      <c r="H66" s="534">
        <v>200</v>
      </c>
      <c r="I66" s="535">
        <v>120</v>
      </c>
      <c r="J66" s="681">
        <v>200</v>
      </c>
      <c r="K66" s="683">
        <v>200</v>
      </c>
      <c r="L66" s="684">
        <v>66.4</v>
      </c>
      <c r="M66" s="718">
        <f>(100/K66)*L66</f>
        <v>33.2</v>
      </c>
    </row>
    <row r="67" spans="1:13" ht="15">
      <c r="A67" s="532">
        <v>312001</v>
      </c>
      <c r="B67" s="533">
        <v>8</v>
      </c>
      <c r="C67" s="533">
        <v>111</v>
      </c>
      <c r="D67" s="772" t="s">
        <v>402</v>
      </c>
      <c r="E67" s="616">
        <v>352</v>
      </c>
      <c r="F67" s="534">
        <v>1174</v>
      </c>
      <c r="G67" s="532"/>
      <c r="H67" s="534"/>
      <c r="I67" s="535"/>
      <c r="J67" s="681"/>
      <c r="K67" s="683"/>
      <c r="L67" s="684"/>
      <c r="M67" s="709"/>
    </row>
    <row r="68" spans="1:13" ht="15">
      <c r="A68" s="532">
        <v>312001</v>
      </c>
      <c r="B68" s="533">
        <v>9</v>
      </c>
      <c r="C68" s="533">
        <v>111</v>
      </c>
      <c r="D68" s="772" t="s">
        <v>52</v>
      </c>
      <c r="E68" s="616">
        <v>3802</v>
      </c>
      <c r="F68" s="534">
        <v>3893</v>
      </c>
      <c r="G68" s="532">
        <v>3900</v>
      </c>
      <c r="H68" s="534">
        <v>5000</v>
      </c>
      <c r="I68" s="535">
        <v>3900</v>
      </c>
      <c r="J68" s="681">
        <v>5000</v>
      </c>
      <c r="K68" s="683">
        <v>5000</v>
      </c>
      <c r="L68" s="684">
        <v>4106.82</v>
      </c>
      <c r="M68" s="723">
        <f>(100/K68)*L68</f>
        <v>82.1364</v>
      </c>
    </row>
    <row r="69" spans="1:13" ht="15">
      <c r="A69" s="532">
        <v>312001</v>
      </c>
      <c r="B69" s="533">
        <v>10</v>
      </c>
      <c r="C69" s="533">
        <v>111</v>
      </c>
      <c r="D69" s="772" t="s">
        <v>53</v>
      </c>
      <c r="E69" s="616">
        <v>840</v>
      </c>
      <c r="F69" s="534">
        <v>2032</v>
      </c>
      <c r="G69" s="532">
        <v>2500</v>
      </c>
      <c r="H69" s="534">
        <v>2500</v>
      </c>
      <c r="I69" s="535">
        <v>2100</v>
      </c>
      <c r="J69" s="681">
        <v>2500</v>
      </c>
      <c r="K69" s="683">
        <v>2500</v>
      </c>
      <c r="L69" s="684">
        <v>0</v>
      </c>
      <c r="M69" s="718">
        <f>(100/K69)*L69</f>
        <v>0</v>
      </c>
    </row>
    <row r="70" spans="1:13" ht="15">
      <c r="A70" s="532">
        <v>312001</v>
      </c>
      <c r="B70" s="528">
        <v>11</v>
      </c>
      <c r="C70" s="528">
        <v>111</v>
      </c>
      <c r="D70" s="772" t="s">
        <v>55</v>
      </c>
      <c r="E70" s="616">
        <v>164</v>
      </c>
      <c r="F70" s="534">
        <v>447</v>
      </c>
      <c r="G70" s="532">
        <v>300</v>
      </c>
      <c r="H70" s="534">
        <v>300</v>
      </c>
      <c r="I70" s="535">
        <v>500</v>
      </c>
      <c r="J70" s="681">
        <v>300</v>
      </c>
      <c r="K70" s="683">
        <v>300</v>
      </c>
      <c r="L70" s="684">
        <v>141.92</v>
      </c>
      <c r="M70" s="718">
        <f>(100/K70)*L70</f>
        <v>47.30666666666666</v>
      </c>
    </row>
    <row r="71" spans="1:13" ht="15">
      <c r="A71" s="532">
        <v>312001</v>
      </c>
      <c r="B71" s="590">
        <v>12</v>
      </c>
      <c r="C71" s="528">
        <v>111</v>
      </c>
      <c r="D71" s="458" t="s">
        <v>532</v>
      </c>
      <c r="E71" s="616"/>
      <c r="F71" s="534"/>
      <c r="G71" s="532"/>
      <c r="H71" s="534"/>
      <c r="I71" s="535"/>
      <c r="J71" s="681"/>
      <c r="K71" s="683">
        <v>1200</v>
      </c>
      <c r="L71" s="684">
        <v>1200</v>
      </c>
      <c r="M71" s="718">
        <f>(100/K71)*L71</f>
        <v>100</v>
      </c>
    </row>
    <row r="72" spans="1:13" ht="15">
      <c r="A72" s="532">
        <v>312001</v>
      </c>
      <c r="B72" s="587">
        <v>13</v>
      </c>
      <c r="C72" s="1094">
        <v>111</v>
      </c>
      <c r="D72" s="772" t="s">
        <v>56</v>
      </c>
      <c r="E72" s="616">
        <v>375</v>
      </c>
      <c r="F72" s="534">
        <v>385</v>
      </c>
      <c r="G72" s="532">
        <v>332</v>
      </c>
      <c r="H72" s="534">
        <v>332</v>
      </c>
      <c r="I72" s="535">
        <v>332</v>
      </c>
      <c r="J72" s="681"/>
      <c r="K72" s="683"/>
      <c r="L72" s="684"/>
      <c r="M72" s="709"/>
    </row>
    <row r="73" spans="1:13" ht="15">
      <c r="A73" s="527">
        <v>312001</v>
      </c>
      <c r="B73" s="586">
        <v>14</v>
      </c>
      <c r="C73" s="588">
        <v>111</v>
      </c>
      <c r="D73" s="771" t="s">
        <v>57</v>
      </c>
      <c r="E73" s="754">
        <v>3635</v>
      </c>
      <c r="F73" s="529">
        <v>3689</v>
      </c>
      <c r="G73" s="527">
        <v>3700</v>
      </c>
      <c r="H73" s="529">
        <v>3700</v>
      </c>
      <c r="I73" s="530">
        <v>3000</v>
      </c>
      <c r="J73" s="677">
        <v>4900</v>
      </c>
      <c r="K73" s="679">
        <v>4900</v>
      </c>
      <c r="L73" s="684">
        <v>3278</v>
      </c>
      <c r="M73" s="1141">
        <f>(100/K73)*L73</f>
        <v>66.89795918367346</v>
      </c>
    </row>
    <row r="74" spans="1:13" ht="15">
      <c r="A74" s="532">
        <v>312001</v>
      </c>
      <c r="B74" s="533">
        <v>16</v>
      </c>
      <c r="C74" s="9" t="s">
        <v>507</v>
      </c>
      <c r="D74" s="772" t="s">
        <v>403</v>
      </c>
      <c r="E74" s="616"/>
      <c r="F74" s="534">
        <v>5577</v>
      </c>
      <c r="G74" s="532">
        <v>36600</v>
      </c>
      <c r="H74" s="534">
        <v>34600</v>
      </c>
      <c r="I74" s="535">
        <v>5000</v>
      </c>
      <c r="J74" s="681">
        <v>16000</v>
      </c>
      <c r="K74" s="683">
        <v>13550</v>
      </c>
      <c r="L74" s="680">
        <v>11661</v>
      </c>
      <c r="M74" s="1140">
        <f>(100/K74)*L74</f>
        <v>86.0590405904059</v>
      </c>
    </row>
    <row r="75" spans="1:13" ht="15">
      <c r="A75" s="532">
        <v>312001</v>
      </c>
      <c r="B75" s="586">
        <v>15</v>
      </c>
      <c r="C75" s="533">
        <v>111</v>
      </c>
      <c r="D75" s="772" t="s">
        <v>58</v>
      </c>
      <c r="E75" s="616"/>
      <c r="F75" s="616">
        <v>6000</v>
      </c>
      <c r="G75" s="532"/>
      <c r="H75" s="616">
        <v>275</v>
      </c>
      <c r="I75" s="617"/>
      <c r="J75" s="681"/>
      <c r="K75" s="1118"/>
      <c r="L75" s="680"/>
      <c r="M75" s="696"/>
    </row>
    <row r="76" spans="1:13" ht="15">
      <c r="A76" s="532">
        <v>312001</v>
      </c>
      <c r="B76" s="533">
        <v>17</v>
      </c>
      <c r="C76" s="590">
        <v>111</v>
      </c>
      <c r="D76" s="778" t="s">
        <v>58</v>
      </c>
      <c r="E76" s="616"/>
      <c r="F76" s="616">
        <v>1000</v>
      </c>
      <c r="G76" s="532"/>
      <c r="H76" s="616"/>
      <c r="I76" s="617"/>
      <c r="J76" s="1123"/>
      <c r="K76" s="1125"/>
      <c r="L76" s="1128"/>
      <c r="M76" s="1127"/>
    </row>
    <row r="77" spans="1:13" ht="15">
      <c r="A77" s="527">
        <v>312011</v>
      </c>
      <c r="B77" s="528"/>
      <c r="C77" s="586">
        <v>111</v>
      </c>
      <c r="D77" s="458" t="s">
        <v>457</v>
      </c>
      <c r="E77" s="754"/>
      <c r="F77" s="754"/>
      <c r="G77" s="527"/>
      <c r="H77" s="754">
        <v>405</v>
      </c>
      <c r="I77" s="757">
        <v>403</v>
      </c>
      <c r="J77" s="711"/>
      <c r="K77" s="713"/>
      <c r="L77" s="684"/>
      <c r="M77" s="1347"/>
    </row>
    <row r="78" spans="1:13" ht="15">
      <c r="A78" s="534">
        <v>312011</v>
      </c>
      <c r="B78" s="533"/>
      <c r="C78" s="1165" t="s">
        <v>458</v>
      </c>
      <c r="D78" s="786" t="s">
        <v>509</v>
      </c>
      <c r="E78" s="754"/>
      <c r="F78" s="754"/>
      <c r="G78" s="527"/>
      <c r="H78" s="754">
        <v>20000</v>
      </c>
      <c r="I78" s="536"/>
      <c r="J78" s="735"/>
      <c r="K78" s="683"/>
      <c r="L78" s="1350"/>
      <c r="M78" s="652"/>
    </row>
    <row r="79" spans="1:13" ht="15.75" thickBot="1">
      <c r="A79" s="758">
        <v>312001</v>
      </c>
      <c r="B79" s="589">
        <v>19</v>
      </c>
      <c r="C79" s="740">
        <v>111</v>
      </c>
      <c r="D79" s="787" t="s">
        <v>58</v>
      </c>
      <c r="E79" s="591"/>
      <c r="F79" s="591">
        <v>42888</v>
      </c>
      <c r="G79" s="563"/>
      <c r="H79" s="591"/>
      <c r="I79" s="593"/>
      <c r="J79" s="1124"/>
      <c r="K79" s="1126"/>
      <c r="L79" s="1143"/>
      <c r="M79" s="1351"/>
    </row>
    <row r="80" spans="1:13" ht="15.75" thickBot="1">
      <c r="A80" s="594"/>
      <c r="B80" s="594"/>
      <c r="C80" s="595"/>
      <c r="D80" s="729" t="s">
        <v>59</v>
      </c>
      <c r="E80" s="730">
        <f>E58+E18+E4</f>
        <v>1297618</v>
      </c>
      <c r="F80" s="731">
        <f aca="true" t="shared" si="8" ref="F80:L80">F58+F4+F18</f>
        <v>1530077</v>
      </c>
      <c r="G80" s="731">
        <f t="shared" si="8"/>
        <v>1507860</v>
      </c>
      <c r="H80" s="730">
        <f t="shared" si="8"/>
        <v>1616650</v>
      </c>
      <c r="I80" s="732">
        <f t="shared" si="8"/>
        <v>1532960</v>
      </c>
      <c r="J80" s="732">
        <f t="shared" si="8"/>
        <v>1559808</v>
      </c>
      <c r="K80" s="732">
        <f t="shared" si="8"/>
        <v>1676667</v>
      </c>
      <c r="L80" s="1348">
        <f t="shared" si="8"/>
        <v>863379.4800000001</v>
      </c>
      <c r="M80" s="1349">
        <f>(100/K80)*L80</f>
        <v>51.49379572687958</v>
      </c>
    </row>
    <row r="81" spans="1:13" ht="15.75" thickBot="1">
      <c r="A81" s="601"/>
      <c r="B81" s="601"/>
      <c r="C81" s="601"/>
      <c r="D81" s="763"/>
      <c r="E81" s="602"/>
      <c r="F81" s="602"/>
      <c r="G81" s="602"/>
      <c r="H81" s="602"/>
      <c r="I81" s="602"/>
      <c r="J81" s="1129"/>
      <c r="K81" s="1131"/>
      <c r="L81" s="734"/>
      <c r="M81" s="1167"/>
    </row>
    <row r="82" spans="1:13" ht="15.75" thickBot="1">
      <c r="A82" s="604"/>
      <c r="B82" s="605"/>
      <c r="C82" s="605"/>
      <c r="D82" s="606" t="s">
        <v>60</v>
      </c>
      <c r="E82" s="573"/>
      <c r="F82" s="592"/>
      <c r="G82" s="592"/>
      <c r="H82" s="592"/>
      <c r="I82" s="603"/>
      <c r="J82" s="727"/>
      <c r="K82" s="1132"/>
      <c r="L82" s="1353"/>
      <c r="M82" s="1134"/>
    </row>
    <row r="83" spans="1:13" ht="15.75" thickBot="1">
      <c r="A83" s="609">
        <v>230</v>
      </c>
      <c r="B83" s="610"/>
      <c r="C83" s="611"/>
      <c r="D83" s="612" t="s">
        <v>61</v>
      </c>
      <c r="E83" s="613"/>
      <c r="F83" s="613"/>
      <c r="G83" s="613"/>
      <c r="H83" s="613"/>
      <c r="I83" s="614"/>
      <c r="J83" s="737"/>
      <c r="K83" s="1137"/>
      <c r="L83" s="1136"/>
      <c r="M83" s="1135"/>
    </row>
    <row r="84" spans="1:13" ht="15">
      <c r="A84" s="581">
        <v>233001</v>
      </c>
      <c r="B84" s="582"/>
      <c r="C84" s="582">
        <v>43</v>
      </c>
      <c r="D84" s="785" t="s">
        <v>62</v>
      </c>
      <c r="E84" s="581">
        <v>10000</v>
      </c>
      <c r="F84" s="585">
        <v>21447</v>
      </c>
      <c r="G84" s="761">
        <v>21000</v>
      </c>
      <c r="H84" s="583">
        <v>6000</v>
      </c>
      <c r="I84" s="585">
        <v>6000</v>
      </c>
      <c r="J84" s="211"/>
      <c r="K84" s="31">
        <v>73000</v>
      </c>
      <c r="L84" s="385"/>
      <c r="M84" s="1151"/>
    </row>
    <row r="85" spans="1:20" ht="15">
      <c r="A85" s="527">
        <v>322001</v>
      </c>
      <c r="B85" s="533"/>
      <c r="C85" s="533">
        <v>111</v>
      </c>
      <c r="D85" s="458" t="s">
        <v>476</v>
      </c>
      <c r="E85" s="532"/>
      <c r="F85" s="536"/>
      <c r="G85" s="754"/>
      <c r="H85" s="754">
        <v>15000</v>
      </c>
      <c r="I85" s="536">
        <v>15000</v>
      </c>
      <c r="J85" s="681"/>
      <c r="K85" s="683"/>
      <c r="L85" s="684"/>
      <c r="M85" s="1354"/>
      <c r="T85" s="217"/>
    </row>
    <row r="86" spans="1:13" ht="15">
      <c r="A86" s="527">
        <v>322001</v>
      </c>
      <c r="B86" s="564">
        <v>1</v>
      </c>
      <c r="C86" s="564">
        <v>111</v>
      </c>
      <c r="D86" s="786" t="s">
        <v>549</v>
      </c>
      <c r="E86" s="591"/>
      <c r="F86" s="631"/>
      <c r="G86" s="754"/>
      <c r="H86" s="754"/>
      <c r="I86" s="531"/>
      <c r="J86" s="677"/>
      <c r="K86" s="679">
        <v>20000</v>
      </c>
      <c r="L86" s="680"/>
      <c r="M86" s="1388"/>
    </row>
    <row r="87" spans="1:13" ht="15">
      <c r="A87" s="527">
        <v>322001</v>
      </c>
      <c r="B87" s="564">
        <v>20</v>
      </c>
      <c r="C87" s="16" t="s">
        <v>502</v>
      </c>
      <c r="D87" s="786" t="s">
        <v>501</v>
      </c>
      <c r="E87" s="591"/>
      <c r="F87" s="631"/>
      <c r="G87" s="616"/>
      <c r="H87" s="616"/>
      <c r="I87" s="531"/>
      <c r="J87" s="677">
        <v>959850</v>
      </c>
      <c r="K87" s="679">
        <v>959850</v>
      </c>
      <c r="L87" s="680">
        <v>839651.68</v>
      </c>
      <c r="M87" s="1140">
        <f>(100/K87)*L87</f>
        <v>87.47738500807418</v>
      </c>
    </row>
    <row r="88" spans="1:13" ht="15">
      <c r="A88" s="527">
        <v>322001</v>
      </c>
      <c r="B88" s="533">
        <v>20</v>
      </c>
      <c r="C88" s="9" t="s">
        <v>503</v>
      </c>
      <c r="D88" s="458" t="s">
        <v>501</v>
      </c>
      <c r="E88" s="630"/>
      <c r="F88" s="631"/>
      <c r="G88" s="616"/>
      <c r="H88" s="51">
        <v>344300</v>
      </c>
      <c r="I88" s="536">
        <v>344300</v>
      </c>
      <c r="J88" s="677">
        <v>106650</v>
      </c>
      <c r="K88" s="679">
        <v>106650</v>
      </c>
      <c r="L88" s="1149">
        <v>98782.55</v>
      </c>
      <c r="M88" s="1140">
        <f>(100/K88)*L88</f>
        <v>92.62311298640414</v>
      </c>
    </row>
    <row r="89" spans="1:13" ht="15">
      <c r="A89" s="527">
        <v>322001</v>
      </c>
      <c r="B89" s="570"/>
      <c r="C89" s="570">
        <v>111</v>
      </c>
      <c r="D89" s="789" t="s">
        <v>477</v>
      </c>
      <c r="E89" s="616"/>
      <c r="F89" s="536"/>
      <c r="G89" s="616"/>
      <c r="H89" s="616">
        <v>13500</v>
      </c>
      <c r="I89" s="536">
        <v>13500</v>
      </c>
      <c r="J89" s="711"/>
      <c r="K89" s="713"/>
      <c r="L89" s="1150"/>
      <c r="M89" s="486"/>
    </row>
    <row r="90" spans="1:13" ht="15">
      <c r="A90" s="527">
        <v>322001</v>
      </c>
      <c r="B90" s="533">
        <v>17</v>
      </c>
      <c r="C90" s="533">
        <v>111</v>
      </c>
      <c r="D90" s="772" t="s">
        <v>474</v>
      </c>
      <c r="E90" s="591">
        <v>40000</v>
      </c>
      <c r="F90" s="574"/>
      <c r="G90" s="616"/>
      <c r="H90" s="616"/>
      <c r="I90" s="536"/>
      <c r="J90" s="719"/>
      <c r="K90" s="683"/>
      <c r="L90" s="1150"/>
      <c r="M90" s="486"/>
    </row>
    <row r="91" spans="1:13" ht="15">
      <c r="A91" s="527">
        <v>322002</v>
      </c>
      <c r="B91" s="533"/>
      <c r="C91" s="564">
        <v>111</v>
      </c>
      <c r="D91" s="771" t="s">
        <v>475</v>
      </c>
      <c r="E91" s="616">
        <v>193920</v>
      </c>
      <c r="F91" s="536"/>
      <c r="G91" s="616"/>
      <c r="H91" s="616"/>
      <c r="I91" s="536"/>
      <c r="J91" s="681"/>
      <c r="K91" s="735"/>
      <c r="L91" s="684"/>
      <c r="M91" s="1141"/>
    </row>
    <row r="92" spans="1:13" ht="15.75" thickBot="1">
      <c r="A92" s="532">
        <v>322002</v>
      </c>
      <c r="B92" s="739"/>
      <c r="C92" s="739">
        <v>111</v>
      </c>
      <c r="D92" s="615" t="s">
        <v>412</v>
      </c>
      <c r="E92" s="762"/>
      <c r="F92" s="783">
        <v>25915</v>
      </c>
      <c r="G92" s="616"/>
      <c r="H92" s="616"/>
      <c r="I92" s="783"/>
      <c r="J92" s="1138"/>
      <c r="K92" s="1139"/>
      <c r="L92" s="1143"/>
      <c r="M92" s="1142"/>
    </row>
    <row r="93" spans="1:13" ht="15.75" thickBot="1">
      <c r="A93" s="594"/>
      <c r="B93" s="594"/>
      <c r="C93" s="595"/>
      <c r="D93" s="618" t="s">
        <v>63</v>
      </c>
      <c r="E93" s="619">
        <f aca="true" t="shared" si="9" ref="E93:L93">SUM(E84:E92)</f>
        <v>243920</v>
      </c>
      <c r="F93" s="620">
        <f t="shared" si="9"/>
        <v>47362</v>
      </c>
      <c r="G93" s="621">
        <f t="shared" si="9"/>
        <v>21000</v>
      </c>
      <c r="H93" s="621">
        <f t="shared" si="9"/>
        <v>378800</v>
      </c>
      <c r="I93" s="622">
        <f t="shared" si="9"/>
        <v>378800</v>
      </c>
      <c r="J93" s="620">
        <f t="shared" si="9"/>
        <v>1066500</v>
      </c>
      <c r="K93" s="621">
        <f t="shared" si="9"/>
        <v>1159500</v>
      </c>
      <c r="L93" s="1152">
        <f t="shared" si="9"/>
        <v>938434.2300000001</v>
      </c>
      <c r="M93" s="1168">
        <f>(100/K93)*L93</f>
        <v>80.93438809831825</v>
      </c>
    </row>
    <row r="94" spans="1:13" ht="15.75" thickBot="1">
      <c r="A94" s="624"/>
      <c r="B94" s="624"/>
      <c r="C94" s="624"/>
      <c r="D94" s="625"/>
      <c r="E94" s="592"/>
      <c r="F94" s="592"/>
      <c r="G94" s="592"/>
      <c r="H94" s="592"/>
      <c r="I94" s="603"/>
      <c r="J94" s="728"/>
      <c r="K94" s="733"/>
      <c r="L94" s="734"/>
      <c r="M94" s="1133"/>
    </row>
    <row r="95" spans="1:13" ht="15.75" thickBot="1">
      <c r="A95" s="626"/>
      <c r="B95" s="627"/>
      <c r="C95" s="627"/>
      <c r="D95" s="628" t="s">
        <v>64</v>
      </c>
      <c r="E95" s="607"/>
      <c r="F95" s="629"/>
      <c r="G95" s="592"/>
      <c r="H95" s="629"/>
      <c r="I95" s="1130"/>
      <c r="J95" s="1148"/>
      <c r="K95" s="1148"/>
      <c r="L95" s="1145"/>
      <c r="M95" s="1144"/>
    </row>
    <row r="96" spans="1:13" ht="15">
      <c r="A96" s="527">
        <v>454001</v>
      </c>
      <c r="B96" s="582"/>
      <c r="C96" s="582">
        <v>41</v>
      </c>
      <c r="D96" s="790" t="s">
        <v>65</v>
      </c>
      <c r="E96" s="761">
        <v>89804</v>
      </c>
      <c r="F96" s="585">
        <v>43470</v>
      </c>
      <c r="G96" s="761">
        <v>60000</v>
      </c>
      <c r="H96" s="583">
        <v>130500</v>
      </c>
      <c r="I96" s="1155">
        <v>43470</v>
      </c>
      <c r="J96" s="724">
        <v>130500</v>
      </c>
      <c r="K96" s="725">
        <v>129300</v>
      </c>
      <c r="L96" s="726">
        <v>94815.95</v>
      </c>
      <c r="M96" s="1153">
        <f aca="true" t="shared" si="10" ref="M96:M104">(100/K96)*L96</f>
        <v>73.33020108275329</v>
      </c>
    </row>
    <row r="97" spans="1:13" ht="15">
      <c r="A97" s="527">
        <v>453000</v>
      </c>
      <c r="B97" s="588"/>
      <c r="C97" s="588">
        <v>46</v>
      </c>
      <c r="D97" s="791" t="s">
        <v>282</v>
      </c>
      <c r="E97" s="532">
        <v>4115</v>
      </c>
      <c r="F97" s="536">
        <v>4115</v>
      </c>
      <c r="G97" s="616">
        <v>3622</v>
      </c>
      <c r="H97" s="534">
        <v>3622</v>
      </c>
      <c r="I97" s="757">
        <v>4115</v>
      </c>
      <c r="J97" s="677">
        <v>2299</v>
      </c>
      <c r="K97" s="679">
        <v>2299</v>
      </c>
      <c r="L97" s="680">
        <v>851.37</v>
      </c>
      <c r="M97" s="1140">
        <f t="shared" si="10"/>
        <v>37.032187907785996</v>
      </c>
    </row>
    <row r="98" spans="1:13" ht="15">
      <c r="A98" s="527">
        <v>453000</v>
      </c>
      <c r="B98" s="588">
        <v>16</v>
      </c>
      <c r="C98" s="588">
        <v>46</v>
      </c>
      <c r="D98" s="792" t="s">
        <v>478</v>
      </c>
      <c r="E98" s="591"/>
      <c r="F98" s="574"/>
      <c r="G98" s="591"/>
      <c r="H98" s="591">
        <v>3000</v>
      </c>
      <c r="I98" s="631"/>
      <c r="J98" s="198">
        <v>3000</v>
      </c>
      <c r="K98" s="8">
        <v>3000</v>
      </c>
      <c r="L98" s="383">
        <v>0</v>
      </c>
      <c r="M98" s="403">
        <f t="shared" si="10"/>
        <v>0</v>
      </c>
    </row>
    <row r="99" spans="1:13" ht="15">
      <c r="A99" s="532">
        <v>456002</v>
      </c>
      <c r="B99" s="586">
        <v>16</v>
      </c>
      <c r="C99" s="586">
        <v>46</v>
      </c>
      <c r="D99" s="772" t="s">
        <v>413</v>
      </c>
      <c r="E99" s="630"/>
      <c r="F99" s="631">
        <v>12145</v>
      </c>
      <c r="G99" s="630">
        <v>17000</v>
      </c>
      <c r="H99" s="630">
        <v>17000</v>
      </c>
      <c r="I99" s="631">
        <v>14000</v>
      </c>
      <c r="J99" s="198">
        <v>37000</v>
      </c>
      <c r="K99" s="8">
        <v>37000</v>
      </c>
      <c r="L99" s="383">
        <v>0</v>
      </c>
      <c r="M99" s="403">
        <f t="shared" si="10"/>
        <v>0</v>
      </c>
    </row>
    <row r="100" spans="1:13" ht="15.75" thickBot="1">
      <c r="A100" s="532">
        <v>456002</v>
      </c>
      <c r="B100" s="533">
        <v>16</v>
      </c>
      <c r="C100" s="533">
        <v>71</v>
      </c>
      <c r="D100" s="772" t="s">
        <v>414</v>
      </c>
      <c r="E100" s="616"/>
      <c r="F100" s="536"/>
      <c r="G100" s="616">
        <v>7220</v>
      </c>
      <c r="H100" s="632">
        <v>7220</v>
      </c>
      <c r="I100" s="536">
        <v>7220</v>
      </c>
      <c r="J100" s="198">
        <v>7220</v>
      </c>
      <c r="K100" s="8">
        <v>7220</v>
      </c>
      <c r="L100" s="383">
        <v>902.82</v>
      </c>
      <c r="M100" s="403">
        <f t="shared" si="10"/>
        <v>12.50443213296399</v>
      </c>
    </row>
    <row r="101" spans="1:20" ht="15">
      <c r="A101" s="1396">
        <v>513002</v>
      </c>
      <c r="B101" s="1397">
        <v>30</v>
      </c>
      <c r="C101" s="1398">
        <v>51</v>
      </c>
      <c r="D101" s="1399" t="s">
        <v>543</v>
      </c>
      <c r="E101" s="1400"/>
      <c r="F101" s="1401"/>
      <c r="G101" s="1402"/>
      <c r="H101" s="1403"/>
      <c r="I101" s="1404"/>
      <c r="J101" s="1405"/>
      <c r="K101" s="329">
        <v>300000</v>
      </c>
      <c r="L101" s="1406"/>
      <c r="M101" s="1407">
        <f>(100/K101)*L101</f>
        <v>0</v>
      </c>
      <c r="T101" s="235"/>
    </row>
    <row r="102" spans="1:13" ht="15">
      <c r="A102" s="532">
        <v>513002</v>
      </c>
      <c r="B102" s="586">
        <v>20</v>
      </c>
      <c r="C102" s="9">
        <v>51</v>
      </c>
      <c r="D102" s="1068" t="s">
        <v>497</v>
      </c>
      <c r="E102" s="630"/>
      <c r="F102" s="631"/>
      <c r="G102" s="616"/>
      <c r="H102" s="591"/>
      <c r="I102" s="793"/>
      <c r="J102" s="198">
        <v>500000</v>
      </c>
      <c r="K102" s="8">
        <v>500000</v>
      </c>
      <c r="L102" s="383">
        <v>498750</v>
      </c>
      <c r="M102" s="1177">
        <f t="shared" si="10"/>
        <v>99.75</v>
      </c>
    </row>
    <row r="103" spans="1:13" ht="15.75" thickBot="1">
      <c r="A103" s="1095">
        <v>456000</v>
      </c>
      <c r="B103" s="740">
        <v>80</v>
      </c>
      <c r="C103" s="740">
        <v>71</v>
      </c>
      <c r="D103" s="615" t="s">
        <v>415</v>
      </c>
      <c r="E103" s="1091"/>
      <c r="F103" s="783">
        <v>1269</v>
      </c>
      <c r="G103" s="1091"/>
      <c r="H103" s="1092"/>
      <c r="I103" s="1093">
        <v>3000</v>
      </c>
      <c r="J103" s="1156">
        <v>0</v>
      </c>
      <c r="K103" s="1157">
        <v>29200</v>
      </c>
      <c r="L103" s="1158">
        <v>1200</v>
      </c>
      <c r="M103" s="1159">
        <f t="shared" si="10"/>
        <v>4.10958904109589</v>
      </c>
    </row>
    <row r="104" spans="1:13" ht="15.75" thickBot="1">
      <c r="A104" s="601"/>
      <c r="B104" s="594"/>
      <c r="C104" s="601"/>
      <c r="D104" s="1087" t="s">
        <v>67</v>
      </c>
      <c r="E104" s="634">
        <f aca="true" t="shared" si="11" ref="E104:L104">SUM(E96:E103)</f>
        <v>93919</v>
      </c>
      <c r="F104" s="1154">
        <f t="shared" si="11"/>
        <v>60999</v>
      </c>
      <c r="G104" s="1088">
        <f t="shared" si="11"/>
        <v>87842</v>
      </c>
      <c r="H104" s="1090">
        <f t="shared" si="11"/>
        <v>161342</v>
      </c>
      <c r="I104" s="639">
        <f t="shared" si="11"/>
        <v>71805</v>
      </c>
      <c r="J104" s="1154">
        <f t="shared" si="11"/>
        <v>680019</v>
      </c>
      <c r="K104" s="1088">
        <f t="shared" si="11"/>
        <v>1008019</v>
      </c>
      <c r="L104" s="1160">
        <f t="shared" si="11"/>
        <v>596520.14</v>
      </c>
      <c r="M104" s="1169">
        <f t="shared" si="10"/>
        <v>59.17746986911953</v>
      </c>
    </row>
    <row r="105" spans="1:13" ht="15">
      <c r="A105" s="601"/>
      <c r="B105" s="601"/>
      <c r="C105" s="635"/>
      <c r="D105" s="1063"/>
      <c r="E105" s="1064"/>
      <c r="F105" s="1064"/>
      <c r="G105" s="1066"/>
      <c r="H105" s="1064"/>
      <c r="I105" s="1067"/>
      <c r="J105" s="738"/>
      <c r="K105" s="1146"/>
      <c r="L105" s="738"/>
      <c r="M105" s="1170"/>
    </row>
    <row r="106" spans="1:13" ht="15.75" thickBot="1">
      <c r="A106" s="601"/>
      <c r="B106" s="601"/>
      <c r="C106" s="635"/>
      <c r="D106" s="1062" t="s">
        <v>68</v>
      </c>
      <c r="E106" s="759"/>
      <c r="F106" s="759"/>
      <c r="G106" s="759"/>
      <c r="H106" s="1065"/>
      <c r="I106" s="760"/>
      <c r="J106" s="1147"/>
      <c r="K106" s="1147"/>
      <c r="L106" s="1147"/>
      <c r="M106" s="1171"/>
    </row>
    <row r="107" spans="1:13" ht="15.75" thickBot="1">
      <c r="A107" s="601"/>
      <c r="B107" s="601"/>
      <c r="C107" s="635"/>
      <c r="D107" s="1176" t="s">
        <v>510</v>
      </c>
      <c r="E107" s="1065"/>
      <c r="F107" s="1065"/>
      <c r="G107" s="1065"/>
      <c r="H107" s="1065"/>
      <c r="I107" s="1175"/>
      <c r="J107" s="489"/>
      <c r="K107" s="1341">
        <v>39300</v>
      </c>
      <c r="L107" s="1345">
        <v>27509.26</v>
      </c>
      <c r="M107" s="1344">
        <f>(100/K107)*L107</f>
        <v>69.99811704834606</v>
      </c>
    </row>
    <row r="108" spans="1:13" ht="15.75" thickBot="1">
      <c r="A108" s="601"/>
      <c r="B108" s="601"/>
      <c r="C108" s="635"/>
      <c r="D108" s="637" t="s">
        <v>69</v>
      </c>
      <c r="E108" s="580">
        <f>E80</f>
        <v>1297618</v>
      </c>
      <c r="F108" s="580">
        <f>F80</f>
        <v>1530077</v>
      </c>
      <c r="G108" s="580">
        <f>G80</f>
        <v>1507860</v>
      </c>
      <c r="H108" s="580">
        <v>1507860</v>
      </c>
      <c r="I108" s="580">
        <f>I80</f>
        <v>1532960</v>
      </c>
      <c r="J108" s="580">
        <f>J80</f>
        <v>1559808</v>
      </c>
      <c r="K108" s="580">
        <f>K80</f>
        <v>1676667</v>
      </c>
      <c r="L108" s="1161">
        <f>L80</f>
        <v>863379.4800000001</v>
      </c>
      <c r="M108" s="1172">
        <f>(100/K108)*L108</f>
        <v>51.49379572687958</v>
      </c>
    </row>
    <row r="109" spans="1:13" ht="15.75" thickBot="1">
      <c r="A109" s="601"/>
      <c r="B109" s="601"/>
      <c r="C109" s="635"/>
      <c r="D109" s="618" t="s">
        <v>70</v>
      </c>
      <c r="E109" s="622">
        <f aca="true" t="shared" si="12" ref="E109:L109">E93</f>
        <v>243920</v>
      </c>
      <c r="F109" s="622">
        <f t="shared" si="12"/>
        <v>47362</v>
      </c>
      <c r="G109" s="622">
        <f t="shared" si="12"/>
        <v>21000</v>
      </c>
      <c r="H109" s="622">
        <f t="shared" si="12"/>
        <v>378800</v>
      </c>
      <c r="I109" s="622">
        <f t="shared" si="12"/>
        <v>378800</v>
      </c>
      <c r="J109" s="622">
        <f t="shared" si="12"/>
        <v>1066500</v>
      </c>
      <c r="K109" s="622">
        <f t="shared" si="12"/>
        <v>1159500</v>
      </c>
      <c r="L109" s="1162">
        <f t="shared" si="12"/>
        <v>938434.2300000001</v>
      </c>
      <c r="M109" s="1168">
        <f>(100/K109)*L109</f>
        <v>80.93438809831825</v>
      </c>
    </row>
    <row r="110" spans="1:13" ht="15.75" thickBot="1">
      <c r="A110" s="638"/>
      <c r="B110" s="601"/>
      <c r="C110" s="635"/>
      <c r="D110" s="628" t="s">
        <v>71</v>
      </c>
      <c r="E110" s="634">
        <f aca="true" t="shared" si="13" ref="E110:L110">E104</f>
        <v>93919</v>
      </c>
      <c r="F110" s="634">
        <f t="shared" si="13"/>
        <v>60999</v>
      </c>
      <c r="G110" s="639">
        <f t="shared" si="13"/>
        <v>87842</v>
      </c>
      <c r="H110" s="634">
        <f t="shared" si="13"/>
        <v>161342</v>
      </c>
      <c r="I110" s="634">
        <f t="shared" si="13"/>
        <v>71805</v>
      </c>
      <c r="J110" s="634">
        <f t="shared" si="13"/>
        <v>680019</v>
      </c>
      <c r="K110" s="639">
        <f t="shared" si="13"/>
        <v>1008019</v>
      </c>
      <c r="L110" s="1163">
        <f t="shared" si="13"/>
        <v>596520.14</v>
      </c>
      <c r="M110" s="1173">
        <f>(100/K110)*L110</f>
        <v>59.17746986911953</v>
      </c>
    </row>
    <row r="111" spans="1:13" ht="15.75" thickBot="1">
      <c r="A111" s="640"/>
      <c r="B111" s="638"/>
      <c r="C111" s="641"/>
      <c r="D111" s="636" t="s">
        <v>72</v>
      </c>
      <c r="E111" s="642">
        <f>E108+E109+E110</f>
        <v>1635457</v>
      </c>
      <c r="F111" s="642">
        <f>F108+F109+F110</f>
        <v>1638438</v>
      </c>
      <c r="G111" s="643">
        <f>G108+G109+G110</f>
        <v>1616702</v>
      </c>
      <c r="H111" s="642">
        <v>1616702</v>
      </c>
      <c r="I111" s="642">
        <f>I108+I109+I110</f>
        <v>1983565</v>
      </c>
      <c r="J111" s="642">
        <f>J108+J109+J110</f>
        <v>3306327</v>
      </c>
      <c r="K111" s="643">
        <f>K107+K108+K109+K110</f>
        <v>3883486</v>
      </c>
      <c r="L111" s="1164">
        <f>L107+L108+L109+L110</f>
        <v>2425843.1100000003</v>
      </c>
      <c r="M111" s="1174">
        <f>(100/K111)*L111</f>
        <v>62.465607189004935</v>
      </c>
    </row>
    <row r="112" spans="1:13" ht="15">
      <c r="A112" s="644"/>
      <c r="B112" s="644"/>
      <c r="C112" s="645"/>
      <c r="D112" s="645"/>
      <c r="E112" s="645"/>
      <c r="F112" s="645"/>
      <c r="G112" s="645"/>
      <c r="H112" s="645"/>
      <c r="I112" s="645"/>
      <c r="J112" s="653"/>
      <c r="K112" s="653"/>
      <c r="L112" s="653"/>
      <c r="M112" s="653"/>
    </row>
    <row r="113" spans="1:13" ht="15">
      <c r="A113" s="644"/>
      <c r="B113" s="644"/>
      <c r="C113" s="645"/>
      <c r="D113" s="645"/>
      <c r="E113" s="645"/>
      <c r="F113" s="645"/>
      <c r="G113" s="645"/>
      <c r="H113" s="645"/>
      <c r="I113" s="645"/>
      <c r="J113" s="653"/>
      <c r="K113" s="653"/>
      <c r="L113" s="653"/>
      <c r="M113" s="653"/>
    </row>
    <row r="114" spans="1:13" ht="15">
      <c r="A114" s="644"/>
      <c r="B114" s="645"/>
      <c r="C114" s="645"/>
      <c r="D114" s="645"/>
      <c r="E114" s="645"/>
      <c r="F114" s="645"/>
      <c r="G114" s="645"/>
      <c r="H114" s="645"/>
      <c r="I114" s="645"/>
      <c r="J114" s="653"/>
      <c r="K114" s="653"/>
      <c r="L114" s="653"/>
      <c r="M114" s="653"/>
    </row>
  </sheetData>
  <sheetProtection/>
  <mergeCells count="7">
    <mergeCell ref="E1:F1"/>
    <mergeCell ref="G1:I1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9"/>
  <sheetViews>
    <sheetView zoomScalePageLayoutView="0" workbookViewId="0" topLeftCell="A624">
      <selection activeCell="A1" sqref="A1:N646"/>
    </sheetView>
  </sheetViews>
  <sheetFormatPr defaultColWidth="9.140625" defaultRowHeight="15"/>
  <cols>
    <col min="1" max="1" width="7.421875" style="459" customWidth="1"/>
    <col min="2" max="2" width="4.28125" style="459" customWidth="1"/>
    <col min="3" max="3" width="6.00390625" style="459" customWidth="1"/>
    <col min="4" max="4" width="4.8515625" style="459" customWidth="1"/>
    <col min="5" max="5" width="32.421875" style="459" customWidth="1"/>
    <col min="6" max="6" width="8.140625" style="459" customWidth="1"/>
    <col min="7" max="7" width="8.00390625" style="459" customWidth="1"/>
    <col min="8" max="8" width="7.7109375" style="459" customWidth="1"/>
    <col min="9" max="9" width="8.421875" style="459" customWidth="1"/>
    <col min="10" max="10" width="8.00390625" style="459" customWidth="1"/>
    <col min="11" max="12" width="9.140625" style="459" customWidth="1"/>
    <col min="13" max="13" width="10.00390625" style="459" customWidth="1"/>
    <col min="14" max="14" width="7.28125" style="459" customWidth="1"/>
    <col min="15" max="16384" width="9.140625" style="459" customWidth="1"/>
  </cols>
  <sheetData>
    <row r="1" spans="1:14" ht="16.5" thickBot="1">
      <c r="A1" s="375"/>
      <c r="B1" s="59"/>
      <c r="C1" s="59"/>
      <c r="D1" s="376"/>
      <c r="E1" s="377" t="s">
        <v>73</v>
      </c>
      <c r="F1" s="1536" t="s">
        <v>1</v>
      </c>
      <c r="G1" s="1537"/>
      <c r="H1" s="1538" t="s">
        <v>440</v>
      </c>
      <c r="I1" s="1538"/>
      <c r="J1" s="1537"/>
      <c r="K1" s="1539" t="s">
        <v>511</v>
      </c>
      <c r="L1" s="1539"/>
      <c r="M1" s="1540"/>
      <c r="N1" s="1548" t="s">
        <v>439</v>
      </c>
    </row>
    <row r="2" spans="1:14" ht="15">
      <c r="A2" s="1522" t="s">
        <v>6</v>
      </c>
      <c r="B2" s="69" t="s">
        <v>2</v>
      </c>
      <c r="C2" s="997" t="s">
        <v>495</v>
      </c>
      <c r="D2" s="70" t="s">
        <v>74</v>
      </c>
      <c r="E2" s="1524" t="s">
        <v>3</v>
      </c>
      <c r="F2" s="1526" t="s">
        <v>416</v>
      </c>
      <c r="G2" s="1528" t="s">
        <v>471</v>
      </c>
      <c r="H2" s="1530" t="s">
        <v>4</v>
      </c>
      <c r="I2" s="1532" t="s">
        <v>5</v>
      </c>
      <c r="J2" s="1534" t="s">
        <v>375</v>
      </c>
      <c r="K2" s="1541" t="s">
        <v>4</v>
      </c>
      <c r="L2" s="1543" t="s">
        <v>5</v>
      </c>
      <c r="M2" s="1546" t="s">
        <v>530</v>
      </c>
      <c r="N2" s="1549"/>
    </row>
    <row r="3" spans="1:14" ht="15.75" thickBot="1">
      <c r="A3" s="1523"/>
      <c r="B3" s="71" t="s">
        <v>7</v>
      </c>
      <c r="C3" s="998"/>
      <c r="D3" s="801" t="s">
        <v>75</v>
      </c>
      <c r="E3" s="1525"/>
      <c r="F3" s="1527"/>
      <c r="G3" s="1529"/>
      <c r="H3" s="1531"/>
      <c r="I3" s="1533"/>
      <c r="J3" s="1535"/>
      <c r="K3" s="1542"/>
      <c r="L3" s="1544"/>
      <c r="M3" s="1547"/>
      <c r="N3" s="1550"/>
    </row>
    <row r="4" spans="1:14" ht="15.75" thickBot="1">
      <c r="A4" s="213" t="s">
        <v>377</v>
      </c>
      <c r="B4" s="18"/>
      <c r="C4" s="999"/>
      <c r="D4" s="802"/>
      <c r="E4" s="795" t="s">
        <v>76</v>
      </c>
      <c r="F4" s="74">
        <f>F5+F6+F16+F18+F24+F50+F60+F69+F71+F114</f>
        <v>293660</v>
      </c>
      <c r="G4" s="30">
        <f>G5+G6+G16+G18+G24+G50+G60+G69+G71+G114</f>
        <v>338424</v>
      </c>
      <c r="H4" s="74">
        <f>H5+H6+H16+H18+H24+H50+H60+H71+H114</f>
        <v>340442</v>
      </c>
      <c r="I4" s="74">
        <f>I5+I6+I16+I18+I24+I50+I60+I71+I114+I70</f>
        <v>374173</v>
      </c>
      <c r="J4" s="62">
        <f>J5+J6+J16+J18+J24+J50+J60+J69+J71+J114</f>
        <v>296016</v>
      </c>
      <c r="K4" s="74">
        <f>K5+K6+K16+K18+K24+K50+K60+K71+K114</f>
        <v>337022</v>
      </c>
      <c r="L4" s="74">
        <f>L5+L6+L16+L18+L24+L50+L60+L69+L71+L114</f>
        <v>362372</v>
      </c>
      <c r="M4" s="392">
        <f>M5+M6+M16+M18+M24+M50+M60+M69+M71+M114</f>
        <v>168071.22000000003</v>
      </c>
      <c r="N4" s="392">
        <f aca="true" t="shared" si="0" ref="N4:N18">(100/L4)*M4</f>
        <v>46.38085172143544</v>
      </c>
    </row>
    <row r="5" spans="1:14" ht="15">
      <c r="A5" s="231">
        <v>611000</v>
      </c>
      <c r="B5" s="76"/>
      <c r="C5" s="1000">
        <v>41</v>
      </c>
      <c r="D5" s="1338" t="s">
        <v>77</v>
      </c>
      <c r="E5" s="796" t="s">
        <v>78</v>
      </c>
      <c r="F5" s="77">
        <v>156173</v>
      </c>
      <c r="G5" s="241">
        <v>164922</v>
      </c>
      <c r="H5" s="77">
        <v>174000</v>
      </c>
      <c r="I5" s="77">
        <v>174000</v>
      </c>
      <c r="J5" s="241">
        <v>147000</v>
      </c>
      <c r="K5" s="77">
        <v>170000</v>
      </c>
      <c r="L5" s="77">
        <v>170000</v>
      </c>
      <c r="M5" s="1180">
        <v>81404.64</v>
      </c>
      <c r="N5" s="400">
        <f t="shared" si="0"/>
        <v>47.88508235294117</v>
      </c>
    </row>
    <row r="6" spans="1:14" ht="15">
      <c r="A6" s="191">
        <v>62</v>
      </c>
      <c r="B6" s="3"/>
      <c r="C6" s="1000"/>
      <c r="D6" s="803"/>
      <c r="E6" s="797" t="s">
        <v>79</v>
      </c>
      <c r="F6" s="5">
        <f>SUM(F7:F15)</f>
        <v>55866</v>
      </c>
      <c r="G6" s="195">
        <f aca="true" t="shared" si="1" ref="G6:M6">SUM(G7:G15)</f>
        <v>59444</v>
      </c>
      <c r="H6" s="5">
        <f>SUM(H7:H15)</f>
        <v>67300</v>
      </c>
      <c r="I6" s="5">
        <f>SUM(I7:I15)</f>
        <v>67800</v>
      </c>
      <c r="J6" s="195">
        <f t="shared" si="1"/>
        <v>58865</v>
      </c>
      <c r="K6" s="5">
        <f t="shared" si="1"/>
        <v>65200</v>
      </c>
      <c r="L6" s="5">
        <f t="shared" si="1"/>
        <v>65200</v>
      </c>
      <c r="M6" s="1181">
        <f t="shared" si="1"/>
        <v>30062.370000000003</v>
      </c>
      <c r="N6" s="400">
        <f t="shared" si="0"/>
        <v>46.10792944785277</v>
      </c>
    </row>
    <row r="7" spans="1:14" ht="15">
      <c r="A7" s="196">
        <v>621000</v>
      </c>
      <c r="B7" s="7"/>
      <c r="C7" s="239">
        <v>41</v>
      </c>
      <c r="D7" s="804" t="s">
        <v>77</v>
      </c>
      <c r="E7" s="798" t="s">
        <v>80</v>
      </c>
      <c r="F7" s="97">
        <v>7002</v>
      </c>
      <c r="G7" s="197">
        <v>6656</v>
      </c>
      <c r="H7" s="56">
        <v>8500</v>
      </c>
      <c r="I7" s="22">
        <v>8500</v>
      </c>
      <c r="J7" s="208">
        <v>7900</v>
      </c>
      <c r="K7" s="56">
        <v>7650</v>
      </c>
      <c r="L7" s="22">
        <v>7650</v>
      </c>
      <c r="M7" s="1182">
        <v>3638.02</v>
      </c>
      <c r="N7" s="402">
        <f t="shared" si="0"/>
        <v>47.555816993464056</v>
      </c>
    </row>
    <row r="8" spans="1:14" ht="15">
      <c r="A8" s="198">
        <v>623000</v>
      </c>
      <c r="B8" s="9"/>
      <c r="C8" s="438">
        <v>41</v>
      </c>
      <c r="D8" s="805" t="s">
        <v>77</v>
      </c>
      <c r="E8" s="741" t="s">
        <v>81</v>
      </c>
      <c r="F8" s="51">
        <v>8232</v>
      </c>
      <c r="G8" s="199">
        <v>9845</v>
      </c>
      <c r="H8" s="51">
        <v>10000</v>
      </c>
      <c r="I8" s="8">
        <v>10000</v>
      </c>
      <c r="J8" s="199">
        <v>8500</v>
      </c>
      <c r="K8" s="51">
        <v>10650</v>
      </c>
      <c r="L8" s="8">
        <v>10650</v>
      </c>
      <c r="M8" s="386">
        <v>4386.73</v>
      </c>
      <c r="N8" s="398">
        <f t="shared" si="0"/>
        <v>41.18995305164319</v>
      </c>
    </row>
    <row r="9" spans="1:14" ht="15">
      <c r="A9" s="198">
        <v>625001</v>
      </c>
      <c r="B9" s="9"/>
      <c r="C9" s="14">
        <v>41</v>
      </c>
      <c r="D9" s="806" t="s">
        <v>77</v>
      </c>
      <c r="E9" s="741" t="s">
        <v>82</v>
      </c>
      <c r="F9" s="51">
        <v>2181</v>
      </c>
      <c r="G9" s="199">
        <v>2323</v>
      </c>
      <c r="H9" s="51">
        <v>2600</v>
      </c>
      <c r="I9" s="8">
        <v>2600</v>
      </c>
      <c r="J9" s="199">
        <v>2360</v>
      </c>
      <c r="K9" s="51">
        <v>2700</v>
      </c>
      <c r="L9" s="8">
        <v>2700</v>
      </c>
      <c r="M9" s="386">
        <v>1156.2</v>
      </c>
      <c r="N9" s="398">
        <f t="shared" si="0"/>
        <v>42.82222222222222</v>
      </c>
    </row>
    <row r="10" spans="1:14" ht="15">
      <c r="A10" s="198">
        <v>625002</v>
      </c>
      <c r="B10" s="9"/>
      <c r="C10" s="239">
        <v>41</v>
      </c>
      <c r="D10" s="806" t="s">
        <v>77</v>
      </c>
      <c r="E10" s="741" t="s">
        <v>83</v>
      </c>
      <c r="F10" s="51">
        <v>22520</v>
      </c>
      <c r="G10" s="199">
        <v>24062</v>
      </c>
      <c r="H10" s="51">
        <v>27000</v>
      </c>
      <c r="I10" s="8">
        <v>27000</v>
      </c>
      <c r="J10" s="199">
        <v>23050</v>
      </c>
      <c r="K10" s="51">
        <v>25900</v>
      </c>
      <c r="L10" s="8">
        <v>25900</v>
      </c>
      <c r="M10" s="386">
        <v>12531.65</v>
      </c>
      <c r="N10" s="398">
        <f t="shared" si="0"/>
        <v>48.384749034749035</v>
      </c>
    </row>
    <row r="11" spans="1:14" ht="15">
      <c r="A11" s="196">
        <v>625003</v>
      </c>
      <c r="B11" s="55"/>
      <c r="C11" s="438">
        <v>41</v>
      </c>
      <c r="D11" s="806" t="s">
        <v>77</v>
      </c>
      <c r="E11" s="798" t="s">
        <v>84</v>
      </c>
      <c r="F11" s="97">
        <v>1342</v>
      </c>
      <c r="G11" s="197">
        <v>1375</v>
      </c>
      <c r="H11" s="51">
        <v>2000</v>
      </c>
      <c r="I11" s="8">
        <v>2000</v>
      </c>
      <c r="J11" s="199">
        <v>1435</v>
      </c>
      <c r="K11" s="51">
        <v>1500</v>
      </c>
      <c r="L11" s="8">
        <v>1500</v>
      </c>
      <c r="M11" s="386">
        <v>681.4</v>
      </c>
      <c r="N11" s="398">
        <f t="shared" si="0"/>
        <v>45.42666666666666</v>
      </c>
    </row>
    <row r="12" spans="1:14" ht="15">
      <c r="A12" s="198">
        <v>625004</v>
      </c>
      <c r="B12" s="34"/>
      <c r="C12" s="14">
        <v>41</v>
      </c>
      <c r="D12" s="806" t="s">
        <v>77</v>
      </c>
      <c r="E12" s="741" t="s">
        <v>85</v>
      </c>
      <c r="F12" s="51">
        <v>4900</v>
      </c>
      <c r="G12" s="199">
        <v>4969</v>
      </c>
      <c r="H12" s="51">
        <v>6000</v>
      </c>
      <c r="I12" s="8">
        <v>6000</v>
      </c>
      <c r="J12" s="199">
        <v>5150</v>
      </c>
      <c r="K12" s="51">
        <v>5500</v>
      </c>
      <c r="L12" s="8">
        <v>5500</v>
      </c>
      <c r="M12" s="386">
        <v>2508.06</v>
      </c>
      <c r="N12" s="398">
        <f t="shared" si="0"/>
        <v>45.60109090909091</v>
      </c>
    </row>
    <row r="13" spans="1:14" ht="15">
      <c r="A13" s="209">
        <v>625005</v>
      </c>
      <c r="B13" s="36"/>
      <c r="C13" s="239">
        <v>41</v>
      </c>
      <c r="D13" s="806" t="s">
        <v>77</v>
      </c>
      <c r="E13" s="43" t="s">
        <v>86</v>
      </c>
      <c r="F13" s="37">
        <v>1558</v>
      </c>
      <c r="G13" s="210">
        <v>1627</v>
      </c>
      <c r="H13" s="51">
        <v>2000</v>
      </c>
      <c r="I13" s="8">
        <v>2000</v>
      </c>
      <c r="J13" s="199">
        <v>2050</v>
      </c>
      <c r="K13" s="51">
        <v>1800</v>
      </c>
      <c r="L13" s="8">
        <v>1800</v>
      </c>
      <c r="M13" s="386">
        <v>825.84</v>
      </c>
      <c r="N13" s="398">
        <f t="shared" si="0"/>
        <v>45.88</v>
      </c>
    </row>
    <row r="14" spans="1:14" ht="15">
      <c r="A14" s="198">
        <v>625007</v>
      </c>
      <c r="B14" s="34"/>
      <c r="C14" s="438">
        <v>41</v>
      </c>
      <c r="D14" s="804" t="s">
        <v>77</v>
      </c>
      <c r="E14" s="741" t="s">
        <v>87</v>
      </c>
      <c r="F14" s="51">
        <v>7899</v>
      </c>
      <c r="G14" s="199">
        <v>8168</v>
      </c>
      <c r="H14" s="51">
        <v>9200</v>
      </c>
      <c r="I14" s="8">
        <v>9200</v>
      </c>
      <c r="J14" s="199">
        <v>8000</v>
      </c>
      <c r="K14" s="51">
        <v>8900</v>
      </c>
      <c r="L14" s="8">
        <v>8900</v>
      </c>
      <c r="M14" s="386">
        <v>4075.51</v>
      </c>
      <c r="N14" s="1272">
        <f t="shared" si="0"/>
        <v>45.792247191011235</v>
      </c>
    </row>
    <row r="15" spans="1:14" ht="15">
      <c r="A15" s="200">
        <v>627000</v>
      </c>
      <c r="B15" s="52"/>
      <c r="C15" s="150">
        <v>41</v>
      </c>
      <c r="D15" s="807" t="s">
        <v>77</v>
      </c>
      <c r="E15" s="809" t="s">
        <v>88</v>
      </c>
      <c r="F15" s="85">
        <v>232</v>
      </c>
      <c r="G15" s="201">
        <v>419</v>
      </c>
      <c r="H15" s="85"/>
      <c r="I15" s="10">
        <v>500</v>
      </c>
      <c r="J15" s="201">
        <v>420</v>
      </c>
      <c r="K15" s="85">
        <v>600</v>
      </c>
      <c r="L15" s="10">
        <v>600</v>
      </c>
      <c r="M15" s="1183">
        <v>258.96</v>
      </c>
      <c r="N15" s="1302">
        <f t="shared" si="0"/>
        <v>43.16</v>
      </c>
    </row>
    <row r="16" spans="1:14" ht="15">
      <c r="A16" s="222">
        <v>631</v>
      </c>
      <c r="B16" s="79"/>
      <c r="C16" s="1001"/>
      <c r="D16" s="803"/>
      <c r="E16" s="796" t="s">
        <v>374</v>
      </c>
      <c r="F16" s="5">
        <v>730</v>
      </c>
      <c r="G16" s="192">
        <v>660</v>
      </c>
      <c r="H16" s="5">
        <f>H17</f>
        <v>800</v>
      </c>
      <c r="I16" s="4">
        <f>I17</f>
        <v>800</v>
      </c>
      <c r="J16" s="192">
        <v>500</v>
      </c>
      <c r="K16" s="5">
        <f>K17</f>
        <v>500</v>
      </c>
      <c r="L16" s="4">
        <f>L17</f>
        <v>500</v>
      </c>
      <c r="M16" s="442">
        <f>M17</f>
        <v>101.47</v>
      </c>
      <c r="N16" s="410">
        <f t="shared" si="0"/>
        <v>20.294</v>
      </c>
    </row>
    <row r="17" spans="1:14" ht="15">
      <c r="A17" s="224">
        <v>631001</v>
      </c>
      <c r="B17" s="81"/>
      <c r="C17" s="125">
        <v>41</v>
      </c>
      <c r="D17" s="803" t="s">
        <v>77</v>
      </c>
      <c r="E17" s="800" t="s">
        <v>376</v>
      </c>
      <c r="F17" s="82">
        <v>730</v>
      </c>
      <c r="G17" s="258">
        <v>660</v>
      </c>
      <c r="H17" s="82">
        <v>800</v>
      </c>
      <c r="I17" s="83">
        <v>800</v>
      </c>
      <c r="J17" s="194">
        <v>500</v>
      </c>
      <c r="K17" s="82">
        <v>500</v>
      </c>
      <c r="L17" s="83">
        <v>500</v>
      </c>
      <c r="M17" s="1184">
        <v>101.47</v>
      </c>
      <c r="N17" s="401">
        <f t="shared" si="0"/>
        <v>20.294</v>
      </c>
    </row>
    <row r="18" spans="1:14" ht="15">
      <c r="A18" s="191">
        <v>632</v>
      </c>
      <c r="B18" s="79"/>
      <c r="C18" s="89"/>
      <c r="D18" s="808"/>
      <c r="E18" s="797" t="s">
        <v>89</v>
      </c>
      <c r="F18" s="5">
        <f>SUM(F19:F23)</f>
        <v>4874</v>
      </c>
      <c r="G18" s="192">
        <f aca="true" t="shared" si="2" ref="G18:M18">SUM(G19:G23)</f>
        <v>6307</v>
      </c>
      <c r="H18" s="5">
        <f>SUM(H19:H23)</f>
        <v>5450</v>
      </c>
      <c r="I18" s="4">
        <f>SUM(I19:I23)</f>
        <v>5450</v>
      </c>
      <c r="J18" s="192">
        <f t="shared" si="2"/>
        <v>4900</v>
      </c>
      <c r="K18" s="5">
        <f t="shared" si="2"/>
        <v>5150</v>
      </c>
      <c r="L18" s="4">
        <f t="shared" si="2"/>
        <v>5150</v>
      </c>
      <c r="M18" s="442">
        <f t="shared" si="2"/>
        <v>3126.94</v>
      </c>
      <c r="N18" s="410">
        <f t="shared" si="0"/>
        <v>60.71728155339805</v>
      </c>
    </row>
    <row r="19" spans="1:14" ht="0.75" customHeight="1">
      <c r="A19" s="196">
        <v>632002</v>
      </c>
      <c r="B19" s="55"/>
      <c r="C19" s="91">
        <v>41</v>
      </c>
      <c r="D19" s="813" t="s">
        <v>77</v>
      </c>
      <c r="E19" s="798" t="s">
        <v>302</v>
      </c>
      <c r="F19" s="97"/>
      <c r="G19" s="197">
        <v>408</v>
      </c>
      <c r="H19" s="97"/>
      <c r="I19" s="6"/>
      <c r="J19" s="197"/>
      <c r="K19" s="97"/>
      <c r="L19" s="6"/>
      <c r="M19" s="1185"/>
      <c r="N19" s="1268"/>
    </row>
    <row r="20" spans="1:14" ht="15" customHeight="1" hidden="1">
      <c r="A20" s="198">
        <v>632001</v>
      </c>
      <c r="B20" s="34">
        <v>2</v>
      </c>
      <c r="C20" s="91"/>
      <c r="D20" s="814" t="s">
        <v>90</v>
      </c>
      <c r="E20" s="741" t="s">
        <v>92</v>
      </c>
      <c r="F20" s="51"/>
      <c r="G20" s="199"/>
      <c r="H20" s="51"/>
      <c r="I20" s="51"/>
      <c r="J20" s="199"/>
      <c r="K20" s="51"/>
      <c r="L20" s="51"/>
      <c r="M20" s="387"/>
      <c r="N20" s="398"/>
    </row>
    <row r="21" spans="1:14" ht="15">
      <c r="A21" s="198">
        <v>632003</v>
      </c>
      <c r="B21" s="34">
        <v>1</v>
      </c>
      <c r="C21" s="91">
        <v>41</v>
      </c>
      <c r="D21" s="814" t="s">
        <v>90</v>
      </c>
      <c r="E21" s="741" t="s">
        <v>93</v>
      </c>
      <c r="F21" s="51">
        <v>2503</v>
      </c>
      <c r="G21" s="199">
        <v>3299</v>
      </c>
      <c r="H21" s="51">
        <v>2800</v>
      </c>
      <c r="I21" s="51">
        <v>2800</v>
      </c>
      <c r="J21" s="199">
        <v>2600</v>
      </c>
      <c r="K21" s="51">
        <v>2800</v>
      </c>
      <c r="L21" s="51">
        <v>2800</v>
      </c>
      <c r="M21" s="387">
        <v>1879.64</v>
      </c>
      <c r="N21" s="398">
        <f aca="true" t="shared" si="3" ref="N21:N26">(100/L21)*M21</f>
        <v>67.13</v>
      </c>
    </row>
    <row r="22" spans="1:14" ht="15">
      <c r="A22" s="198">
        <v>632003</v>
      </c>
      <c r="B22" s="9">
        <v>2</v>
      </c>
      <c r="C22" s="1002">
        <v>41</v>
      </c>
      <c r="D22" s="814" t="s">
        <v>90</v>
      </c>
      <c r="E22" s="741" t="s">
        <v>94</v>
      </c>
      <c r="F22" s="51">
        <v>2371</v>
      </c>
      <c r="G22" s="199">
        <v>2600</v>
      </c>
      <c r="H22" s="37">
        <v>2600</v>
      </c>
      <c r="I22" s="37">
        <v>2600</v>
      </c>
      <c r="J22" s="210">
        <v>2300</v>
      </c>
      <c r="K22" s="37">
        <v>2300</v>
      </c>
      <c r="L22" s="37">
        <v>2300</v>
      </c>
      <c r="M22" s="1186">
        <v>1247.3</v>
      </c>
      <c r="N22" s="1272">
        <f t="shared" si="3"/>
        <v>54.23043478260869</v>
      </c>
    </row>
    <row r="23" spans="1:14" ht="15">
      <c r="A23" s="206">
        <v>632003</v>
      </c>
      <c r="B23" s="33">
        <v>3</v>
      </c>
      <c r="C23" s="236">
        <v>41</v>
      </c>
      <c r="D23" s="815" t="s">
        <v>90</v>
      </c>
      <c r="E23" s="809" t="s">
        <v>95</v>
      </c>
      <c r="F23" s="85"/>
      <c r="G23" s="201"/>
      <c r="H23" s="811">
        <v>50</v>
      </c>
      <c r="I23" s="24">
        <v>50</v>
      </c>
      <c r="J23" s="243"/>
      <c r="K23" s="811">
        <v>50</v>
      </c>
      <c r="L23" s="24">
        <v>50</v>
      </c>
      <c r="M23" s="1187">
        <v>0</v>
      </c>
      <c r="N23" s="1303">
        <f t="shared" si="3"/>
        <v>0</v>
      </c>
    </row>
    <row r="24" spans="1:14" ht="15">
      <c r="A24" s="191">
        <v>633</v>
      </c>
      <c r="B24" s="79"/>
      <c r="C24" s="89"/>
      <c r="D24" s="808"/>
      <c r="E24" s="797" t="s">
        <v>96</v>
      </c>
      <c r="F24" s="5">
        <f aca="true" t="shared" si="4" ref="F24:M24">SUM(F25:F49)</f>
        <v>9855</v>
      </c>
      <c r="G24" s="192">
        <f t="shared" si="4"/>
        <v>13118</v>
      </c>
      <c r="H24" s="5">
        <f t="shared" si="4"/>
        <v>12370</v>
      </c>
      <c r="I24" s="5">
        <f t="shared" si="4"/>
        <v>15170</v>
      </c>
      <c r="J24" s="192">
        <f t="shared" si="4"/>
        <v>9729</v>
      </c>
      <c r="K24" s="5">
        <f t="shared" si="4"/>
        <v>12200</v>
      </c>
      <c r="L24" s="5">
        <f t="shared" si="4"/>
        <v>14200</v>
      </c>
      <c r="M24" s="1181">
        <f t="shared" si="4"/>
        <v>7533.030000000001</v>
      </c>
      <c r="N24" s="1273">
        <f t="shared" si="3"/>
        <v>53.04950704225352</v>
      </c>
    </row>
    <row r="25" spans="1:14" ht="15">
      <c r="A25" s="207">
        <v>633001</v>
      </c>
      <c r="B25" s="23"/>
      <c r="C25" s="239">
        <v>41</v>
      </c>
      <c r="D25" s="816" t="s">
        <v>77</v>
      </c>
      <c r="E25" s="812" t="s">
        <v>97</v>
      </c>
      <c r="F25" s="56">
        <v>28</v>
      </c>
      <c r="G25" s="208">
        <v>170</v>
      </c>
      <c r="H25" s="56"/>
      <c r="I25" s="22"/>
      <c r="J25" s="208">
        <v>180</v>
      </c>
      <c r="K25" s="56"/>
      <c r="L25" s="22">
        <v>1300</v>
      </c>
      <c r="M25" s="1182">
        <v>1344.8</v>
      </c>
      <c r="N25" s="1304">
        <f t="shared" si="3"/>
        <v>103.44615384615385</v>
      </c>
    </row>
    <row r="26" spans="1:14" ht="15">
      <c r="A26" s="198">
        <v>633002</v>
      </c>
      <c r="B26" s="9"/>
      <c r="C26" s="438">
        <v>41</v>
      </c>
      <c r="D26" s="806" t="s">
        <v>77</v>
      </c>
      <c r="E26" s="741" t="s">
        <v>98</v>
      </c>
      <c r="F26" s="51">
        <v>1277</v>
      </c>
      <c r="G26" s="199">
        <v>2790</v>
      </c>
      <c r="H26" s="51">
        <v>3000</v>
      </c>
      <c r="I26" s="8">
        <v>3000</v>
      </c>
      <c r="J26" s="199">
        <v>1500</v>
      </c>
      <c r="K26" s="51">
        <v>3000</v>
      </c>
      <c r="L26" s="8">
        <v>3000</v>
      </c>
      <c r="M26" s="386">
        <v>1760</v>
      </c>
      <c r="N26" s="1305">
        <f t="shared" si="3"/>
        <v>58.666666666666664</v>
      </c>
    </row>
    <row r="27" spans="1:14" ht="15">
      <c r="A27" s="198">
        <v>633004</v>
      </c>
      <c r="B27" s="36">
        <v>1</v>
      </c>
      <c r="C27" s="14">
        <v>41</v>
      </c>
      <c r="D27" s="804" t="s">
        <v>77</v>
      </c>
      <c r="E27" s="43" t="s">
        <v>417</v>
      </c>
      <c r="F27" s="37"/>
      <c r="G27" s="210">
        <v>550</v>
      </c>
      <c r="H27" s="37"/>
      <c r="I27" s="37"/>
      <c r="J27" s="210">
        <v>550</v>
      </c>
      <c r="K27" s="37"/>
      <c r="L27" s="8"/>
      <c r="M27" s="1186"/>
      <c r="N27" s="1305"/>
    </row>
    <row r="28" spans="1:14" ht="15">
      <c r="A28" s="198">
        <v>633004</v>
      </c>
      <c r="B28" s="9">
        <v>2</v>
      </c>
      <c r="C28" s="239">
        <v>41</v>
      </c>
      <c r="D28" s="806" t="s">
        <v>77</v>
      </c>
      <c r="E28" s="741" t="s">
        <v>99</v>
      </c>
      <c r="F28" s="51">
        <v>1140</v>
      </c>
      <c r="G28" s="199">
        <v>383</v>
      </c>
      <c r="H28" s="51">
        <v>1000</v>
      </c>
      <c r="I28" s="8">
        <v>1000</v>
      </c>
      <c r="J28" s="199">
        <v>800</v>
      </c>
      <c r="K28" s="51">
        <v>1000</v>
      </c>
      <c r="L28" s="8">
        <v>1000</v>
      </c>
      <c r="M28" s="386">
        <v>89.22</v>
      </c>
      <c r="N28" s="1272">
        <f aca="true" t="shared" si="5" ref="N28:N38">(100/L28)*M28</f>
        <v>8.922</v>
      </c>
    </row>
    <row r="29" spans="1:14" ht="15">
      <c r="A29" s="198">
        <v>633004</v>
      </c>
      <c r="B29" s="9">
        <v>3</v>
      </c>
      <c r="C29" s="438">
        <v>41</v>
      </c>
      <c r="D29" s="806" t="s">
        <v>77</v>
      </c>
      <c r="E29" s="457" t="s">
        <v>100</v>
      </c>
      <c r="F29" s="51"/>
      <c r="G29" s="199"/>
      <c r="H29" s="51">
        <v>200</v>
      </c>
      <c r="I29" s="8">
        <v>200</v>
      </c>
      <c r="J29" s="199"/>
      <c r="K29" s="51">
        <v>200</v>
      </c>
      <c r="L29" s="8">
        <v>200</v>
      </c>
      <c r="M29" s="386">
        <v>0</v>
      </c>
      <c r="N29" s="1304">
        <f t="shared" si="5"/>
        <v>0</v>
      </c>
    </row>
    <row r="30" spans="1:14" ht="15">
      <c r="A30" s="198">
        <v>633006</v>
      </c>
      <c r="B30" s="9">
        <v>1</v>
      </c>
      <c r="C30" s="14">
        <v>41</v>
      </c>
      <c r="D30" s="804" t="s">
        <v>77</v>
      </c>
      <c r="E30" s="457" t="s">
        <v>101</v>
      </c>
      <c r="F30" s="51">
        <v>1422</v>
      </c>
      <c r="G30" s="199">
        <v>824</v>
      </c>
      <c r="H30" s="51">
        <v>1200</v>
      </c>
      <c r="I30" s="8">
        <v>1200</v>
      </c>
      <c r="J30" s="199">
        <v>1000</v>
      </c>
      <c r="K30" s="51">
        <v>1200</v>
      </c>
      <c r="L30" s="8">
        <v>1200</v>
      </c>
      <c r="M30" s="386">
        <v>800.88</v>
      </c>
      <c r="N30" s="1305">
        <f t="shared" si="5"/>
        <v>66.74</v>
      </c>
    </row>
    <row r="31" spans="1:14" ht="15">
      <c r="A31" s="198">
        <v>633006</v>
      </c>
      <c r="B31" s="9">
        <v>2</v>
      </c>
      <c r="C31" s="239">
        <v>41</v>
      </c>
      <c r="D31" s="806" t="s">
        <v>77</v>
      </c>
      <c r="E31" s="457" t="s">
        <v>102</v>
      </c>
      <c r="F31" s="51">
        <v>1223</v>
      </c>
      <c r="G31" s="199">
        <v>1992</v>
      </c>
      <c r="H31" s="51">
        <v>1500</v>
      </c>
      <c r="I31" s="8">
        <v>1700</v>
      </c>
      <c r="J31" s="199">
        <v>1000</v>
      </c>
      <c r="K31" s="51">
        <v>1700</v>
      </c>
      <c r="L31" s="8">
        <v>1700</v>
      </c>
      <c r="M31" s="386">
        <v>1248.19</v>
      </c>
      <c r="N31" s="1305">
        <f t="shared" si="5"/>
        <v>73.42294117647059</v>
      </c>
    </row>
    <row r="32" spans="1:14" ht="15">
      <c r="A32" s="198">
        <v>633006</v>
      </c>
      <c r="B32" s="9">
        <v>3</v>
      </c>
      <c r="C32" s="438">
        <v>41</v>
      </c>
      <c r="D32" s="806" t="s">
        <v>77</v>
      </c>
      <c r="E32" s="457" t="s">
        <v>393</v>
      </c>
      <c r="F32" s="51">
        <v>613</v>
      </c>
      <c r="G32" s="199">
        <v>400</v>
      </c>
      <c r="H32" s="51">
        <v>700</v>
      </c>
      <c r="I32" s="8">
        <v>700</v>
      </c>
      <c r="J32" s="199">
        <v>50</v>
      </c>
      <c r="K32" s="51">
        <v>500</v>
      </c>
      <c r="L32" s="8">
        <v>500</v>
      </c>
      <c r="M32" s="386">
        <v>32.46</v>
      </c>
      <c r="N32" s="1272">
        <f t="shared" si="5"/>
        <v>6.492000000000001</v>
      </c>
    </row>
    <row r="33" spans="1:14" ht="15">
      <c r="A33" s="198">
        <v>633006</v>
      </c>
      <c r="B33" s="9">
        <v>4</v>
      </c>
      <c r="C33" s="14">
        <v>41</v>
      </c>
      <c r="D33" s="804" t="s">
        <v>77</v>
      </c>
      <c r="E33" s="457" t="s">
        <v>104</v>
      </c>
      <c r="F33" s="51">
        <v>91</v>
      </c>
      <c r="G33" s="199">
        <v>10</v>
      </c>
      <c r="H33" s="51">
        <v>50</v>
      </c>
      <c r="I33" s="8">
        <v>50</v>
      </c>
      <c r="J33" s="199">
        <v>20</v>
      </c>
      <c r="K33" s="51">
        <v>50</v>
      </c>
      <c r="L33" s="8">
        <v>50</v>
      </c>
      <c r="M33" s="386">
        <v>8.6</v>
      </c>
      <c r="N33" s="1272">
        <f t="shared" si="5"/>
        <v>17.2</v>
      </c>
    </row>
    <row r="34" spans="1:14" ht="15">
      <c r="A34" s="198">
        <v>633006</v>
      </c>
      <c r="B34" s="9">
        <v>5</v>
      </c>
      <c r="C34" s="14">
        <v>41</v>
      </c>
      <c r="D34" s="806" t="s">
        <v>77</v>
      </c>
      <c r="E34" s="457" t="s">
        <v>105</v>
      </c>
      <c r="F34" s="51">
        <v>240</v>
      </c>
      <c r="G34" s="199">
        <v>10</v>
      </c>
      <c r="H34" s="51">
        <v>30</v>
      </c>
      <c r="I34" s="8">
        <v>30</v>
      </c>
      <c r="J34" s="199"/>
      <c r="K34" s="51">
        <v>30</v>
      </c>
      <c r="L34" s="8">
        <v>30</v>
      </c>
      <c r="M34" s="386">
        <v>0</v>
      </c>
      <c r="N34" s="1283">
        <f t="shared" si="5"/>
        <v>0</v>
      </c>
    </row>
    <row r="35" spans="1:14" ht="15">
      <c r="A35" s="198">
        <v>633006</v>
      </c>
      <c r="B35" s="9">
        <v>6</v>
      </c>
      <c r="C35" s="239">
        <v>41</v>
      </c>
      <c r="D35" s="805" t="s">
        <v>90</v>
      </c>
      <c r="E35" s="743" t="s">
        <v>106</v>
      </c>
      <c r="F35" s="51">
        <v>50</v>
      </c>
      <c r="G35" s="199">
        <v>62</v>
      </c>
      <c r="H35" s="51">
        <v>100</v>
      </c>
      <c r="I35" s="8">
        <v>150</v>
      </c>
      <c r="J35" s="199">
        <v>50</v>
      </c>
      <c r="K35" s="51">
        <v>150</v>
      </c>
      <c r="L35" s="8">
        <v>150</v>
      </c>
      <c r="M35" s="386">
        <v>4.99</v>
      </c>
      <c r="N35" s="1272">
        <f t="shared" si="5"/>
        <v>3.3266666666666667</v>
      </c>
    </row>
    <row r="36" spans="1:14" ht="15">
      <c r="A36" s="198">
        <v>633006</v>
      </c>
      <c r="B36" s="34">
        <v>7</v>
      </c>
      <c r="C36" s="438">
        <v>41</v>
      </c>
      <c r="D36" s="806" t="s">
        <v>77</v>
      </c>
      <c r="E36" s="741" t="s">
        <v>107</v>
      </c>
      <c r="F36" s="51">
        <v>667</v>
      </c>
      <c r="G36" s="199">
        <v>1451</v>
      </c>
      <c r="H36" s="51">
        <v>1120</v>
      </c>
      <c r="I36" s="51">
        <v>1120</v>
      </c>
      <c r="J36" s="199">
        <v>1000</v>
      </c>
      <c r="K36" s="51">
        <v>600</v>
      </c>
      <c r="L36" s="51">
        <v>600</v>
      </c>
      <c r="M36" s="387">
        <v>295.17</v>
      </c>
      <c r="N36" s="1272">
        <f t="shared" si="5"/>
        <v>49.195</v>
      </c>
    </row>
    <row r="37" spans="1:14" ht="15">
      <c r="A37" s="198">
        <v>633006</v>
      </c>
      <c r="B37" s="34">
        <v>8</v>
      </c>
      <c r="C37" s="14">
        <v>41</v>
      </c>
      <c r="D37" s="806" t="s">
        <v>108</v>
      </c>
      <c r="E37" s="741" t="s">
        <v>392</v>
      </c>
      <c r="F37" s="51">
        <v>484</v>
      </c>
      <c r="G37" s="199">
        <v>396</v>
      </c>
      <c r="H37" s="51">
        <v>500</v>
      </c>
      <c r="I37" s="51">
        <v>500</v>
      </c>
      <c r="J37" s="199">
        <v>500</v>
      </c>
      <c r="K37" s="51">
        <v>500</v>
      </c>
      <c r="L37" s="51">
        <v>500</v>
      </c>
      <c r="M37" s="387">
        <v>240.52</v>
      </c>
      <c r="N37" s="1272">
        <f t="shared" si="5"/>
        <v>48.104000000000006</v>
      </c>
    </row>
    <row r="38" spans="1:14" ht="15">
      <c r="A38" s="198">
        <v>633006</v>
      </c>
      <c r="B38" s="34">
        <v>9</v>
      </c>
      <c r="C38" s="239">
        <v>41</v>
      </c>
      <c r="D38" s="806" t="s">
        <v>77</v>
      </c>
      <c r="E38" s="741" t="s">
        <v>394</v>
      </c>
      <c r="F38" s="51">
        <v>419</v>
      </c>
      <c r="G38" s="199">
        <v>220</v>
      </c>
      <c r="H38" s="51">
        <v>50</v>
      </c>
      <c r="I38" s="51">
        <v>50</v>
      </c>
      <c r="J38" s="199">
        <v>220</v>
      </c>
      <c r="K38" s="51">
        <v>50</v>
      </c>
      <c r="L38" s="51">
        <v>50</v>
      </c>
      <c r="M38" s="387">
        <v>0</v>
      </c>
      <c r="N38" s="1272">
        <f t="shared" si="5"/>
        <v>0</v>
      </c>
    </row>
    <row r="39" spans="1:14" ht="15">
      <c r="A39" s="198">
        <v>633006</v>
      </c>
      <c r="B39" s="34">
        <v>10</v>
      </c>
      <c r="C39" s="438">
        <v>41</v>
      </c>
      <c r="D39" s="806" t="s">
        <v>418</v>
      </c>
      <c r="E39" s="741" t="s">
        <v>419</v>
      </c>
      <c r="F39" s="51"/>
      <c r="G39" s="199">
        <v>136</v>
      </c>
      <c r="H39" s="51"/>
      <c r="I39" s="51"/>
      <c r="J39" s="199">
        <v>140</v>
      </c>
      <c r="K39" s="51"/>
      <c r="L39" s="51"/>
      <c r="M39" s="387"/>
      <c r="N39" s="402"/>
    </row>
    <row r="40" spans="1:14" ht="15">
      <c r="A40" s="198">
        <v>633006</v>
      </c>
      <c r="B40" s="9">
        <v>12</v>
      </c>
      <c r="C40" s="14">
        <v>41</v>
      </c>
      <c r="D40" s="806" t="s">
        <v>108</v>
      </c>
      <c r="E40" s="741" t="s">
        <v>109</v>
      </c>
      <c r="F40" s="51">
        <v>20</v>
      </c>
      <c r="G40" s="199">
        <v>120</v>
      </c>
      <c r="H40" s="51">
        <v>50</v>
      </c>
      <c r="I40" s="8">
        <v>50</v>
      </c>
      <c r="J40" s="199">
        <v>130</v>
      </c>
      <c r="K40" s="51">
        <v>50</v>
      </c>
      <c r="L40" s="8">
        <v>50</v>
      </c>
      <c r="M40" s="386">
        <v>0</v>
      </c>
      <c r="N40" s="1272">
        <f>(100/L40)*M40</f>
        <v>0</v>
      </c>
    </row>
    <row r="41" spans="1:14" ht="15">
      <c r="A41" s="196">
        <v>633006</v>
      </c>
      <c r="B41" s="55">
        <v>13</v>
      </c>
      <c r="C41" s="239">
        <v>41</v>
      </c>
      <c r="D41" s="817" t="s">
        <v>110</v>
      </c>
      <c r="E41" s="798" t="s">
        <v>111</v>
      </c>
      <c r="F41" s="97">
        <v>180</v>
      </c>
      <c r="G41" s="197">
        <v>45</v>
      </c>
      <c r="H41" s="97">
        <v>100</v>
      </c>
      <c r="I41" s="6">
        <v>650</v>
      </c>
      <c r="J41" s="197">
        <v>50</v>
      </c>
      <c r="K41" s="97">
        <v>100</v>
      </c>
      <c r="L41" s="6">
        <v>100</v>
      </c>
      <c r="M41" s="1185">
        <v>0</v>
      </c>
      <c r="N41" s="1272">
        <f>(100/L41)*M41</f>
        <v>0</v>
      </c>
    </row>
    <row r="42" spans="1:14" ht="15">
      <c r="A42" s="196">
        <v>633006</v>
      </c>
      <c r="B42" s="55">
        <v>14</v>
      </c>
      <c r="C42" s="438">
        <v>41</v>
      </c>
      <c r="D42" s="817" t="s">
        <v>136</v>
      </c>
      <c r="E42" s="798" t="s">
        <v>395</v>
      </c>
      <c r="F42" s="97">
        <v>394</v>
      </c>
      <c r="G42" s="197"/>
      <c r="H42" s="97"/>
      <c r="I42" s="6"/>
      <c r="J42" s="197"/>
      <c r="K42" s="97"/>
      <c r="L42" s="6"/>
      <c r="M42" s="1185"/>
      <c r="N42" s="402"/>
    </row>
    <row r="43" spans="1:14" ht="15">
      <c r="A43" s="196">
        <v>633006</v>
      </c>
      <c r="B43" s="55">
        <v>15</v>
      </c>
      <c r="C43" s="14">
        <v>41</v>
      </c>
      <c r="D43" s="817" t="s">
        <v>77</v>
      </c>
      <c r="E43" s="798" t="s">
        <v>420</v>
      </c>
      <c r="F43" s="97"/>
      <c r="G43" s="197">
        <v>424</v>
      </c>
      <c r="H43" s="97">
        <v>400</v>
      </c>
      <c r="I43" s="6">
        <v>400</v>
      </c>
      <c r="J43" s="197">
        <v>430</v>
      </c>
      <c r="K43" s="97"/>
      <c r="L43" s="6"/>
      <c r="M43" s="1185"/>
      <c r="N43" s="398"/>
    </row>
    <row r="44" spans="1:14" ht="15">
      <c r="A44" s="198">
        <v>633009</v>
      </c>
      <c r="B44" s="9">
        <v>1</v>
      </c>
      <c r="C44" s="14">
        <v>41</v>
      </c>
      <c r="D44" s="806" t="s">
        <v>77</v>
      </c>
      <c r="E44" s="741" t="s">
        <v>112</v>
      </c>
      <c r="F44" s="97">
        <v>626</v>
      </c>
      <c r="G44" s="197">
        <v>538</v>
      </c>
      <c r="H44" s="51">
        <v>500</v>
      </c>
      <c r="I44" s="8">
        <v>500</v>
      </c>
      <c r="J44" s="199">
        <v>400</v>
      </c>
      <c r="K44" s="51">
        <v>500</v>
      </c>
      <c r="L44" s="8">
        <v>500</v>
      </c>
      <c r="M44" s="386">
        <v>62.21</v>
      </c>
      <c r="N44" s="1272">
        <f aca="true" t="shared" si="6" ref="N44:N57">(100/L44)*M44</f>
        <v>12.442</v>
      </c>
    </row>
    <row r="45" spans="1:14" ht="15">
      <c r="A45" s="196">
        <v>633010</v>
      </c>
      <c r="B45" s="55"/>
      <c r="C45" s="91">
        <v>41</v>
      </c>
      <c r="D45" s="817" t="s">
        <v>77</v>
      </c>
      <c r="E45" s="798" t="s">
        <v>113</v>
      </c>
      <c r="F45" s="97">
        <v>511</v>
      </c>
      <c r="G45" s="197">
        <v>784</v>
      </c>
      <c r="H45" s="97">
        <v>800</v>
      </c>
      <c r="I45" s="6">
        <v>1200</v>
      </c>
      <c r="J45" s="197">
        <v>500</v>
      </c>
      <c r="K45" s="97">
        <v>800</v>
      </c>
      <c r="L45" s="6">
        <v>800</v>
      </c>
      <c r="M45" s="1185">
        <v>0</v>
      </c>
      <c r="N45" s="1272">
        <f t="shared" si="6"/>
        <v>0</v>
      </c>
    </row>
    <row r="46" spans="1:14" ht="15">
      <c r="A46" s="202">
        <v>633011</v>
      </c>
      <c r="B46" s="87"/>
      <c r="C46" s="1003">
        <v>41</v>
      </c>
      <c r="D46" s="818" t="s">
        <v>77</v>
      </c>
      <c r="E46" s="820" t="s">
        <v>114</v>
      </c>
      <c r="F46" s="819">
        <v>62</v>
      </c>
      <c r="G46" s="203">
        <v>46</v>
      </c>
      <c r="H46" s="819">
        <v>70</v>
      </c>
      <c r="I46" s="58">
        <v>70</v>
      </c>
      <c r="J46" s="203">
        <v>60</v>
      </c>
      <c r="K46" s="819">
        <v>70</v>
      </c>
      <c r="L46" s="58">
        <v>70</v>
      </c>
      <c r="M46" s="1188">
        <v>0</v>
      </c>
      <c r="N46" s="1283">
        <f t="shared" si="6"/>
        <v>0</v>
      </c>
    </row>
    <row r="47" spans="1:22" ht="15">
      <c r="A47" s="456">
        <v>633013</v>
      </c>
      <c r="B47" s="334"/>
      <c r="C47" s="14">
        <v>41</v>
      </c>
      <c r="D47" s="818" t="s">
        <v>77</v>
      </c>
      <c r="E47" s="919" t="s">
        <v>421</v>
      </c>
      <c r="F47" s="819"/>
      <c r="G47" s="203">
        <v>369</v>
      </c>
      <c r="H47" s="202"/>
      <c r="I47" s="58">
        <v>1500</v>
      </c>
      <c r="J47" s="203">
        <v>149</v>
      </c>
      <c r="K47" s="819">
        <v>600</v>
      </c>
      <c r="L47" s="58">
        <v>1000</v>
      </c>
      <c r="M47" s="1188">
        <v>799</v>
      </c>
      <c r="N47" s="1272">
        <f t="shared" si="6"/>
        <v>79.9</v>
      </c>
      <c r="V47" s="460"/>
    </row>
    <row r="48" spans="1:14" ht="15">
      <c r="A48" s="202">
        <v>633015</v>
      </c>
      <c r="B48" s="455"/>
      <c r="C48" s="239">
        <v>41</v>
      </c>
      <c r="D48" s="818" t="s">
        <v>77</v>
      </c>
      <c r="E48" s="919" t="s">
        <v>449</v>
      </c>
      <c r="F48" s="864">
        <v>56</v>
      </c>
      <c r="G48" s="203"/>
      <c r="H48" s="819"/>
      <c r="I48" s="15">
        <v>100</v>
      </c>
      <c r="J48" s="285"/>
      <c r="K48" s="864">
        <v>100</v>
      </c>
      <c r="L48" s="12">
        <v>100</v>
      </c>
      <c r="M48" s="1189">
        <v>0</v>
      </c>
      <c r="N48" s="1272">
        <f t="shared" si="6"/>
        <v>0</v>
      </c>
    </row>
    <row r="49" spans="1:14" ht="15">
      <c r="A49" s="206">
        <v>633016</v>
      </c>
      <c r="B49" s="33"/>
      <c r="C49" s="438">
        <v>41</v>
      </c>
      <c r="D49" s="807" t="s">
        <v>115</v>
      </c>
      <c r="E49" s="809" t="s">
        <v>116</v>
      </c>
      <c r="F49" s="85">
        <v>352</v>
      </c>
      <c r="G49" s="201">
        <v>1398</v>
      </c>
      <c r="H49" s="85">
        <v>1000</v>
      </c>
      <c r="I49" s="24">
        <v>1000</v>
      </c>
      <c r="J49" s="243">
        <v>1000</v>
      </c>
      <c r="K49" s="811">
        <v>1000</v>
      </c>
      <c r="L49" s="10">
        <v>1300</v>
      </c>
      <c r="M49" s="1183">
        <v>846.99</v>
      </c>
      <c r="N49" s="1303">
        <f t="shared" si="6"/>
        <v>65.15307692307692</v>
      </c>
    </row>
    <row r="50" spans="1:14" ht="15">
      <c r="A50" s="191">
        <v>634</v>
      </c>
      <c r="B50" s="79"/>
      <c r="C50" s="1005"/>
      <c r="D50" s="837"/>
      <c r="E50" s="1030" t="s">
        <v>117</v>
      </c>
      <c r="F50" s="5">
        <f>SUM(F51:F59)</f>
        <v>6266</v>
      </c>
      <c r="G50" s="192">
        <f aca="true" t="shared" si="7" ref="G50:M50">SUM(G51:G59)</f>
        <v>10849</v>
      </c>
      <c r="H50" s="5">
        <f>SUM(H51:H59)</f>
        <v>9732</v>
      </c>
      <c r="I50" s="4">
        <f>SUM(I51:I59)</f>
        <v>10132</v>
      </c>
      <c r="J50" s="192">
        <f t="shared" si="7"/>
        <v>9402</v>
      </c>
      <c r="K50" s="5">
        <f t="shared" si="7"/>
        <v>9632</v>
      </c>
      <c r="L50" s="4">
        <f t="shared" si="7"/>
        <v>9632</v>
      </c>
      <c r="M50" s="442">
        <f t="shared" si="7"/>
        <v>4973.39</v>
      </c>
      <c r="N50" s="1273">
        <f t="shared" si="6"/>
        <v>51.63403239202658</v>
      </c>
    </row>
    <row r="51" spans="1:14" ht="15">
      <c r="A51" s="196">
        <v>634001</v>
      </c>
      <c r="B51" s="55">
        <v>1</v>
      </c>
      <c r="C51" s="981">
        <v>41</v>
      </c>
      <c r="D51" s="816" t="s">
        <v>118</v>
      </c>
      <c r="E51" s="812" t="s">
        <v>119</v>
      </c>
      <c r="F51" s="97">
        <v>1872</v>
      </c>
      <c r="G51" s="197">
        <v>1949</v>
      </c>
      <c r="H51" s="97">
        <v>2000</v>
      </c>
      <c r="I51" s="6">
        <v>2000</v>
      </c>
      <c r="J51" s="197">
        <v>1800</v>
      </c>
      <c r="K51" s="97">
        <v>2000</v>
      </c>
      <c r="L51" s="6">
        <v>2000</v>
      </c>
      <c r="M51" s="1185">
        <v>1343.74</v>
      </c>
      <c r="N51" s="1268">
        <f t="shared" si="6"/>
        <v>67.187</v>
      </c>
    </row>
    <row r="52" spans="1:14" ht="15">
      <c r="A52" s="198">
        <v>634001</v>
      </c>
      <c r="B52" s="34">
        <v>2</v>
      </c>
      <c r="C52" s="14">
        <v>41</v>
      </c>
      <c r="D52" s="817" t="s">
        <v>118</v>
      </c>
      <c r="E52" s="741" t="s">
        <v>120</v>
      </c>
      <c r="F52" s="51">
        <v>2522</v>
      </c>
      <c r="G52" s="199">
        <v>2481</v>
      </c>
      <c r="H52" s="51">
        <v>2600</v>
      </c>
      <c r="I52" s="8">
        <v>3000</v>
      </c>
      <c r="J52" s="199">
        <v>2500</v>
      </c>
      <c r="K52" s="51">
        <v>3000</v>
      </c>
      <c r="L52" s="8">
        <v>3000</v>
      </c>
      <c r="M52" s="386">
        <v>1606.1</v>
      </c>
      <c r="N52" s="1272">
        <f t="shared" si="6"/>
        <v>53.53666666666666</v>
      </c>
    </row>
    <row r="53" spans="1:14" ht="15">
      <c r="A53" s="198">
        <v>634001</v>
      </c>
      <c r="B53" s="34">
        <v>3</v>
      </c>
      <c r="C53" s="14">
        <v>41</v>
      </c>
      <c r="D53" s="817" t="s">
        <v>118</v>
      </c>
      <c r="E53" s="741" t="s">
        <v>121</v>
      </c>
      <c r="F53" s="51">
        <v>175</v>
      </c>
      <c r="G53" s="199">
        <v>58</v>
      </c>
      <c r="H53" s="51">
        <v>120</v>
      </c>
      <c r="I53" s="8">
        <v>120</v>
      </c>
      <c r="J53" s="199">
        <v>100</v>
      </c>
      <c r="K53" s="51">
        <v>120</v>
      </c>
      <c r="L53" s="8">
        <v>120</v>
      </c>
      <c r="M53" s="386">
        <v>23.4</v>
      </c>
      <c r="N53" s="1272">
        <f t="shared" si="6"/>
        <v>19.5</v>
      </c>
    </row>
    <row r="54" spans="1:14" ht="15">
      <c r="A54" s="198">
        <v>634002</v>
      </c>
      <c r="B54" s="34">
        <v>1</v>
      </c>
      <c r="C54" s="91">
        <v>41</v>
      </c>
      <c r="D54" s="817" t="s">
        <v>118</v>
      </c>
      <c r="E54" s="741" t="s">
        <v>122</v>
      </c>
      <c r="F54" s="51">
        <v>296</v>
      </c>
      <c r="G54" s="199">
        <v>236</v>
      </c>
      <c r="H54" s="51">
        <v>200</v>
      </c>
      <c r="I54" s="8">
        <v>200</v>
      </c>
      <c r="J54" s="199">
        <v>250</v>
      </c>
      <c r="K54" s="51">
        <v>200</v>
      </c>
      <c r="L54" s="8">
        <v>200</v>
      </c>
      <c r="M54" s="386">
        <v>187.15</v>
      </c>
      <c r="N54" s="1272">
        <f t="shared" si="6"/>
        <v>93.575</v>
      </c>
    </row>
    <row r="55" spans="1:14" ht="15">
      <c r="A55" s="198">
        <v>634002</v>
      </c>
      <c r="B55" s="34">
        <v>2</v>
      </c>
      <c r="C55" s="1003">
        <v>41</v>
      </c>
      <c r="D55" s="817" t="s">
        <v>118</v>
      </c>
      <c r="E55" s="741" t="s">
        <v>123</v>
      </c>
      <c r="F55" s="51">
        <v>472</v>
      </c>
      <c r="G55" s="199">
        <v>5185</v>
      </c>
      <c r="H55" s="51">
        <v>4000</v>
      </c>
      <c r="I55" s="8">
        <v>4000</v>
      </c>
      <c r="J55" s="199">
        <v>4000</v>
      </c>
      <c r="K55" s="51">
        <v>3500</v>
      </c>
      <c r="L55" s="8">
        <v>3500</v>
      </c>
      <c r="M55" s="386">
        <v>1366.64</v>
      </c>
      <c r="N55" s="1272">
        <f t="shared" si="6"/>
        <v>39.04685714285714</v>
      </c>
    </row>
    <row r="56" spans="1:14" ht="15">
      <c r="A56" s="198">
        <v>634003</v>
      </c>
      <c r="B56" s="9">
        <v>1</v>
      </c>
      <c r="C56" s="1002">
        <v>41</v>
      </c>
      <c r="D56" s="817" t="s">
        <v>118</v>
      </c>
      <c r="E56" s="741" t="s">
        <v>124</v>
      </c>
      <c r="F56" s="51">
        <v>583</v>
      </c>
      <c r="G56" s="199">
        <v>629</v>
      </c>
      <c r="H56" s="51">
        <v>432</v>
      </c>
      <c r="I56" s="8">
        <v>432</v>
      </c>
      <c r="J56" s="199">
        <v>432</v>
      </c>
      <c r="K56" s="51">
        <v>432</v>
      </c>
      <c r="L56" s="8">
        <v>432</v>
      </c>
      <c r="M56" s="386">
        <v>92.04</v>
      </c>
      <c r="N56" s="1283">
        <f t="shared" si="6"/>
        <v>21.305555555555557</v>
      </c>
    </row>
    <row r="57" spans="1:14" ht="14.25" customHeight="1">
      <c r="A57" s="198">
        <v>634003</v>
      </c>
      <c r="B57" s="9">
        <v>2</v>
      </c>
      <c r="C57" s="1002">
        <v>41</v>
      </c>
      <c r="D57" s="817" t="s">
        <v>118</v>
      </c>
      <c r="E57" s="741" t="s">
        <v>125</v>
      </c>
      <c r="F57" s="51">
        <v>274</v>
      </c>
      <c r="G57" s="199">
        <v>254</v>
      </c>
      <c r="H57" s="51">
        <v>280</v>
      </c>
      <c r="I57" s="8">
        <v>280</v>
      </c>
      <c r="J57" s="199">
        <v>260</v>
      </c>
      <c r="K57" s="51">
        <v>280</v>
      </c>
      <c r="L57" s="8">
        <v>280</v>
      </c>
      <c r="M57" s="386">
        <v>254.32</v>
      </c>
      <c r="N57" s="1272">
        <f t="shared" si="6"/>
        <v>90.82857142857142</v>
      </c>
    </row>
    <row r="58" spans="1:14" ht="15" customHeight="1" hidden="1">
      <c r="A58" s="232">
        <v>634002</v>
      </c>
      <c r="B58" s="86"/>
      <c r="C58" s="40"/>
      <c r="D58" s="817" t="s">
        <v>118</v>
      </c>
      <c r="E58" s="743" t="s">
        <v>126</v>
      </c>
      <c r="F58" s="57"/>
      <c r="G58" s="244"/>
      <c r="H58" s="57">
        <v>0</v>
      </c>
      <c r="I58" s="25">
        <v>0</v>
      </c>
      <c r="J58" s="244"/>
      <c r="K58" s="57">
        <v>0</v>
      </c>
      <c r="L58" s="25">
        <v>0</v>
      </c>
      <c r="M58" s="391"/>
      <c r="N58" s="410"/>
    </row>
    <row r="59" spans="1:14" ht="15">
      <c r="A59" s="206">
        <v>634005</v>
      </c>
      <c r="B59" s="84"/>
      <c r="C59" s="40">
        <v>41</v>
      </c>
      <c r="D59" s="804" t="s">
        <v>118</v>
      </c>
      <c r="E59" s="809" t="s">
        <v>127</v>
      </c>
      <c r="F59" s="811">
        <v>72</v>
      </c>
      <c r="G59" s="243">
        <v>57</v>
      </c>
      <c r="H59" s="811">
        <v>100</v>
      </c>
      <c r="I59" s="24">
        <v>100</v>
      </c>
      <c r="J59" s="243">
        <v>60</v>
      </c>
      <c r="K59" s="811">
        <v>100</v>
      </c>
      <c r="L59" s="24">
        <v>100</v>
      </c>
      <c r="M59" s="1187">
        <v>100</v>
      </c>
      <c r="N59" s="1303">
        <f aca="true" t="shared" si="8" ref="N59:N66">(100/L59)*M59</f>
        <v>100</v>
      </c>
    </row>
    <row r="60" spans="1:14" ht="15">
      <c r="A60" s="191">
        <v>635</v>
      </c>
      <c r="B60" s="3"/>
      <c r="C60" s="89"/>
      <c r="D60" s="808"/>
      <c r="E60" s="797" t="s">
        <v>128</v>
      </c>
      <c r="F60" s="5">
        <f aca="true" t="shared" si="9" ref="F60:M60">SUM(F61:F68)</f>
        <v>3507</v>
      </c>
      <c r="G60" s="192">
        <f t="shared" si="9"/>
        <v>2853</v>
      </c>
      <c r="H60" s="5">
        <f t="shared" si="9"/>
        <v>3220</v>
      </c>
      <c r="I60" s="4">
        <f t="shared" si="9"/>
        <v>5470</v>
      </c>
      <c r="J60" s="192">
        <f t="shared" si="9"/>
        <v>2640</v>
      </c>
      <c r="K60" s="5">
        <f t="shared" si="9"/>
        <v>4370</v>
      </c>
      <c r="L60" s="4">
        <f t="shared" si="9"/>
        <v>7470</v>
      </c>
      <c r="M60" s="442">
        <f t="shared" si="9"/>
        <v>3593.8</v>
      </c>
      <c r="N60" s="1273">
        <f t="shared" si="8"/>
        <v>48.10977242302544</v>
      </c>
    </row>
    <row r="61" spans="1:14" ht="15">
      <c r="A61" s="196">
        <v>635002</v>
      </c>
      <c r="B61" s="55"/>
      <c r="C61" s="91">
        <v>41</v>
      </c>
      <c r="D61" s="817" t="s">
        <v>129</v>
      </c>
      <c r="E61" s="798" t="s">
        <v>130</v>
      </c>
      <c r="F61" s="97">
        <v>2115</v>
      </c>
      <c r="G61" s="197">
        <v>2488</v>
      </c>
      <c r="H61" s="97">
        <v>2000</v>
      </c>
      <c r="I61" s="6">
        <v>3500</v>
      </c>
      <c r="J61" s="197">
        <v>2200</v>
      </c>
      <c r="K61" s="97">
        <v>3500</v>
      </c>
      <c r="L61" s="6">
        <v>6500</v>
      </c>
      <c r="M61" s="1185">
        <v>3213.3</v>
      </c>
      <c r="N61" s="1268">
        <f t="shared" si="8"/>
        <v>49.43538461538462</v>
      </c>
    </row>
    <row r="62" spans="1:14" ht="15">
      <c r="A62" s="196">
        <v>635003</v>
      </c>
      <c r="B62" s="55"/>
      <c r="C62" s="91">
        <v>41</v>
      </c>
      <c r="D62" s="823" t="s">
        <v>129</v>
      </c>
      <c r="E62" s="798" t="s">
        <v>131</v>
      </c>
      <c r="F62" s="97"/>
      <c r="G62" s="197"/>
      <c r="H62" s="51">
        <v>50</v>
      </c>
      <c r="I62" s="8">
        <v>50</v>
      </c>
      <c r="J62" s="199"/>
      <c r="K62" s="51">
        <v>50</v>
      </c>
      <c r="L62" s="8">
        <v>50</v>
      </c>
      <c r="M62" s="386">
        <v>0</v>
      </c>
      <c r="N62" s="1304">
        <f t="shared" si="8"/>
        <v>0</v>
      </c>
    </row>
    <row r="63" spans="1:14" ht="15">
      <c r="A63" s="198">
        <v>635004</v>
      </c>
      <c r="B63" s="9">
        <v>2</v>
      </c>
      <c r="C63" s="14">
        <v>41</v>
      </c>
      <c r="D63" s="806" t="s">
        <v>90</v>
      </c>
      <c r="E63" s="741" t="s">
        <v>132</v>
      </c>
      <c r="F63" s="97">
        <v>897</v>
      </c>
      <c r="G63" s="197">
        <v>61</v>
      </c>
      <c r="H63" s="51">
        <v>500</v>
      </c>
      <c r="I63" s="8">
        <v>500</v>
      </c>
      <c r="J63" s="199">
        <v>100</v>
      </c>
      <c r="K63" s="51">
        <v>100</v>
      </c>
      <c r="L63" s="8">
        <v>100</v>
      </c>
      <c r="M63" s="386">
        <v>0</v>
      </c>
      <c r="N63" s="1272">
        <f t="shared" si="8"/>
        <v>0</v>
      </c>
    </row>
    <row r="64" spans="1:14" ht="17.25" customHeight="1">
      <c r="A64" s="198">
        <v>635004</v>
      </c>
      <c r="B64" s="9">
        <v>8</v>
      </c>
      <c r="C64" s="14">
        <v>41</v>
      </c>
      <c r="D64" s="806" t="s">
        <v>90</v>
      </c>
      <c r="E64" s="457" t="s">
        <v>133</v>
      </c>
      <c r="F64" s="97">
        <v>76</v>
      </c>
      <c r="G64" s="199">
        <v>70</v>
      </c>
      <c r="H64" s="51">
        <v>50</v>
      </c>
      <c r="I64" s="8">
        <v>500</v>
      </c>
      <c r="J64" s="199">
        <v>70</v>
      </c>
      <c r="K64" s="51">
        <v>100</v>
      </c>
      <c r="L64" s="8">
        <v>200</v>
      </c>
      <c r="M64" s="386">
        <v>182.4</v>
      </c>
      <c r="N64" s="1283">
        <f t="shared" si="8"/>
        <v>91.2</v>
      </c>
    </row>
    <row r="65" spans="1:14" ht="15">
      <c r="A65" s="198">
        <v>635004</v>
      </c>
      <c r="B65" s="9">
        <v>4</v>
      </c>
      <c r="C65" s="14">
        <v>41</v>
      </c>
      <c r="D65" s="806" t="s">
        <v>90</v>
      </c>
      <c r="E65" s="457" t="s">
        <v>134</v>
      </c>
      <c r="F65" s="97">
        <v>120</v>
      </c>
      <c r="G65" s="197">
        <v>120</v>
      </c>
      <c r="H65" s="51">
        <v>120</v>
      </c>
      <c r="I65" s="8">
        <v>120</v>
      </c>
      <c r="J65" s="199">
        <v>120</v>
      </c>
      <c r="K65" s="51">
        <v>120</v>
      </c>
      <c r="L65" s="8">
        <v>120</v>
      </c>
      <c r="M65" s="386">
        <v>0</v>
      </c>
      <c r="N65" s="1304">
        <f t="shared" si="8"/>
        <v>0</v>
      </c>
    </row>
    <row r="66" spans="1:14" ht="15">
      <c r="A66" s="198">
        <v>635006</v>
      </c>
      <c r="B66" s="9">
        <v>1</v>
      </c>
      <c r="C66" s="14">
        <v>41</v>
      </c>
      <c r="D66" s="806" t="s">
        <v>90</v>
      </c>
      <c r="E66" s="457" t="s">
        <v>135</v>
      </c>
      <c r="F66" s="97">
        <v>265</v>
      </c>
      <c r="G66" s="197">
        <v>114</v>
      </c>
      <c r="H66" s="825">
        <v>300</v>
      </c>
      <c r="I66" s="26">
        <v>300</v>
      </c>
      <c r="J66" s="245">
        <v>150</v>
      </c>
      <c r="K66" s="825">
        <v>300</v>
      </c>
      <c r="L66" s="26">
        <v>300</v>
      </c>
      <c r="M66" s="1190">
        <v>198.1</v>
      </c>
      <c r="N66" s="1272">
        <f t="shared" si="8"/>
        <v>66.03333333333333</v>
      </c>
    </row>
    <row r="67" spans="1:14" ht="1.5" customHeight="1">
      <c r="A67" s="198">
        <v>635006</v>
      </c>
      <c r="B67" s="9">
        <v>10</v>
      </c>
      <c r="C67" s="14">
        <v>41</v>
      </c>
      <c r="D67" s="806" t="s">
        <v>136</v>
      </c>
      <c r="E67" s="457" t="s">
        <v>137</v>
      </c>
      <c r="F67" s="97"/>
      <c r="G67" s="197"/>
      <c r="H67" s="51">
        <v>0</v>
      </c>
      <c r="I67" s="8"/>
      <c r="J67" s="199"/>
      <c r="K67" s="51">
        <v>0</v>
      </c>
      <c r="L67" s="8">
        <v>0</v>
      </c>
      <c r="M67" s="386"/>
      <c r="N67" s="1283"/>
    </row>
    <row r="68" spans="1:14" ht="15" customHeight="1" hidden="1">
      <c r="A68" s="200">
        <v>635006</v>
      </c>
      <c r="B68" s="11">
        <v>8</v>
      </c>
      <c r="C68" s="236">
        <v>41</v>
      </c>
      <c r="D68" s="803" t="s">
        <v>108</v>
      </c>
      <c r="E68" s="824" t="s">
        <v>138</v>
      </c>
      <c r="F68" s="85">
        <v>34</v>
      </c>
      <c r="G68" s="201"/>
      <c r="H68" s="826">
        <v>200</v>
      </c>
      <c r="I68" s="93">
        <v>500</v>
      </c>
      <c r="J68" s="201"/>
      <c r="K68" s="826">
        <v>200</v>
      </c>
      <c r="L68" s="10">
        <v>200</v>
      </c>
      <c r="M68" s="1183">
        <v>0</v>
      </c>
      <c r="N68" s="1303">
        <f>(100/L68)*M68</f>
        <v>0</v>
      </c>
    </row>
    <row r="69" spans="1:14" ht="15" hidden="1">
      <c r="A69" s="291">
        <v>636</v>
      </c>
      <c r="B69" s="3"/>
      <c r="C69" s="3"/>
      <c r="D69" s="90" t="s">
        <v>90</v>
      </c>
      <c r="E69" s="94" t="s">
        <v>139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442">
        <v>0</v>
      </c>
      <c r="N69" s="400"/>
    </row>
    <row r="70" spans="1:14" ht="15">
      <c r="A70" s="291">
        <v>633</v>
      </c>
      <c r="B70" s="3"/>
      <c r="C70" s="156"/>
      <c r="D70" s="808" t="s">
        <v>90</v>
      </c>
      <c r="E70" s="797" t="s">
        <v>139</v>
      </c>
      <c r="F70" s="188"/>
      <c r="G70" s="192"/>
      <c r="H70" s="188"/>
      <c r="I70" s="95">
        <v>31</v>
      </c>
      <c r="J70" s="192"/>
      <c r="K70" s="188"/>
      <c r="L70" s="95"/>
      <c r="M70" s="442"/>
      <c r="N70" s="1267"/>
    </row>
    <row r="71" spans="1:14" ht="15">
      <c r="A71" s="191">
        <v>637</v>
      </c>
      <c r="B71" s="3"/>
      <c r="C71" s="156"/>
      <c r="D71" s="808"/>
      <c r="E71" s="797" t="s">
        <v>140</v>
      </c>
      <c r="F71" s="5">
        <f aca="true" t="shared" si="10" ref="F71:M71">SUM(F72:F113)</f>
        <v>51707</v>
      </c>
      <c r="G71" s="192">
        <f t="shared" si="10"/>
        <v>74134</v>
      </c>
      <c r="H71" s="5">
        <f t="shared" si="10"/>
        <v>59970</v>
      </c>
      <c r="I71" s="4">
        <f t="shared" si="10"/>
        <v>87720</v>
      </c>
      <c r="J71" s="192">
        <f t="shared" si="10"/>
        <v>59480</v>
      </c>
      <c r="K71" s="5">
        <f t="shared" si="10"/>
        <v>60770</v>
      </c>
      <c r="L71" s="4">
        <f t="shared" si="10"/>
        <v>81020</v>
      </c>
      <c r="M71" s="442">
        <f t="shared" si="10"/>
        <v>34065.1</v>
      </c>
      <c r="N71" s="1273">
        <f>(100/L71)*M71</f>
        <v>42.04529745741792</v>
      </c>
    </row>
    <row r="72" spans="1:14" ht="15">
      <c r="A72" s="292">
        <v>637004</v>
      </c>
      <c r="B72" s="23"/>
      <c r="C72" s="981">
        <v>41</v>
      </c>
      <c r="D72" s="816" t="s">
        <v>90</v>
      </c>
      <c r="E72" s="828" t="s">
        <v>141</v>
      </c>
      <c r="F72" s="56"/>
      <c r="G72" s="208">
        <v>106</v>
      </c>
      <c r="H72" s="37">
        <v>120</v>
      </c>
      <c r="I72" s="13">
        <v>120</v>
      </c>
      <c r="J72" s="208">
        <v>120</v>
      </c>
      <c r="K72" s="37">
        <v>120</v>
      </c>
      <c r="L72" s="22">
        <v>120</v>
      </c>
      <c r="M72" s="1182">
        <v>0</v>
      </c>
      <c r="N72" s="1268">
        <f>(100/L72)*M72</f>
        <v>0</v>
      </c>
    </row>
    <row r="73" spans="1:14" ht="15">
      <c r="A73" s="293">
        <v>637004</v>
      </c>
      <c r="B73" s="9">
        <v>1</v>
      </c>
      <c r="C73" s="1002">
        <v>41</v>
      </c>
      <c r="D73" s="823" t="s">
        <v>77</v>
      </c>
      <c r="E73" s="829" t="s">
        <v>396</v>
      </c>
      <c r="F73" s="51">
        <v>4467</v>
      </c>
      <c r="G73" s="199">
        <v>2332</v>
      </c>
      <c r="H73" s="51"/>
      <c r="I73" s="8">
        <v>400</v>
      </c>
      <c r="J73" s="197">
        <v>1500</v>
      </c>
      <c r="K73" s="51"/>
      <c r="L73" s="6"/>
      <c r="M73" s="1185"/>
      <c r="N73" s="402"/>
    </row>
    <row r="74" spans="1:14" ht="15">
      <c r="A74" s="198">
        <v>637001</v>
      </c>
      <c r="B74" s="34"/>
      <c r="C74" s="92">
        <v>41</v>
      </c>
      <c r="D74" s="818" t="s">
        <v>77</v>
      </c>
      <c r="E74" s="457" t="s">
        <v>142</v>
      </c>
      <c r="F74" s="51">
        <v>980</v>
      </c>
      <c r="G74" s="199">
        <v>250</v>
      </c>
      <c r="H74" s="51">
        <v>200</v>
      </c>
      <c r="I74" s="8">
        <v>1000</v>
      </c>
      <c r="J74" s="199">
        <v>200</v>
      </c>
      <c r="K74" s="51">
        <v>1000</v>
      </c>
      <c r="L74" s="8">
        <v>3000</v>
      </c>
      <c r="M74" s="386">
        <v>1915</v>
      </c>
      <c r="N74" s="1272">
        <f>(100/L74)*M74</f>
        <v>63.833333333333336</v>
      </c>
    </row>
    <row r="75" spans="1:14" ht="15">
      <c r="A75" s="196">
        <v>637004</v>
      </c>
      <c r="B75" s="7">
        <v>2</v>
      </c>
      <c r="C75" s="1002">
        <v>41</v>
      </c>
      <c r="D75" s="817" t="s">
        <v>108</v>
      </c>
      <c r="E75" s="829" t="s">
        <v>143</v>
      </c>
      <c r="F75" s="97">
        <v>4950</v>
      </c>
      <c r="G75" s="197">
        <v>4135</v>
      </c>
      <c r="H75" s="97">
        <v>3000</v>
      </c>
      <c r="I75" s="6">
        <v>4000</v>
      </c>
      <c r="J75" s="197">
        <v>3000</v>
      </c>
      <c r="K75" s="97">
        <v>4000</v>
      </c>
      <c r="L75" s="6">
        <v>4000</v>
      </c>
      <c r="M75" s="1185">
        <v>2379.45</v>
      </c>
      <c r="N75" s="1304">
        <f>(100/L75)*M75</f>
        <v>59.48625</v>
      </c>
    </row>
    <row r="76" spans="1:14" ht="15">
      <c r="A76" s="196">
        <v>637004</v>
      </c>
      <c r="B76" s="7">
        <v>3</v>
      </c>
      <c r="C76" s="239">
        <v>41</v>
      </c>
      <c r="D76" s="805" t="s">
        <v>77</v>
      </c>
      <c r="E76" s="798" t="s">
        <v>422</v>
      </c>
      <c r="F76" s="51"/>
      <c r="G76" s="197">
        <v>780</v>
      </c>
      <c r="H76" s="97"/>
      <c r="I76" s="6"/>
      <c r="J76" s="197">
        <v>780</v>
      </c>
      <c r="K76" s="97"/>
      <c r="L76" s="6"/>
      <c r="M76" s="386"/>
      <c r="N76" s="1272"/>
    </row>
    <row r="77" spans="1:14" ht="15">
      <c r="A77" s="198">
        <v>637004</v>
      </c>
      <c r="B77" s="9">
        <v>5</v>
      </c>
      <c r="C77" s="92">
        <v>41</v>
      </c>
      <c r="D77" s="806" t="s">
        <v>77</v>
      </c>
      <c r="E77" s="741" t="s">
        <v>144</v>
      </c>
      <c r="F77" s="97">
        <v>1745</v>
      </c>
      <c r="G77" s="197">
        <v>1033</v>
      </c>
      <c r="H77" s="51">
        <v>1200</v>
      </c>
      <c r="I77" s="8">
        <v>1200</v>
      </c>
      <c r="J77" s="199">
        <v>900</v>
      </c>
      <c r="K77" s="51">
        <v>1350</v>
      </c>
      <c r="L77" s="8">
        <v>1350</v>
      </c>
      <c r="M77" s="386">
        <v>0</v>
      </c>
      <c r="N77" s="403">
        <f>(100/L77)*M77</f>
        <v>0</v>
      </c>
    </row>
    <row r="78" spans="1:14" ht="15">
      <c r="A78" s="198">
        <v>637004</v>
      </c>
      <c r="B78" s="9">
        <v>6</v>
      </c>
      <c r="C78" s="91">
        <v>41</v>
      </c>
      <c r="D78" s="806" t="s">
        <v>145</v>
      </c>
      <c r="E78" s="741" t="s">
        <v>146</v>
      </c>
      <c r="F78" s="97">
        <v>13</v>
      </c>
      <c r="G78" s="197">
        <v>150</v>
      </c>
      <c r="H78" s="51">
        <v>50</v>
      </c>
      <c r="I78" s="8">
        <v>70</v>
      </c>
      <c r="J78" s="199">
        <v>150</v>
      </c>
      <c r="K78" s="51">
        <v>50</v>
      </c>
      <c r="L78" s="8">
        <v>100</v>
      </c>
      <c r="M78" s="386">
        <v>49.85</v>
      </c>
      <c r="N78" s="1272">
        <f>(100/L78)*M78</f>
        <v>49.85</v>
      </c>
    </row>
    <row r="79" spans="1:14" ht="15">
      <c r="A79" s="198">
        <v>637004</v>
      </c>
      <c r="B79" s="9">
        <v>7</v>
      </c>
      <c r="C79" s="92">
        <v>41</v>
      </c>
      <c r="D79" s="806" t="s">
        <v>77</v>
      </c>
      <c r="E79" s="741" t="s">
        <v>461</v>
      </c>
      <c r="F79" s="97"/>
      <c r="G79" s="197"/>
      <c r="H79" s="51"/>
      <c r="I79" s="51">
        <v>1200</v>
      </c>
      <c r="J79" s="199"/>
      <c r="K79" s="51"/>
      <c r="L79" s="51"/>
      <c r="M79" s="387"/>
      <c r="N79" s="402"/>
    </row>
    <row r="80" spans="1:14" ht="14.25" customHeight="1">
      <c r="A80" s="198">
        <v>637004</v>
      </c>
      <c r="B80" s="9">
        <v>8</v>
      </c>
      <c r="C80" s="1002">
        <v>41</v>
      </c>
      <c r="D80" s="806" t="s">
        <v>77</v>
      </c>
      <c r="E80" s="457" t="s">
        <v>472</v>
      </c>
      <c r="F80" s="97"/>
      <c r="G80" s="197">
        <v>115</v>
      </c>
      <c r="H80" s="51"/>
      <c r="I80" s="51">
        <v>150</v>
      </c>
      <c r="J80" s="199"/>
      <c r="K80" s="51"/>
      <c r="L80" s="51">
        <v>150</v>
      </c>
      <c r="M80" s="387">
        <v>139.08</v>
      </c>
      <c r="N80" s="398"/>
    </row>
    <row r="81" spans="1:14" s="653" customFormat="1" ht="14.25" customHeight="1">
      <c r="A81" s="198">
        <v>637004</v>
      </c>
      <c r="B81" s="9">
        <v>9</v>
      </c>
      <c r="C81" s="1002">
        <v>41</v>
      </c>
      <c r="D81" s="806" t="s">
        <v>77</v>
      </c>
      <c r="E81" s="457" t="s">
        <v>550</v>
      </c>
      <c r="F81" s="97"/>
      <c r="G81" s="197"/>
      <c r="H81" s="51"/>
      <c r="I81" s="51"/>
      <c r="J81" s="199"/>
      <c r="K81" s="51"/>
      <c r="L81" s="51">
        <v>250</v>
      </c>
      <c r="M81" s="387"/>
      <c r="N81" s="403"/>
    </row>
    <row r="82" spans="1:14" ht="15" customHeight="1">
      <c r="A82" s="198">
        <v>637005</v>
      </c>
      <c r="B82" s="9">
        <v>1</v>
      </c>
      <c r="C82" s="1002">
        <v>41</v>
      </c>
      <c r="D82" s="806" t="s">
        <v>110</v>
      </c>
      <c r="E82" s="457" t="s">
        <v>148</v>
      </c>
      <c r="F82" s="97"/>
      <c r="G82" s="197">
        <v>3506</v>
      </c>
      <c r="H82" s="51">
        <v>3000</v>
      </c>
      <c r="I82" s="51">
        <v>5000</v>
      </c>
      <c r="J82" s="199">
        <v>4000</v>
      </c>
      <c r="K82" s="51">
        <v>3000</v>
      </c>
      <c r="L82" s="51">
        <v>3000</v>
      </c>
      <c r="M82" s="387">
        <v>1090</v>
      </c>
      <c r="N82" s="1272">
        <f>(100/L82)*M82</f>
        <v>36.333333333333336</v>
      </c>
    </row>
    <row r="83" spans="1:14" ht="15">
      <c r="A83" s="198">
        <v>637005</v>
      </c>
      <c r="B83" s="9"/>
      <c r="C83" s="1019"/>
      <c r="D83" s="805" t="s">
        <v>77</v>
      </c>
      <c r="E83" s="741" t="s">
        <v>149</v>
      </c>
      <c r="F83" s="97"/>
      <c r="G83" s="197"/>
      <c r="H83" s="51"/>
      <c r="I83" s="8"/>
      <c r="J83" s="199"/>
      <c r="K83" s="51"/>
      <c r="L83" s="8"/>
      <c r="M83" s="386"/>
      <c r="N83" s="1272"/>
    </row>
    <row r="84" spans="1:14" ht="15">
      <c r="A84" s="198">
        <v>637005</v>
      </c>
      <c r="B84" s="9">
        <v>2</v>
      </c>
      <c r="C84" s="92">
        <v>41</v>
      </c>
      <c r="D84" s="806" t="s">
        <v>150</v>
      </c>
      <c r="E84" s="741" t="s">
        <v>151</v>
      </c>
      <c r="F84" s="97">
        <v>6696</v>
      </c>
      <c r="G84" s="197">
        <v>1152</v>
      </c>
      <c r="H84" s="51">
        <v>10000</v>
      </c>
      <c r="I84" s="8">
        <v>1500</v>
      </c>
      <c r="J84" s="199">
        <v>1500</v>
      </c>
      <c r="K84" s="51">
        <v>1500</v>
      </c>
      <c r="L84" s="8">
        <v>8600</v>
      </c>
      <c r="M84" s="386">
        <v>576</v>
      </c>
      <c r="N84" s="1272">
        <f>(100/L84)*M84</f>
        <v>6.697674418604651</v>
      </c>
    </row>
    <row r="85" spans="1:14" ht="15">
      <c r="A85" s="198">
        <v>637005</v>
      </c>
      <c r="B85" s="9">
        <v>3</v>
      </c>
      <c r="C85" s="91">
        <v>41</v>
      </c>
      <c r="D85" s="806" t="s">
        <v>77</v>
      </c>
      <c r="E85" s="457" t="s">
        <v>275</v>
      </c>
      <c r="F85" s="97"/>
      <c r="G85" s="197">
        <v>5070</v>
      </c>
      <c r="H85" s="51"/>
      <c r="I85" s="8">
        <v>10000</v>
      </c>
      <c r="J85" s="199">
        <v>4500</v>
      </c>
      <c r="K85" s="51">
        <v>5000</v>
      </c>
      <c r="L85" s="8">
        <v>13000</v>
      </c>
      <c r="M85" s="386">
        <v>11181.6</v>
      </c>
      <c r="N85" s="1304">
        <f>(100/L85)*M85</f>
        <v>86.0123076923077</v>
      </c>
    </row>
    <row r="86" spans="1:14" ht="15">
      <c r="A86" s="198">
        <v>637005</v>
      </c>
      <c r="B86" s="9">
        <v>4</v>
      </c>
      <c r="C86" s="92">
        <v>41</v>
      </c>
      <c r="D86" s="806" t="s">
        <v>152</v>
      </c>
      <c r="E86" s="457" t="s">
        <v>153</v>
      </c>
      <c r="F86" s="97">
        <v>1440</v>
      </c>
      <c r="G86" s="197">
        <v>1920</v>
      </c>
      <c r="H86" s="51">
        <v>2000</v>
      </c>
      <c r="I86" s="8">
        <v>2000</v>
      </c>
      <c r="J86" s="199">
        <v>2000</v>
      </c>
      <c r="K86" s="51">
        <v>2000</v>
      </c>
      <c r="L86" s="8">
        <v>2000</v>
      </c>
      <c r="M86" s="386">
        <v>0</v>
      </c>
      <c r="N86" s="1305">
        <f>(100/L86)*M86</f>
        <v>0</v>
      </c>
    </row>
    <row r="87" spans="1:14" ht="15">
      <c r="A87" s="198">
        <v>637005</v>
      </c>
      <c r="B87" s="9">
        <v>5</v>
      </c>
      <c r="C87" s="1002">
        <v>41</v>
      </c>
      <c r="D87" s="806" t="s">
        <v>77</v>
      </c>
      <c r="E87" s="457" t="s">
        <v>441</v>
      </c>
      <c r="F87" s="97"/>
      <c r="G87" s="197">
        <v>9000</v>
      </c>
      <c r="H87" s="51"/>
      <c r="I87" s="8">
        <v>2000</v>
      </c>
      <c r="J87" s="199"/>
      <c r="K87" s="51"/>
      <c r="L87" s="8"/>
      <c r="M87" s="386"/>
      <c r="N87" s="1272"/>
    </row>
    <row r="88" spans="1:14" ht="15">
      <c r="A88" s="198">
        <v>637006</v>
      </c>
      <c r="B88" s="9"/>
      <c r="C88" s="14">
        <v>41</v>
      </c>
      <c r="D88" s="806" t="s">
        <v>77</v>
      </c>
      <c r="E88" s="457" t="s">
        <v>460</v>
      </c>
      <c r="F88" s="97"/>
      <c r="G88" s="197"/>
      <c r="H88" s="51"/>
      <c r="I88" s="8">
        <v>100</v>
      </c>
      <c r="J88" s="199"/>
      <c r="K88" s="51"/>
      <c r="L88" s="8">
        <v>50</v>
      </c>
      <c r="M88" s="386"/>
      <c r="N88" s="398"/>
    </row>
    <row r="89" spans="1:14" ht="15">
      <c r="A89" s="198">
        <v>637011</v>
      </c>
      <c r="B89" s="9"/>
      <c r="C89" s="1002">
        <v>41</v>
      </c>
      <c r="D89" s="817" t="s">
        <v>110</v>
      </c>
      <c r="E89" s="457" t="s">
        <v>154</v>
      </c>
      <c r="F89" s="97">
        <v>1280</v>
      </c>
      <c r="G89" s="197">
        <v>11797</v>
      </c>
      <c r="H89" s="51">
        <v>5000</v>
      </c>
      <c r="I89" s="8">
        <v>9900</v>
      </c>
      <c r="J89" s="199">
        <v>10400</v>
      </c>
      <c r="K89" s="51">
        <v>4000</v>
      </c>
      <c r="L89" s="8">
        <v>4000</v>
      </c>
      <c r="M89" s="386">
        <v>1150</v>
      </c>
      <c r="N89" s="1283">
        <f aca="true" t="shared" si="11" ref="N89:N95">(100/L89)*M89</f>
        <v>28.75</v>
      </c>
    </row>
    <row r="90" spans="1:14" ht="15">
      <c r="A90" s="198">
        <v>637011</v>
      </c>
      <c r="B90" s="9">
        <v>2</v>
      </c>
      <c r="C90" s="1002">
        <v>41</v>
      </c>
      <c r="D90" s="806" t="s">
        <v>110</v>
      </c>
      <c r="E90" s="457" t="s">
        <v>423</v>
      </c>
      <c r="F90" s="97"/>
      <c r="G90" s="197">
        <v>539</v>
      </c>
      <c r="H90" s="51">
        <v>500</v>
      </c>
      <c r="I90" s="8">
        <v>1100</v>
      </c>
      <c r="J90" s="199">
        <v>500</v>
      </c>
      <c r="K90" s="51">
        <v>500</v>
      </c>
      <c r="L90" s="8">
        <v>1000</v>
      </c>
      <c r="M90" s="386">
        <v>550.7</v>
      </c>
      <c r="N90" s="1272">
        <f t="shared" si="11"/>
        <v>55.07000000000001</v>
      </c>
    </row>
    <row r="91" spans="1:14" ht="15">
      <c r="A91" s="198">
        <v>637012</v>
      </c>
      <c r="B91" s="9"/>
      <c r="C91" s="92">
        <v>41</v>
      </c>
      <c r="D91" s="806" t="s">
        <v>77</v>
      </c>
      <c r="E91" s="457" t="s">
        <v>488</v>
      </c>
      <c r="F91" s="97">
        <v>192</v>
      </c>
      <c r="G91" s="197">
        <v>68</v>
      </c>
      <c r="H91" s="51"/>
      <c r="I91" s="8">
        <v>350</v>
      </c>
      <c r="J91" s="199"/>
      <c r="K91" s="51">
        <v>200</v>
      </c>
      <c r="L91" s="8">
        <v>200</v>
      </c>
      <c r="M91" s="386">
        <v>156</v>
      </c>
      <c r="N91" s="1272">
        <f t="shared" si="11"/>
        <v>78</v>
      </c>
    </row>
    <row r="92" spans="1:14" ht="15">
      <c r="A92" s="198">
        <v>637012</v>
      </c>
      <c r="B92" s="9">
        <v>2</v>
      </c>
      <c r="C92" s="1002">
        <v>41</v>
      </c>
      <c r="D92" s="806" t="s">
        <v>77</v>
      </c>
      <c r="E92" s="457" t="s">
        <v>26</v>
      </c>
      <c r="F92" s="97"/>
      <c r="G92" s="197"/>
      <c r="H92" s="51"/>
      <c r="I92" s="8">
        <v>300</v>
      </c>
      <c r="J92" s="199"/>
      <c r="K92" s="51">
        <v>100</v>
      </c>
      <c r="L92" s="8">
        <v>100</v>
      </c>
      <c r="M92" s="386">
        <v>11.7</v>
      </c>
      <c r="N92" s="1272">
        <f t="shared" si="11"/>
        <v>11.7</v>
      </c>
    </row>
    <row r="93" spans="1:14" ht="15">
      <c r="A93" s="198">
        <v>637012</v>
      </c>
      <c r="B93" s="9">
        <v>3</v>
      </c>
      <c r="C93" s="239">
        <v>41</v>
      </c>
      <c r="D93" s="805" t="s">
        <v>77</v>
      </c>
      <c r="E93" s="931" t="s">
        <v>155</v>
      </c>
      <c r="F93" s="97">
        <v>264</v>
      </c>
      <c r="G93" s="199">
        <v>53</v>
      </c>
      <c r="H93" s="51">
        <v>100</v>
      </c>
      <c r="I93" s="8">
        <v>900</v>
      </c>
      <c r="J93" s="199">
        <v>730</v>
      </c>
      <c r="K93" s="51">
        <v>500</v>
      </c>
      <c r="L93" s="8">
        <v>500</v>
      </c>
      <c r="M93" s="386">
        <v>52.78</v>
      </c>
      <c r="N93" s="1272">
        <f t="shared" si="11"/>
        <v>10.556000000000001</v>
      </c>
    </row>
    <row r="94" spans="1:14" ht="15">
      <c r="A94" s="198">
        <v>637014</v>
      </c>
      <c r="B94" s="9"/>
      <c r="C94" s="14">
        <v>41</v>
      </c>
      <c r="D94" s="806" t="s">
        <v>77</v>
      </c>
      <c r="E94" s="741" t="s">
        <v>156</v>
      </c>
      <c r="F94" s="97">
        <v>16576</v>
      </c>
      <c r="G94" s="197">
        <v>19008</v>
      </c>
      <c r="H94" s="51">
        <v>19000</v>
      </c>
      <c r="I94" s="8">
        <v>19000</v>
      </c>
      <c r="J94" s="199">
        <v>16000</v>
      </c>
      <c r="K94" s="51">
        <v>19000</v>
      </c>
      <c r="L94" s="8">
        <v>19000</v>
      </c>
      <c r="M94" s="386">
        <v>7721.93</v>
      </c>
      <c r="N94" s="1272">
        <f t="shared" si="11"/>
        <v>40.64173684210527</v>
      </c>
    </row>
    <row r="95" spans="1:14" ht="15">
      <c r="A95" s="198">
        <v>637015</v>
      </c>
      <c r="B95" s="9"/>
      <c r="C95" s="1002">
        <v>41</v>
      </c>
      <c r="D95" s="806" t="s">
        <v>157</v>
      </c>
      <c r="E95" s="741" t="s">
        <v>158</v>
      </c>
      <c r="F95" s="97">
        <v>2005</v>
      </c>
      <c r="G95" s="197">
        <v>930</v>
      </c>
      <c r="H95" s="51">
        <v>700</v>
      </c>
      <c r="I95" s="8">
        <v>2000</v>
      </c>
      <c r="J95" s="199">
        <v>1200</v>
      </c>
      <c r="K95" s="51">
        <v>2000</v>
      </c>
      <c r="L95" s="8">
        <v>2000</v>
      </c>
      <c r="M95" s="386">
        <v>1302.86</v>
      </c>
      <c r="N95" s="1304">
        <f t="shared" si="11"/>
        <v>65.143</v>
      </c>
    </row>
    <row r="96" spans="1:14" ht="15">
      <c r="A96" s="198">
        <v>637023</v>
      </c>
      <c r="B96" s="34"/>
      <c r="C96" s="92">
        <v>41</v>
      </c>
      <c r="D96" s="806" t="s">
        <v>90</v>
      </c>
      <c r="E96" s="741" t="s">
        <v>159</v>
      </c>
      <c r="F96" s="97">
        <v>75</v>
      </c>
      <c r="G96" s="197">
        <v>104</v>
      </c>
      <c r="H96" s="97"/>
      <c r="I96" s="6"/>
      <c r="J96" s="197"/>
      <c r="K96" s="97"/>
      <c r="L96" s="6"/>
      <c r="M96" s="1185"/>
      <c r="N96" s="1305"/>
    </row>
    <row r="97" spans="1:14" ht="15">
      <c r="A97" s="198">
        <v>637016</v>
      </c>
      <c r="B97" s="34"/>
      <c r="C97" s="1002">
        <v>41</v>
      </c>
      <c r="D97" s="806" t="s">
        <v>77</v>
      </c>
      <c r="E97" s="741" t="s">
        <v>160</v>
      </c>
      <c r="F97" s="97">
        <v>1429</v>
      </c>
      <c r="G97" s="197">
        <v>2120</v>
      </c>
      <c r="H97" s="97">
        <v>2700</v>
      </c>
      <c r="I97" s="6">
        <v>2700</v>
      </c>
      <c r="J97" s="197">
        <v>2100</v>
      </c>
      <c r="K97" s="97">
        <v>2700</v>
      </c>
      <c r="L97" s="6">
        <v>2700</v>
      </c>
      <c r="M97" s="1185">
        <v>941.25</v>
      </c>
      <c r="N97" s="1283">
        <f>(100/L97)*M97</f>
        <v>34.86111111111111</v>
      </c>
    </row>
    <row r="98" spans="1:14" ht="15">
      <c r="A98" s="198">
        <v>637026</v>
      </c>
      <c r="B98" s="34">
        <v>1</v>
      </c>
      <c r="C98" s="239">
        <v>41</v>
      </c>
      <c r="D98" s="805" t="s">
        <v>161</v>
      </c>
      <c r="E98" s="743" t="s">
        <v>162</v>
      </c>
      <c r="F98" s="97">
        <v>3353</v>
      </c>
      <c r="G98" s="197">
        <v>3157</v>
      </c>
      <c r="H98" s="51">
        <v>3500</v>
      </c>
      <c r="I98" s="8">
        <v>3500</v>
      </c>
      <c r="J98" s="199">
        <v>3000</v>
      </c>
      <c r="K98" s="51">
        <v>3500</v>
      </c>
      <c r="L98" s="8">
        <v>3500</v>
      </c>
      <c r="M98" s="386">
        <v>502.94</v>
      </c>
      <c r="N98" s="1272">
        <f>(100/L98)*M98</f>
        <v>14.369714285714284</v>
      </c>
    </row>
    <row r="99" spans="1:14" ht="15">
      <c r="A99" s="198">
        <v>637026</v>
      </c>
      <c r="B99" s="34">
        <v>2</v>
      </c>
      <c r="C99" s="14">
        <v>41</v>
      </c>
      <c r="D99" s="806" t="s">
        <v>161</v>
      </c>
      <c r="E99" s="741" t="s">
        <v>163</v>
      </c>
      <c r="F99" s="97">
        <v>2251</v>
      </c>
      <c r="G99" s="197">
        <v>1466</v>
      </c>
      <c r="H99" s="51">
        <v>4000</v>
      </c>
      <c r="I99" s="51">
        <v>4000</v>
      </c>
      <c r="J99" s="199">
        <v>2000</v>
      </c>
      <c r="K99" s="51">
        <v>4000</v>
      </c>
      <c r="L99" s="51">
        <v>4000</v>
      </c>
      <c r="M99" s="387">
        <v>0</v>
      </c>
      <c r="N99" s="1283">
        <f>(100/L99)*M99</f>
        <v>0</v>
      </c>
    </row>
    <row r="100" spans="1:14" ht="0.75" customHeight="1">
      <c r="A100" s="198">
        <v>637031</v>
      </c>
      <c r="B100" s="34"/>
      <c r="C100" s="1002">
        <v>41</v>
      </c>
      <c r="D100" s="818" t="s">
        <v>77</v>
      </c>
      <c r="E100" s="741" t="s">
        <v>164</v>
      </c>
      <c r="F100" s="97"/>
      <c r="G100" s="197"/>
      <c r="H100" s="51">
        <v>0</v>
      </c>
      <c r="I100" s="51">
        <v>0</v>
      </c>
      <c r="J100" s="199"/>
      <c r="K100" s="51">
        <v>0</v>
      </c>
      <c r="L100" s="51">
        <v>0</v>
      </c>
      <c r="M100" s="387"/>
      <c r="N100" s="409"/>
    </row>
    <row r="101" spans="1:14" ht="15">
      <c r="A101" s="198">
        <v>637027</v>
      </c>
      <c r="B101" s="34"/>
      <c r="C101" s="9">
        <v>41</v>
      </c>
      <c r="D101" s="806" t="s">
        <v>77</v>
      </c>
      <c r="E101" s="741" t="s">
        <v>165</v>
      </c>
      <c r="F101" s="97">
        <v>3165</v>
      </c>
      <c r="G101" s="197">
        <v>4712</v>
      </c>
      <c r="H101" s="51">
        <v>3900</v>
      </c>
      <c r="I101" s="8">
        <v>5000</v>
      </c>
      <c r="J101" s="199">
        <v>3900</v>
      </c>
      <c r="K101" s="51">
        <v>5000</v>
      </c>
      <c r="L101" s="8">
        <v>7000</v>
      </c>
      <c r="M101" s="386">
        <v>3774.57</v>
      </c>
      <c r="N101" s="1272">
        <f>(100/L101)*M101</f>
        <v>53.922428571428576</v>
      </c>
    </row>
    <row r="102" spans="1:14" ht="15" hidden="1">
      <c r="A102" s="196">
        <v>637006</v>
      </c>
      <c r="B102" s="55"/>
      <c r="C102" s="1002">
        <v>41</v>
      </c>
      <c r="D102" s="804"/>
      <c r="E102" s="798" t="s">
        <v>166</v>
      </c>
      <c r="F102" s="97"/>
      <c r="G102" s="197"/>
      <c r="H102" s="97"/>
      <c r="I102" s="6"/>
      <c r="J102" s="197"/>
      <c r="K102" s="97"/>
      <c r="L102" s="6"/>
      <c r="M102" s="1185"/>
      <c r="N102" s="1278"/>
    </row>
    <row r="103" spans="1:14" ht="15" hidden="1">
      <c r="A103" s="196">
        <v>621000</v>
      </c>
      <c r="B103" s="7"/>
      <c r="C103" s="1002">
        <v>41</v>
      </c>
      <c r="D103" s="804" t="s">
        <v>77</v>
      </c>
      <c r="E103" s="798" t="s">
        <v>80</v>
      </c>
      <c r="F103" s="97"/>
      <c r="G103" s="197"/>
      <c r="H103" s="97"/>
      <c r="I103" s="6"/>
      <c r="J103" s="197"/>
      <c r="K103" s="97"/>
      <c r="L103" s="6"/>
      <c r="M103" s="1276"/>
      <c r="N103" s="1279"/>
    </row>
    <row r="104" spans="1:14" ht="15" hidden="1">
      <c r="A104" s="198">
        <v>623000</v>
      </c>
      <c r="B104" s="9"/>
      <c r="C104" s="438"/>
      <c r="D104" s="805" t="s">
        <v>77</v>
      </c>
      <c r="E104" s="741" t="s">
        <v>81</v>
      </c>
      <c r="F104" s="51"/>
      <c r="G104" s="199"/>
      <c r="H104" s="51"/>
      <c r="I104" s="8"/>
      <c r="J104" s="199"/>
      <c r="K104" s="51"/>
      <c r="L104" s="8"/>
      <c r="M104" s="1277"/>
      <c r="N104" s="1280"/>
    </row>
    <row r="105" spans="1:14" ht="15" hidden="1">
      <c r="A105" s="198">
        <v>625001</v>
      </c>
      <c r="B105" s="9"/>
      <c r="C105" s="14"/>
      <c r="D105" s="806" t="s">
        <v>77</v>
      </c>
      <c r="E105" s="741" t="s">
        <v>82</v>
      </c>
      <c r="F105" s="51"/>
      <c r="G105" s="199"/>
      <c r="H105" s="51"/>
      <c r="I105" s="8"/>
      <c r="J105" s="199"/>
      <c r="K105" s="51"/>
      <c r="L105" s="8"/>
      <c r="M105" s="1277"/>
      <c r="N105" s="1281"/>
    </row>
    <row r="106" spans="1:14" ht="15" hidden="1">
      <c r="A106" s="198">
        <v>625002</v>
      </c>
      <c r="B106" s="9"/>
      <c r="C106" s="14"/>
      <c r="D106" s="806" t="s">
        <v>77</v>
      </c>
      <c r="E106" s="741" t="s">
        <v>83</v>
      </c>
      <c r="F106" s="51"/>
      <c r="G106" s="199"/>
      <c r="H106" s="51"/>
      <c r="I106" s="8"/>
      <c r="J106" s="199"/>
      <c r="K106" s="51"/>
      <c r="L106" s="8"/>
      <c r="M106" s="1277"/>
      <c r="N106" s="1282"/>
    </row>
    <row r="107" spans="1:14" ht="15" hidden="1">
      <c r="A107" s="196">
        <v>625003</v>
      </c>
      <c r="B107" s="55"/>
      <c r="C107" s="91"/>
      <c r="D107" s="806" t="s">
        <v>77</v>
      </c>
      <c r="E107" s="798" t="s">
        <v>84</v>
      </c>
      <c r="F107" s="97"/>
      <c r="G107" s="197"/>
      <c r="H107" s="51"/>
      <c r="I107" s="8"/>
      <c r="J107" s="199"/>
      <c r="K107" s="51"/>
      <c r="L107" s="8"/>
      <c r="M107" s="1277"/>
      <c r="N107" s="1282"/>
    </row>
    <row r="108" spans="1:21" ht="15" hidden="1">
      <c r="A108" s="198">
        <v>625004</v>
      </c>
      <c r="B108" s="34"/>
      <c r="C108" s="92"/>
      <c r="D108" s="806" t="s">
        <v>77</v>
      </c>
      <c r="E108" s="741" t="s">
        <v>85</v>
      </c>
      <c r="F108" s="51"/>
      <c r="G108" s="199"/>
      <c r="H108" s="51"/>
      <c r="I108" s="8"/>
      <c r="J108" s="199"/>
      <c r="K108" s="51"/>
      <c r="L108" s="8"/>
      <c r="M108" s="1277"/>
      <c r="N108" s="1282"/>
      <c r="U108" s="461"/>
    </row>
    <row r="109" spans="1:14" ht="15" hidden="1">
      <c r="A109" s="209">
        <v>625005</v>
      </c>
      <c r="B109" s="36"/>
      <c r="C109" s="40"/>
      <c r="D109" s="806" t="s">
        <v>77</v>
      </c>
      <c r="E109" s="43" t="s">
        <v>86</v>
      </c>
      <c r="F109" s="37"/>
      <c r="G109" s="210"/>
      <c r="H109" s="51"/>
      <c r="I109" s="8"/>
      <c r="J109" s="199"/>
      <c r="K109" s="51"/>
      <c r="L109" s="8"/>
      <c r="M109" s="1277"/>
      <c r="N109" s="1282"/>
    </row>
    <row r="110" spans="1:14" ht="15" hidden="1">
      <c r="A110" s="198">
        <v>625007</v>
      </c>
      <c r="B110" s="34"/>
      <c r="C110" s="40"/>
      <c r="D110" s="804" t="s">
        <v>77</v>
      </c>
      <c r="E110" s="743" t="s">
        <v>87</v>
      </c>
      <c r="F110" s="51"/>
      <c r="G110" s="199"/>
      <c r="H110" s="51"/>
      <c r="I110" s="8"/>
      <c r="J110" s="199"/>
      <c r="K110" s="51"/>
      <c r="L110" s="8"/>
      <c r="M110" s="1277"/>
      <c r="N110" s="1282"/>
    </row>
    <row r="111" spans="1:14" ht="15">
      <c r="A111" s="232">
        <v>637031</v>
      </c>
      <c r="B111" s="34"/>
      <c r="C111" s="14">
        <v>41</v>
      </c>
      <c r="D111" s="806" t="s">
        <v>77</v>
      </c>
      <c r="E111" s="741" t="s">
        <v>27</v>
      </c>
      <c r="F111" s="37"/>
      <c r="G111" s="199"/>
      <c r="H111" s="51"/>
      <c r="I111" s="57">
        <v>9000</v>
      </c>
      <c r="J111" s="244"/>
      <c r="K111" s="57"/>
      <c r="L111" s="57">
        <v>150</v>
      </c>
      <c r="M111" s="1191">
        <v>136.07</v>
      </c>
      <c r="N111" s="1272">
        <f aca="true" t="shared" si="12" ref="N111:N116">(100/L111)*M111</f>
        <v>90.71333333333332</v>
      </c>
    </row>
    <row r="112" spans="1:14" ht="15">
      <c r="A112" s="232">
        <v>637035</v>
      </c>
      <c r="B112" s="34"/>
      <c r="C112" s="1002">
        <v>41</v>
      </c>
      <c r="D112" s="804" t="s">
        <v>118</v>
      </c>
      <c r="E112" s="798" t="s">
        <v>450</v>
      </c>
      <c r="F112" s="232"/>
      <c r="G112" s="244"/>
      <c r="H112" s="57"/>
      <c r="I112" s="57">
        <v>230</v>
      </c>
      <c r="J112" s="244"/>
      <c r="K112" s="57">
        <v>250</v>
      </c>
      <c r="L112" s="57">
        <v>250</v>
      </c>
      <c r="M112" s="1191">
        <v>194.52</v>
      </c>
      <c r="N112" s="1283">
        <f t="shared" si="12"/>
        <v>77.808</v>
      </c>
    </row>
    <row r="113" spans="1:14" ht="15">
      <c r="A113" s="232">
        <v>637003</v>
      </c>
      <c r="B113" s="9"/>
      <c r="C113" s="1019">
        <v>41</v>
      </c>
      <c r="D113" s="805" t="s">
        <v>108</v>
      </c>
      <c r="E113" s="743" t="s">
        <v>385</v>
      </c>
      <c r="F113" s="206">
        <v>826</v>
      </c>
      <c r="G113" s="243">
        <v>631</v>
      </c>
      <c r="H113" s="811">
        <v>1000</v>
      </c>
      <c r="I113" s="57">
        <v>1000</v>
      </c>
      <c r="J113" s="244">
        <v>1000</v>
      </c>
      <c r="K113" s="57">
        <v>1000</v>
      </c>
      <c r="L113" s="57">
        <v>1000</v>
      </c>
      <c r="M113" s="1191">
        <v>238.8</v>
      </c>
      <c r="N113" s="1271">
        <f t="shared" si="12"/>
        <v>23.880000000000003</v>
      </c>
    </row>
    <row r="114" spans="1:14" ht="15">
      <c r="A114" s="191">
        <v>641</v>
      </c>
      <c r="B114" s="79"/>
      <c r="C114" s="123"/>
      <c r="D114" s="808"/>
      <c r="E114" s="797" t="s">
        <v>167</v>
      </c>
      <c r="F114" s="5">
        <v>4682</v>
      </c>
      <c r="G114" s="192">
        <v>6137</v>
      </c>
      <c r="H114" s="5">
        <v>7600</v>
      </c>
      <c r="I114" s="4">
        <v>7600</v>
      </c>
      <c r="J114" s="192">
        <v>3500</v>
      </c>
      <c r="K114" s="5">
        <v>9200</v>
      </c>
      <c r="L114" s="4">
        <f>L115+L116</f>
        <v>9200</v>
      </c>
      <c r="M114" s="442">
        <f>M115</f>
        <v>3210.48</v>
      </c>
      <c r="N114" s="1273">
        <f t="shared" si="12"/>
        <v>34.896521739130435</v>
      </c>
    </row>
    <row r="115" spans="1:14" ht="15">
      <c r="A115" s="207">
        <v>641012</v>
      </c>
      <c r="B115" s="23"/>
      <c r="C115" s="1002">
        <v>111</v>
      </c>
      <c r="D115" s="817" t="s">
        <v>77</v>
      </c>
      <c r="E115" s="43" t="s">
        <v>168</v>
      </c>
      <c r="F115" s="56">
        <v>4682</v>
      </c>
      <c r="G115" s="208">
        <v>6137</v>
      </c>
      <c r="H115" s="37">
        <v>6500</v>
      </c>
      <c r="I115" s="37">
        <v>6500</v>
      </c>
      <c r="J115" s="210">
        <v>6500</v>
      </c>
      <c r="K115" s="37">
        <v>6500</v>
      </c>
      <c r="L115" s="37">
        <v>6500</v>
      </c>
      <c r="M115" s="1186">
        <v>3210.48</v>
      </c>
      <c r="N115" s="1268">
        <f t="shared" si="12"/>
        <v>49.392</v>
      </c>
    </row>
    <row r="116" spans="1:14" ht="15">
      <c r="A116" s="206">
        <v>642013</v>
      </c>
      <c r="B116" s="33"/>
      <c r="C116" s="150">
        <v>41</v>
      </c>
      <c r="D116" s="807" t="s">
        <v>77</v>
      </c>
      <c r="E116" s="743" t="s">
        <v>169</v>
      </c>
      <c r="F116" s="811"/>
      <c r="G116" s="243"/>
      <c r="H116" s="811">
        <v>1100</v>
      </c>
      <c r="I116" s="24">
        <v>1100</v>
      </c>
      <c r="J116" s="243"/>
      <c r="K116" s="811">
        <v>2700</v>
      </c>
      <c r="L116" s="24">
        <v>2700</v>
      </c>
      <c r="M116" s="1187">
        <v>0</v>
      </c>
      <c r="N116" s="1303">
        <f t="shared" si="12"/>
        <v>0</v>
      </c>
    </row>
    <row r="117" spans="1:14" ht="15.75" thickBot="1">
      <c r="A117" s="294"/>
      <c r="B117" s="28"/>
      <c r="C117" s="1004"/>
      <c r="D117" s="834"/>
      <c r="E117" s="833"/>
      <c r="F117" s="831"/>
      <c r="G117" s="421"/>
      <c r="H117" s="85"/>
      <c r="I117" s="85"/>
      <c r="J117" s="830"/>
      <c r="K117" s="85"/>
      <c r="L117" s="85"/>
      <c r="M117" s="1192"/>
      <c r="N117" s="1287"/>
    </row>
    <row r="118" spans="1:14" ht="15.75" thickBot="1">
      <c r="A118" s="17" t="s">
        <v>170</v>
      </c>
      <c r="B118" s="103"/>
      <c r="C118" s="59"/>
      <c r="D118" s="802"/>
      <c r="E118" s="61" t="s">
        <v>171</v>
      </c>
      <c r="F118" s="74">
        <f>SUM(F119+F120+F130)</f>
        <v>6789</v>
      </c>
      <c r="G118" s="19">
        <f>SUM(G119+G120+G130+G128)</f>
        <v>5616</v>
      </c>
      <c r="H118" s="74">
        <f>H119+H120+H130</f>
        <v>5403</v>
      </c>
      <c r="I118" s="72">
        <f>I119+I120+I130</f>
        <v>5603</v>
      </c>
      <c r="J118" s="19">
        <f>J119+J120+J130</f>
        <v>6383</v>
      </c>
      <c r="K118" s="74">
        <f>K119+K120+K130+K128</f>
        <v>5753</v>
      </c>
      <c r="L118" s="72">
        <f>L119+L120+L130+L128</f>
        <v>6353</v>
      </c>
      <c r="M118" s="394">
        <f>M119+M120+M130+M128</f>
        <v>3169.1200000000003</v>
      </c>
      <c r="N118" s="392">
        <f aca="true" t="shared" si="13" ref="N118:N133">(100/L118)*M118</f>
        <v>49.883834408940665</v>
      </c>
    </row>
    <row r="119" spans="1:14" ht="15">
      <c r="A119" s="300">
        <v>611000</v>
      </c>
      <c r="B119" s="105"/>
      <c r="C119" s="104">
        <v>41</v>
      </c>
      <c r="D119" s="1096" t="s">
        <v>145</v>
      </c>
      <c r="E119" s="836" t="s">
        <v>78</v>
      </c>
      <c r="F119" s="116">
        <v>4205</v>
      </c>
      <c r="G119" s="248">
        <v>3395</v>
      </c>
      <c r="H119" s="116">
        <v>3500</v>
      </c>
      <c r="I119" s="107">
        <v>3500</v>
      </c>
      <c r="J119" s="248">
        <v>4300</v>
      </c>
      <c r="K119" s="116">
        <v>3600</v>
      </c>
      <c r="L119" s="107">
        <v>3600</v>
      </c>
      <c r="M119" s="1193">
        <v>1738.67</v>
      </c>
      <c r="N119" s="1273">
        <f t="shared" si="13"/>
        <v>48.29638888888889</v>
      </c>
    </row>
    <row r="120" spans="1:14" ht="15">
      <c r="A120" s="222">
        <v>62</v>
      </c>
      <c r="B120" s="79"/>
      <c r="C120" s="3"/>
      <c r="D120" s="912"/>
      <c r="E120" s="827" t="s">
        <v>79</v>
      </c>
      <c r="F120" s="5">
        <f>SUM(F121:F127)</f>
        <v>1469</v>
      </c>
      <c r="G120" s="192">
        <f aca="true" t="shared" si="14" ref="G120:M120">SUM(G121:G127)</f>
        <v>1098</v>
      </c>
      <c r="H120" s="5">
        <f t="shared" si="14"/>
        <v>1243</v>
      </c>
      <c r="I120" s="4">
        <f t="shared" si="14"/>
        <v>1243</v>
      </c>
      <c r="J120" s="192">
        <f t="shared" si="14"/>
        <v>1243</v>
      </c>
      <c r="K120" s="5">
        <f t="shared" si="14"/>
        <v>1273</v>
      </c>
      <c r="L120" s="4">
        <f t="shared" si="14"/>
        <v>1273</v>
      </c>
      <c r="M120" s="442">
        <f t="shared" si="14"/>
        <v>593.02</v>
      </c>
      <c r="N120" s="1273">
        <f t="shared" si="13"/>
        <v>46.58444619010212</v>
      </c>
    </row>
    <row r="121" spans="1:14" ht="15">
      <c r="A121" s="207">
        <v>623000</v>
      </c>
      <c r="B121" s="23"/>
      <c r="C121" s="981">
        <v>41</v>
      </c>
      <c r="D121" s="816" t="s">
        <v>145</v>
      </c>
      <c r="E121" s="828" t="s">
        <v>81</v>
      </c>
      <c r="F121" s="121">
        <v>421</v>
      </c>
      <c r="G121" s="249">
        <v>299</v>
      </c>
      <c r="H121" s="56">
        <v>350</v>
      </c>
      <c r="I121" s="22">
        <v>350</v>
      </c>
      <c r="J121" s="208">
        <v>350</v>
      </c>
      <c r="K121" s="56">
        <v>360</v>
      </c>
      <c r="L121" s="22">
        <v>360</v>
      </c>
      <c r="M121" s="1182">
        <v>145.7</v>
      </c>
      <c r="N121" s="1304">
        <f t="shared" si="13"/>
        <v>40.47222222222222</v>
      </c>
    </row>
    <row r="122" spans="1:14" ht="15">
      <c r="A122" s="198">
        <v>625001</v>
      </c>
      <c r="B122" s="7"/>
      <c r="C122" s="1002">
        <v>41</v>
      </c>
      <c r="D122" s="804" t="s">
        <v>145</v>
      </c>
      <c r="E122" s="457" t="s">
        <v>82</v>
      </c>
      <c r="F122" s="57">
        <v>57</v>
      </c>
      <c r="G122" s="244">
        <v>46</v>
      </c>
      <c r="H122" s="51">
        <v>50</v>
      </c>
      <c r="I122" s="8">
        <v>50</v>
      </c>
      <c r="J122" s="199">
        <v>50</v>
      </c>
      <c r="K122" s="51">
        <v>52</v>
      </c>
      <c r="L122" s="8">
        <v>52</v>
      </c>
      <c r="M122" s="386">
        <v>24.49</v>
      </c>
      <c r="N122" s="1272">
        <f t="shared" si="13"/>
        <v>47.09615384615385</v>
      </c>
    </row>
    <row r="123" spans="1:14" ht="15">
      <c r="A123" s="198">
        <v>625002</v>
      </c>
      <c r="B123" s="9"/>
      <c r="C123" s="14">
        <v>41</v>
      </c>
      <c r="D123" s="805" t="s">
        <v>145</v>
      </c>
      <c r="E123" s="457" t="s">
        <v>83</v>
      </c>
      <c r="F123" s="57">
        <v>589</v>
      </c>
      <c r="G123" s="244">
        <v>456</v>
      </c>
      <c r="H123" s="51">
        <v>500</v>
      </c>
      <c r="I123" s="8">
        <v>500</v>
      </c>
      <c r="J123" s="199">
        <v>500</v>
      </c>
      <c r="K123" s="51">
        <v>510</v>
      </c>
      <c r="L123" s="8">
        <v>510</v>
      </c>
      <c r="M123" s="386">
        <v>245.14</v>
      </c>
      <c r="N123" s="1304">
        <f t="shared" si="13"/>
        <v>48.06666666666666</v>
      </c>
    </row>
    <row r="124" spans="1:14" ht="15">
      <c r="A124" s="198">
        <v>625003</v>
      </c>
      <c r="B124" s="9"/>
      <c r="C124" s="14">
        <v>41</v>
      </c>
      <c r="D124" s="805" t="s">
        <v>145</v>
      </c>
      <c r="E124" s="457" t="s">
        <v>84</v>
      </c>
      <c r="F124" s="57">
        <v>34</v>
      </c>
      <c r="G124" s="244">
        <v>26</v>
      </c>
      <c r="H124" s="51">
        <v>28</v>
      </c>
      <c r="I124" s="8">
        <v>28</v>
      </c>
      <c r="J124" s="199">
        <v>28</v>
      </c>
      <c r="K124" s="51">
        <v>30</v>
      </c>
      <c r="L124" s="8">
        <v>30</v>
      </c>
      <c r="M124" s="386">
        <v>25.08</v>
      </c>
      <c r="N124" s="1272">
        <f t="shared" si="13"/>
        <v>83.6</v>
      </c>
    </row>
    <row r="125" spans="1:14" ht="15">
      <c r="A125" s="198">
        <v>625004</v>
      </c>
      <c r="B125" s="9"/>
      <c r="C125" s="14">
        <v>41</v>
      </c>
      <c r="D125" s="805" t="s">
        <v>145</v>
      </c>
      <c r="E125" s="457" t="s">
        <v>85</v>
      </c>
      <c r="F125" s="51">
        <v>126</v>
      </c>
      <c r="G125" s="199">
        <v>97</v>
      </c>
      <c r="H125" s="51">
        <v>110</v>
      </c>
      <c r="I125" s="8">
        <v>110</v>
      </c>
      <c r="J125" s="199">
        <v>110</v>
      </c>
      <c r="K125" s="51">
        <v>110</v>
      </c>
      <c r="L125" s="8">
        <v>110</v>
      </c>
      <c r="M125" s="386">
        <v>52.53</v>
      </c>
      <c r="N125" s="1272">
        <f t="shared" si="13"/>
        <v>47.75454545454546</v>
      </c>
    </row>
    <row r="126" spans="1:14" ht="15">
      <c r="A126" s="198">
        <v>625005</v>
      </c>
      <c r="B126" s="9"/>
      <c r="C126" s="14">
        <v>41</v>
      </c>
      <c r="D126" s="805" t="s">
        <v>145</v>
      </c>
      <c r="E126" s="457" t="s">
        <v>86</v>
      </c>
      <c r="F126" s="51">
        <v>42</v>
      </c>
      <c r="G126" s="199">
        <v>33</v>
      </c>
      <c r="H126" s="51">
        <v>35</v>
      </c>
      <c r="I126" s="8">
        <v>35</v>
      </c>
      <c r="J126" s="199">
        <v>35</v>
      </c>
      <c r="K126" s="51">
        <v>36</v>
      </c>
      <c r="L126" s="8">
        <v>36</v>
      </c>
      <c r="M126" s="386">
        <v>16.94</v>
      </c>
      <c r="N126" s="1283">
        <f t="shared" si="13"/>
        <v>47.05555555555556</v>
      </c>
    </row>
    <row r="127" spans="1:14" ht="15">
      <c r="A127" s="200">
        <v>625007</v>
      </c>
      <c r="B127" s="11"/>
      <c r="C127" s="239">
        <v>41</v>
      </c>
      <c r="D127" s="805" t="s">
        <v>145</v>
      </c>
      <c r="E127" s="856" t="s">
        <v>87</v>
      </c>
      <c r="F127" s="85">
        <v>200</v>
      </c>
      <c r="G127" s="201">
        <v>141</v>
      </c>
      <c r="H127" s="85">
        <v>170</v>
      </c>
      <c r="I127" s="10">
        <v>170</v>
      </c>
      <c r="J127" s="201">
        <v>170</v>
      </c>
      <c r="K127" s="85">
        <v>175</v>
      </c>
      <c r="L127" s="10">
        <v>175</v>
      </c>
      <c r="M127" s="1183">
        <v>83.14</v>
      </c>
      <c r="N127" s="1303">
        <f t="shared" si="13"/>
        <v>47.50857142857143</v>
      </c>
    </row>
    <row r="128" spans="1:14" ht="15">
      <c r="A128" s="222">
        <v>631</v>
      </c>
      <c r="B128" s="79"/>
      <c r="C128" s="123"/>
      <c r="D128" s="808"/>
      <c r="E128" s="827" t="s">
        <v>374</v>
      </c>
      <c r="F128" s="5"/>
      <c r="G128" s="192">
        <v>11</v>
      </c>
      <c r="H128" s="5"/>
      <c r="I128" s="4"/>
      <c r="J128" s="192"/>
      <c r="K128" s="5">
        <f>K129</f>
        <v>20</v>
      </c>
      <c r="L128" s="4">
        <v>120</v>
      </c>
      <c r="M128" s="442">
        <v>107.28</v>
      </c>
      <c r="N128" s="1273">
        <f t="shared" si="13"/>
        <v>89.4</v>
      </c>
    </row>
    <row r="129" spans="1:14" ht="15">
      <c r="A129" s="193">
        <v>631001</v>
      </c>
      <c r="B129" s="81"/>
      <c r="C129" s="1006">
        <v>41</v>
      </c>
      <c r="D129" s="808" t="s">
        <v>145</v>
      </c>
      <c r="E129" s="838" t="s">
        <v>376</v>
      </c>
      <c r="F129" s="82"/>
      <c r="G129" s="194">
        <v>11</v>
      </c>
      <c r="H129" s="82"/>
      <c r="I129" s="83"/>
      <c r="J129" s="194"/>
      <c r="K129" s="82">
        <v>20</v>
      </c>
      <c r="L129" s="83">
        <v>120</v>
      </c>
      <c r="M129" s="1184">
        <v>107.28</v>
      </c>
      <c r="N129" s="1303">
        <f t="shared" si="13"/>
        <v>89.4</v>
      </c>
    </row>
    <row r="130" spans="1:14" ht="15">
      <c r="A130" s="222">
        <v>637</v>
      </c>
      <c r="B130" s="3"/>
      <c r="C130" s="156"/>
      <c r="D130" s="808"/>
      <c r="E130" s="827" t="s">
        <v>172</v>
      </c>
      <c r="F130" s="5">
        <f>SUM(F131:F134)</f>
        <v>1115</v>
      </c>
      <c r="G130" s="192">
        <f>SUM(G131:G134)</f>
        <v>1112</v>
      </c>
      <c r="H130" s="5">
        <f>SUM(H132:H133)</f>
        <v>660</v>
      </c>
      <c r="I130" s="4">
        <f>SUM(I131:I133)</f>
        <v>860</v>
      </c>
      <c r="J130" s="192">
        <f>SUM(J131:J133)</f>
        <v>840</v>
      </c>
      <c r="K130" s="5">
        <f>SUM(K131:K133)</f>
        <v>860</v>
      </c>
      <c r="L130" s="4">
        <f>SUM(L131:L133)</f>
        <v>1360</v>
      </c>
      <c r="M130" s="442">
        <f>SUM(M131:M133)</f>
        <v>730.15</v>
      </c>
      <c r="N130" s="1273">
        <f t="shared" si="13"/>
        <v>53.6875</v>
      </c>
    </row>
    <row r="131" spans="1:14" ht="15">
      <c r="A131" s="207">
        <v>637014</v>
      </c>
      <c r="B131" s="23"/>
      <c r="C131" s="981">
        <v>41</v>
      </c>
      <c r="D131" s="816" t="s">
        <v>145</v>
      </c>
      <c r="E131" s="828" t="s">
        <v>156</v>
      </c>
      <c r="F131" s="56">
        <v>240</v>
      </c>
      <c r="G131" s="208">
        <v>200</v>
      </c>
      <c r="H131" s="56">
        <v>200</v>
      </c>
      <c r="I131" s="22">
        <v>200</v>
      </c>
      <c r="J131" s="208">
        <v>200</v>
      </c>
      <c r="K131" s="56">
        <v>200</v>
      </c>
      <c r="L131" s="22">
        <v>200</v>
      </c>
      <c r="M131" s="1182">
        <v>92</v>
      </c>
      <c r="N131" s="1268">
        <f t="shared" si="13"/>
        <v>46</v>
      </c>
    </row>
    <row r="132" spans="1:14" ht="15">
      <c r="A132" s="196">
        <v>637012</v>
      </c>
      <c r="B132" s="7">
        <v>1</v>
      </c>
      <c r="C132" s="1002">
        <v>41</v>
      </c>
      <c r="D132" s="817" t="s">
        <v>77</v>
      </c>
      <c r="E132" s="829" t="s">
        <v>173</v>
      </c>
      <c r="F132" s="37">
        <v>817</v>
      </c>
      <c r="G132" s="210">
        <v>867</v>
      </c>
      <c r="H132" s="97">
        <v>600</v>
      </c>
      <c r="I132" s="6">
        <v>600</v>
      </c>
      <c r="J132" s="197">
        <v>600</v>
      </c>
      <c r="K132" s="97">
        <v>600</v>
      </c>
      <c r="L132" s="6">
        <v>1100</v>
      </c>
      <c r="M132" s="1185">
        <v>614.86</v>
      </c>
      <c r="N132" s="1272">
        <f t="shared" si="13"/>
        <v>55.89636363636364</v>
      </c>
    </row>
    <row r="133" spans="1:14" ht="15">
      <c r="A133" s="200">
        <v>637016</v>
      </c>
      <c r="B133" s="11"/>
      <c r="C133" s="239">
        <v>41</v>
      </c>
      <c r="D133" s="817" t="s">
        <v>145</v>
      </c>
      <c r="E133" s="842" t="s">
        <v>160</v>
      </c>
      <c r="F133" s="811">
        <v>58</v>
      </c>
      <c r="G133" s="243">
        <v>45</v>
      </c>
      <c r="H133" s="844">
        <v>60</v>
      </c>
      <c r="I133" s="109">
        <v>60</v>
      </c>
      <c r="J133" s="250">
        <v>40</v>
      </c>
      <c r="K133" s="844">
        <v>60</v>
      </c>
      <c r="L133" s="109">
        <v>60</v>
      </c>
      <c r="M133" s="1194">
        <v>23.29</v>
      </c>
      <c r="N133" s="1303">
        <f t="shared" si="13"/>
        <v>38.81666666666667</v>
      </c>
    </row>
    <row r="134" spans="1:14" ht="15.75" thickBot="1">
      <c r="A134" s="296"/>
      <c r="B134" s="101"/>
      <c r="C134" s="1007"/>
      <c r="D134" s="839"/>
      <c r="E134" s="843"/>
      <c r="F134"/>
      <c r="G134" s="421"/>
      <c r="H134" s="37"/>
      <c r="I134" s="102"/>
      <c r="J134" s="259"/>
      <c r="K134" s="111"/>
      <c r="L134" s="102"/>
      <c r="M134" s="390"/>
      <c r="N134" s="1285"/>
    </row>
    <row r="135" spans="1:14" ht="15.75" thickBot="1">
      <c r="A135" s="17" t="s">
        <v>174</v>
      </c>
      <c r="B135" s="18"/>
      <c r="C135" s="999"/>
      <c r="D135" s="802"/>
      <c r="E135" s="61" t="s">
        <v>175</v>
      </c>
      <c r="F135" s="74">
        <f>SUM(F136+F137+F145+F151)</f>
        <v>3801</v>
      </c>
      <c r="G135" s="19">
        <f>SUM(G136+G137+G145+G151)</f>
        <v>3894</v>
      </c>
      <c r="H135" s="74">
        <f aca="true" t="shared" si="15" ref="H135:M135">H136+H137+H145+H151</f>
        <v>3980</v>
      </c>
      <c r="I135" s="72">
        <f t="shared" si="15"/>
        <v>4980</v>
      </c>
      <c r="J135" s="19">
        <f t="shared" si="15"/>
        <v>3258</v>
      </c>
      <c r="K135" s="74">
        <f t="shared" si="15"/>
        <v>5000</v>
      </c>
      <c r="L135" s="72">
        <f t="shared" si="15"/>
        <v>5000</v>
      </c>
      <c r="M135" s="394">
        <f t="shared" si="15"/>
        <v>2027.56</v>
      </c>
      <c r="N135" s="392">
        <f aca="true" t="shared" si="16" ref="N135:N152">(100/L135)*M135</f>
        <v>40.5512</v>
      </c>
    </row>
    <row r="136" spans="1:14" ht="15">
      <c r="A136" s="300">
        <v>611000</v>
      </c>
      <c r="B136" s="104"/>
      <c r="C136" s="107">
        <v>111</v>
      </c>
      <c r="D136" s="1097" t="s">
        <v>176</v>
      </c>
      <c r="E136" s="836" t="s">
        <v>78</v>
      </c>
      <c r="F136" s="840">
        <v>2912</v>
      </c>
      <c r="G136" s="845">
        <v>2948</v>
      </c>
      <c r="H136" s="116">
        <v>2750</v>
      </c>
      <c r="I136" s="107">
        <v>3250</v>
      </c>
      <c r="J136" s="248">
        <v>2000</v>
      </c>
      <c r="K136" s="116">
        <v>3300</v>
      </c>
      <c r="L136" s="107">
        <v>3300</v>
      </c>
      <c r="M136" s="1193">
        <v>1650</v>
      </c>
      <c r="N136" s="1273">
        <f t="shared" si="16"/>
        <v>50</v>
      </c>
    </row>
    <row r="137" spans="1:14" ht="15">
      <c r="A137" s="222">
        <v>62</v>
      </c>
      <c r="B137" s="3"/>
      <c r="C137" s="156"/>
      <c r="D137" s="808"/>
      <c r="E137" s="827" t="s">
        <v>79</v>
      </c>
      <c r="F137" s="5">
        <f>SUM(F138:F144)</f>
        <v>668</v>
      </c>
      <c r="G137" s="192">
        <f aca="true" t="shared" si="17" ref="G137:L137">SUM(G138:G144)</f>
        <v>668</v>
      </c>
      <c r="H137" s="5">
        <f t="shared" si="17"/>
        <v>970</v>
      </c>
      <c r="I137" s="5">
        <f t="shared" si="17"/>
        <v>1370</v>
      </c>
      <c r="J137" s="192">
        <f t="shared" si="17"/>
        <v>970</v>
      </c>
      <c r="K137" s="5">
        <f t="shared" si="17"/>
        <v>1370</v>
      </c>
      <c r="L137" s="5">
        <f t="shared" si="17"/>
        <v>1370</v>
      </c>
      <c r="M137" s="1181">
        <f>SUM(M138:M144)</f>
        <v>333.96000000000004</v>
      </c>
      <c r="N137" s="1273">
        <f t="shared" si="16"/>
        <v>24.376642335766423</v>
      </c>
    </row>
    <row r="138" spans="1:14" ht="15">
      <c r="A138" s="207">
        <v>623000</v>
      </c>
      <c r="B138" s="23"/>
      <c r="C138" s="1002">
        <v>111</v>
      </c>
      <c r="D138" s="817" t="s">
        <v>176</v>
      </c>
      <c r="E138" s="828" t="s">
        <v>81</v>
      </c>
      <c r="F138" s="121">
        <v>191</v>
      </c>
      <c r="G138" s="249">
        <v>191</v>
      </c>
      <c r="H138" s="56">
        <v>275</v>
      </c>
      <c r="I138" s="22">
        <v>375</v>
      </c>
      <c r="J138" s="208">
        <v>275</v>
      </c>
      <c r="K138" s="56">
        <v>375</v>
      </c>
      <c r="L138" s="22">
        <v>375</v>
      </c>
      <c r="M138" s="1182">
        <v>95.58</v>
      </c>
      <c r="N138" s="1304">
        <f t="shared" si="16"/>
        <v>25.488</v>
      </c>
    </row>
    <row r="139" spans="1:14" ht="15">
      <c r="A139" s="198">
        <v>625001</v>
      </c>
      <c r="B139" s="9"/>
      <c r="C139" s="14">
        <v>111</v>
      </c>
      <c r="D139" s="806" t="s">
        <v>176</v>
      </c>
      <c r="E139" s="457" t="s">
        <v>82</v>
      </c>
      <c r="F139" s="57">
        <v>27</v>
      </c>
      <c r="G139" s="244">
        <v>27</v>
      </c>
      <c r="H139" s="51">
        <v>40</v>
      </c>
      <c r="I139" s="8">
        <v>60</v>
      </c>
      <c r="J139" s="199">
        <v>40</v>
      </c>
      <c r="K139" s="51">
        <v>60</v>
      </c>
      <c r="L139" s="8">
        <v>60</v>
      </c>
      <c r="M139" s="386">
        <v>13.38</v>
      </c>
      <c r="N139" s="1272">
        <f t="shared" si="16"/>
        <v>22.3</v>
      </c>
    </row>
    <row r="140" spans="1:14" ht="15">
      <c r="A140" s="198">
        <v>625002</v>
      </c>
      <c r="B140" s="9"/>
      <c r="C140" s="14">
        <v>111</v>
      </c>
      <c r="D140" s="806" t="s">
        <v>176</v>
      </c>
      <c r="E140" s="457" t="s">
        <v>83</v>
      </c>
      <c r="F140" s="57">
        <v>268</v>
      </c>
      <c r="G140" s="244">
        <v>268</v>
      </c>
      <c r="H140" s="51">
        <v>385</v>
      </c>
      <c r="I140" s="8">
        <v>515</v>
      </c>
      <c r="J140" s="199">
        <v>385</v>
      </c>
      <c r="K140" s="51">
        <v>515</v>
      </c>
      <c r="L140" s="8">
        <v>515</v>
      </c>
      <c r="M140" s="386">
        <v>133.8</v>
      </c>
      <c r="N140" s="1272">
        <f t="shared" si="16"/>
        <v>25.980582524271846</v>
      </c>
    </row>
    <row r="141" spans="1:14" ht="15">
      <c r="A141" s="198">
        <v>625003</v>
      </c>
      <c r="B141" s="9"/>
      <c r="C141" s="14">
        <v>111</v>
      </c>
      <c r="D141" s="806" t="s">
        <v>176</v>
      </c>
      <c r="E141" s="457" t="s">
        <v>84</v>
      </c>
      <c r="F141" s="57">
        <v>15</v>
      </c>
      <c r="G141" s="244">
        <v>15</v>
      </c>
      <c r="H141" s="51">
        <v>25</v>
      </c>
      <c r="I141" s="8">
        <v>35</v>
      </c>
      <c r="J141" s="199">
        <v>25</v>
      </c>
      <c r="K141" s="51">
        <v>35</v>
      </c>
      <c r="L141" s="8">
        <v>35</v>
      </c>
      <c r="M141" s="386">
        <v>7.62</v>
      </c>
      <c r="N141" s="1272">
        <f t="shared" si="16"/>
        <v>21.771428571428572</v>
      </c>
    </row>
    <row r="142" spans="1:14" ht="15">
      <c r="A142" s="198">
        <v>625004</v>
      </c>
      <c r="B142" s="14"/>
      <c r="C142" s="14">
        <v>111</v>
      </c>
      <c r="D142" s="806" t="s">
        <v>176</v>
      </c>
      <c r="E142" s="457" t="s">
        <v>85</v>
      </c>
      <c r="F142" s="51">
        <v>57</v>
      </c>
      <c r="G142" s="199">
        <v>57</v>
      </c>
      <c r="H142" s="51">
        <v>85</v>
      </c>
      <c r="I142" s="8">
        <v>115</v>
      </c>
      <c r="J142" s="199">
        <v>85</v>
      </c>
      <c r="K142" s="51">
        <v>115</v>
      </c>
      <c r="L142" s="8">
        <v>115</v>
      </c>
      <c r="M142" s="386">
        <v>28.68</v>
      </c>
      <c r="N142" s="1283">
        <f t="shared" si="16"/>
        <v>24.93913043478261</v>
      </c>
    </row>
    <row r="143" spans="1:14" ht="15">
      <c r="A143" s="196">
        <v>625005</v>
      </c>
      <c r="B143" s="7"/>
      <c r="C143" s="1002">
        <v>111</v>
      </c>
      <c r="D143" s="806" t="s">
        <v>176</v>
      </c>
      <c r="E143" s="457" t="s">
        <v>86</v>
      </c>
      <c r="F143" s="37">
        <v>19</v>
      </c>
      <c r="G143" s="210">
        <v>19</v>
      </c>
      <c r="H143" s="51">
        <v>27</v>
      </c>
      <c r="I143" s="8">
        <v>37</v>
      </c>
      <c r="J143" s="199">
        <v>27</v>
      </c>
      <c r="K143" s="51">
        <v>37</v>
      </c>
      <c r="L143" s="8">
        <v>37</v>
      </c>
      <c r="M143" s="386">
        <v>9.54</v>
      </c>
      <c r="N143" s="1304">
        <f t="shared" si="16"/>
        <v>25.783783783783782</v>
      </c>
    </row>
    <row r="144" spans="1:14" ht="15">
      <c r="A144" s="200">
        <v>625007</v>
      </c>
      <c r="B144" s="33"/>
      <c r="C144" s="236">
        <v>111</v>
      </c>
      <c r="D144" s="803" t="s">
        <v>176</v>
      </c>
      <c r="E144" s="842" t="s">
        <v>87</v>
      </c>
      <c r="F144" s="811">
        <v>91</v>
      </c>
      <c r="G144" s="243">
        <v>91</v>
      </c>
      <c r="H144" s="811">
        <v>133</v>
      </c>
      <c r="I144" s="24">
        <v>233</v>
      </c>
      <c r="J144" s="243">
        <v>133</v>
      </c>
      <c r="K144" s="811">
        <v>233</v>
      </c>
      <c r="L144" s="24">
        <v>233</v>
      </c>
      <c r="M144" s="1187">
        <v>45.36</v>
      </c>
      <c r="N144" s="1271">
        <f t="shared" si="16"/>
        <v>19.467811158798284</v>
      </c>
    </row>
    <row r="145" spans="1:14" ht="15">
      <c r="A145" s="191">
        <v>63</v>
      </c>
      <c r="B145" s="3"/>
      <c r="C145" s="156"/>
      <c r="D145" s="808"/>
      <c r="E145" s="827" t="s">
        <v>172</v>
      </c>
      <c r="F145" s="5">
        <f aca="true" t="shared" si="18" ref="F145:M145">SUM(F146:F150)</f>
        <v>213</v>
      </c>
      <c r="G145" s="192">
        <f t="shared" si="18"/>
        <v>270</v>
      </c>
      <c r="H145" s="5">
        <f t="shared" si="18"/>
        <v>250</v>
      </c>
      <c r="I145" s="4">
        <f t="shared" si="18"/>
        <v>350</v>
      </c>
      <c r="J145" s="192">
        <f t="shared" si="18"/>
        <v>280</v>
      </c>
      <c r="K145" s="5">
        <f t="shared" si="18"/>
        <v>320</v>
      </c>
      <c r="L145" s="4">
        <f t="shared" si="18"/>
        <v>320</v>
      </c>
      <c r="M145" s="442">
        <f t="shared" si="18"/>
        <v>35.6</v>
      </c>
      <c r="N145" s="1273">
        <f t="shared" si="16"/>
        <v>11.125</v>
      </c>
    </row>
    <row r="146" spans="1:14" ht="15">
      <c r="A146" s="207">
        <v>631001</v>
      </c>
      <c r="B146" s="23"/>
      <c r="C146" s="239">
        <v>111</v>
      </c>
      <c r="D146" s="804" t="s">
        <v>176</v>
      </c>
      <c r="E146" s="828" t="s">
        <v>374</v>
      </c>
      <c r="F146" s="121">
        <v>45</v>
      </c>
      <c r="G146" s="249">
        <v>15</v>
      </c>
      <c r="H146" s="56">
        <v>20</v>
      </c>
      <c r="I146" s="22">
        <v>20</v>
      </c>
      <c r="J146" s="208">
        <v>20</v>
      </c>
      <c r="K146" s="56">
        <v>20</v>
      </c>
      <c r="L146" s="22">
        <v>40</v>
      </c>
      <c r="M146" s="1182">
        <v>35.6</v>
      </c>
      <c r="N146" s="1268">
        <f t="shared" si="16"/>
        <v>89</v>
      </c>
    </row>
    <row r="147" spans="1:14" ht="15">
      <c r="A147" s="198">
        <v>633006</v>
      </c>
      <c r="B147" s="9">
        <v>1</v>
      </c>
      <c r="C147" s="438">
        <v>111</v>
      </c>
      <c r="D147" s="805" t="s">
        <v>176</v>
      </c>
      <c r="E147" s="457" t="s">
        <v>101</v>
      </c>
      <c r="F147" s="51">
        <v>43</v>
      </c>
      <c r="G147" s="199">
        <v>155</v>
      </c>
      <c r="H147" s="97">
        <v>50</v>
      </c>
      <c r="I147" s="6">
        <v>150</v>
      </c>
      <c r="J147" s="197">
        <v>160</v>
      </c>
      <c r="K147" s="97">
        <v>120</v>
      </c>
      <c r="L147" s="6">
        <v>100</v>
      </c>
      <c r="M147" s="1185">
        <v>0</v>
      </c>
      <c r="N147" s="1272">
        <f t="shared" si="16"/>
        <v>0</v>
      </c>
    </row>
    <row r="148" spans="1:14" ht="15">
      <c r="A148" s="198">
        <v>633006</v>
      </c>
      <c r="B148" s="9">
        <v>4</v>
      </c>
      <c r="C148" s="438">
        <v>111</v>
      </c>
      <c r="D148" s="805" t="s">
        <v>176</v>
      </c>
      <c r="E148" s="457" t="s">
        <v>104</v>
      </c>
      <c r="F148" s="37"/>
      <c r="G148" s="210"/>
      <c r="H148" s="51">
        <v>30</v>
      </c>
      <c r="I148" s="8">
        <v>30</v>
      </c>
      <c r="J148" s="199"/>
      <c r="K148" s="51">
        <v>30</v>
      </c>
      <c r="L148" s="8">
        <v>30</v>
      </c>
      <c r="M148" s="386">
        <v>0</v>
      </c>
      <c r="N148" s="1272">
        <f t="shared" si="16"/>
        <v>0</v>
      </c>
    </row>
    <row r="149" spans="1:14" ht="15">
      <c r="A149" s="198">
        <v>633009</v>
      </c>
      <c r="B149" s="9">
        <v>1</v>
      </c>
      <c r="C149" s="14">
        <v>111</v>
      </c>
      <c r="D149" s="806" t="s">
        <v>176</v>
      </c>
      <c r="E149" s="741" t="s">
        <v>177</v>
      </c>
      <c r="F149" s="51">
        <v>25</v>
      </c>
      <c r="G149" s="199"/>
      <c r="H149" s="51">
        <v>50</v>
      </c>
      <c r="I149" s="8">
        <v>50</v>
      </c>
      <c r="J149" s="199"/>
      <c r="K149" s="51">
        <v>50</v>
      </c>
      <c r="L149" s="8">
        <v>50</v>
      </c>
      <c r="M149" s="386">
        <v>0</v>
      </c>
      <c r="N149" s="1272">
        <f t="shared" si="16"/>
        <v>0</v>
      </c>
    </row>
    <row r="150" spans="1:14" ht="15">
      <c r="A150" s="200">
        <v>637013</v>
      </c>
      <c r="B150" s="33"/>
      <c r="C150" s="150">
        <v>111</v>
      </c>
      <c r="D150" s="807" t="s">
        <v>176</v>
      </c>
      <c r="E150" s="809" t="s">
        <v>178</v>
      </c>
      <c r="F150" s="97">
        <v>100</v>
      </c>
      <c r="G150" s="197">
        <v>100</v>
      </c>
      <c r="H150" s="85">
        <v>100</v>
      </c>
      <c r="I150" s="10">
        <v>100</v>
      </c>
      <c r="J150" s="201">
        <v>100</v>
      </c>
      <c r="K150" s="85">
        <v>100</v>
      </c>
      <c r="L150" s="10">
        <v>100</v>
      </c>
      <c r="M150" s="1183">
        <v>0</v>
      </c>
      <c r="N150" s="1303">
        <f t="shared" si="16"/>
        <v>0</v>
      </c>
    </row>
    <row r="151" spans="1:14" ht="14.25" customHeight="1">
      <c r="A151" s="191">
        <v>642</v>
      </c>
      <c r="B151" s="3"/>
      <c r="C151" s="156"/>
      <c r="D151" s="808"/>
      <c r="E151" s="797" t="s">
        <v>179</v>
      </c>
      <c r="F151" s="5">
        <v>8</v>
      </c>
      <c r="G151" s="192">
        <v>8</v>
      </c>
      <c r="H151" s="5">
        <v>10</v>
      </c>
      <c r="I151" s="4">
        <v>10</v>
      </c>
      <c r="J151" s="192">
        <v>8</v>
      </c>
      <c r="K151" s="5">
        <f>K152</f>
        <v>10</v>
      </c>
      <c r="L151" s="4">
        <f>L152</f>
        <v>10</v>
      </c>
      <c r="M151" s="442">
        <f>M152</f>
        <v>8</v>
      </c>
      <c r="N151" s="1273">
        <f t="shared" si="16"/>
        <v>80</v>
      </c>
    </row>
    <row r="152" spans="1:14" ht="15" customHeight="1" hidden="1">
      <c r="A152" s="234">
        <v>642006</v>
      </c>
      <c r="B152" s="108"/>
      <c r="C152" s="1005">
        <v>111</v>
      </c>
      <c r="D152" s="837" t="s">
        <v>180</v>
      </c>
      <c r="E152" s="800" t="s">
        <v>181</v>
      </c>
      <c r="F152" s="82">
        <v>8</v>
      </c>
      <c r="G152" s="194">
        <v>8</v>
      </c>
      <c r="H152" s="82">
        <v>10</v>
      </c>
      <c r="I152" s="37">
        <v>10</v>
      </c>
      <c r="J152" s="210">
        <v>8</v>
      </c>
      <c r="K152" s="82">
        <v>10</v>
      </c>
      <c r="L152" s="83">
        <v>10</v>
      </c>
      <c r="M152" s="1184">
        <v>8</v>
      </c>
      <c r="N152" s="1303">
        <f t="shared" si="16"/>
        <v>80</v>
      </c>
    </row>
    <row r="153" spans="1:14" ht="15.75" thickBot="1">
      <c r="A153" s="227"/>
      <c r="B153" s="101"/>
      <c r="C153" s="101"/>
      <c r="D153" s="914"/>
      <c r="E153" s="833"/>
      <c r="F153" s="831"/>
      <c r="G153" s="421"/>
      <c r="H153" s="111"/>
      <c r="I153" s="102"/>
      <c r="J153" s="259"/>
      <c r="K153" s="227"/>
      <c r="L153" s="111"/>
      <c r="M153" s="846"/>
      <c r="N153" s="1292"/>
    </row>
    <row r="154" spans="1:14" ht="15.75" thickBot="1">
      <c r="A154" s="73" t="s">
        <v>182</v>
      </c>
      <c r="B154" s="18"/>
      <c r="C154" s="18"/>
      <c r="D154" s="68"/>
      <c r="E154" s="61" t="s">
        <v>183</v>
      </c>
      <c r="F154" s="74">
        <v>840</v>
      </c>
      <c r="G154" s="19">
        <v>2082</v>
      </c>
      <c r="H154" s="74"/>
      <c r="I154" s="72">
        <f>I155</f>
        <v>1800</v>
      </c>
      <c r="J154" s="19">
        <v>2089</v>
      </c>
      <c r="K154" s="74">
        <v>2500</v>
      </c>
      <c r="L154" s="72">
        <f>L155</f>
        <v>5000</v>
      </c>
      <c r="M154" s="394">
        <f>M155</f>
        <v>0</v>
      </c>
      <c r="N154" s="392">
        <f>(100/L154)*M154</f>
        <v>0</v>
      </c>
    </row>
    <row r="155" spans="1:14" ht="14.25" customHeight="1">
      <c r="A155" s="231">
        <v>637</v>
      </c>
      <c r="B155" s="76"/>
      <c r="C155" s="76">
        <v>111</v>
      </c>
      <c r="D155" s="1098" t="s">
        <v>184</v>
      </c>
      <c r="E155" s="853" t="s">
        <v>185</v>
      </c>
      <c r="F155" s="77">
        <v>840</v>
      </c>
      <c r="G155" s="251">
        <v>2082</v>
      </c>
      <c r="H155" s="77"/>
      <c r="I155" s="75">
        <v>1800</v>
      </c>
      <c r="J155" s="251">
        <v>2089</v>
      </c>
      <c r="K155" s="77">
        <v>2500</v>
      </c>
      <c r="L155" s="75">
        <v>5000</v>
      </c>
      <c r="M155" s="1205">
        <v>0</v>
      </c>
      <c r="N155" s="1273">
        <f>(100/L155)*M155</f>
        <v>0</v>
      </c>
    </row>
    <row r="156" spans="1:14" ht="18" customHeight="1" thickBot="1">
      <c r="A156" s="297"/>
      <c r="B156" s="113"/>
      <c r="C156" s="113"/>
      <c r="D156" s="847"/>
      <c r="E156" s="854"/>
      <c r="F156" s="831"/>
      <c r="G156" s="421"/>
      <c r="H156" s="111"/>
      <c r="I156" s="37"/>
      <c r="J156" s="212"/>
      <c r="K156" s="37"/>
      <c r="L156" s="37"/>
      <c r="M156" s="212"/>
      <c r="N156" s="409"/>
    </row>
    <row r="157" spans="1:14" ht="15.75" thickBot="1">
      <c r="A157" s="1" t="s">
        <v>186</v>
      </c>
      <c r="B157" s="2"/>
      <c r="C157" s="2"/>
      <c r="D157" s="444"/>
      <c r="E157" s="855" t="s">
        <v>187</v>
      </c>
      <c r="F157" s="850">
        <f aca="true" t="shared" si="19" ref="F157:M157">F158</f>
        <v>15675</v>
      </c>
      <c r="G157" s="260">
        <f t="shared" si="19"/>
        <v>11571</v>
      </c>
      <c r="H157" s="62">
        <f t="shared" si="19"/>
        <v>12550</v>
      </c>
      <c r="I157" s="62">
        <f t="shared" si="19"/>
        <v>12550</v>
      </c>
      <c r="J157" s="62">
        <f t="shared" si="19"/>
        <v>10850</v>
      </c>
      <c r="K157" s="62">
        <v>14650</v>
      </c>
      <c r="L157" s="62">
        <f t="shared" si="19"/>
        <v>14650</v>
      </c>
      <c r="M157" s="392">
        <f t="shared" si="19"/>
        <v>6153.48</v>
      </c>
      <c r="N157" s="392">
        <f aca="true" t="shared" si="20" ref="N157:N162">(100/L157)*M157</f>
        <v>42.00327645051194</v>
      </c>
    </row>
    <row r="158" spans="1:14" ht="15">
      <c r="A158" s="295">
        <v>65</v>
      </c>
      <c r="B158" s="104"/>
      <c r="C158" s="104"/>
      <c r="D158" s="848"/>
      <c r="E158" s="836" t="s">
        <v>188</v>
      </c>
      <c r="F158" s="116">
        <f>F159+F160+F161+F162</f>
        <v>15675</v>
      </c>
      <c r="G158" s="252">
        <f>G159+G160+G161+G162</f>
        <v>11571</v>
      </c>
      <c r="H158" s="116">
        <f aca="true" t="shared" si="21" ref="H158:M158">SUM(H159:H162)</f>
        <v>12550</v>
      </c>
      <c r="I158" s="116">
        <f t="shared" si="21"/>
        <v>12550</v>
      </c>
      <c r="J158" s="252">
        <f t="shared" si="21"/>
        <v>10850</v>
      </c>
      <c r="K158" s="116">
        <f t="shared" si="21"/>
        <v>14650</v>
      </c>
      <c r="L158" s="116">
        <f t="shared" si="21"/>
        <v>14650</v>
      </c>
      <c r="M158" s="1195">
        <f t="shared" si="21"/>
        <v>6153.48</v>
      </c>
      <c r="N158" s="1273">
        <f t="shared" si="20"/>
        <v>42.00327645051194</v>
      </c>
    </row>
    <row r="159" spans="1:14" ht="15">
      <c r="A159" s="207">
        <v>651002</v>
      </c>
      <c r="B159" s="23"/>
      <c r="C159" s="23">
        <v>41</v>
      </c>
      <c r="D159" s="220" t="s">
        <v>77</v>
      </c>
      <c r="E159" s="828" t="s">
        <v>189</v>
      </c>
      <c r="F159" s="851">
        <v>10455</v>
      </c>
      <c r="G159" s="253">
        <v>6284</v>
      </c>
      <c r="H159" s="851">
        <v>7000</v>
      </c>
      <c r="I159" s="117">
        <v>7000</v>
      </c>
      <c r="J159" s="253">
        <v>6000</v>
      </c>
      <c r="K159" s="851">
        <v>5100</v>
      </c>
      <c r="L159" s="117">
        <v>5100</v>
      </c>
      <c r="M159" s="1196">
        <v>2340.18</v>
      </c>
      <c r="N159" s="1268">
        <f t="shared" si="20"/>
        <v>45.885882352941174</v>
      </c>
    </row>
    <row r="160" spans="1:14" ht="15">
      <c r="A160" s="1420">
        <v>651002</v>
      </c>
      <c r="B160" s="316">
        <v>20</v>
      </c>
      <c r="C160" s="1421">
        <v>41</v>
      </c>
      <c r="D160" s="1422" t="s">
        <v>77</v>
      </c>
      <c r="E160" s="1418" t="s">
        <v>546</v>
      </c>
      <c r="F160" s="1264">
        <v>4</v>
      </c>
      <c r="G160" s="905"/>
      <c r="H160" s="1264"/>
      <c r="I160" s="329"/>
      <c r="J160" s="905"/>
      <c r="K160" s="1264">
        <v>4000</v>
      </c>
      <c r="L160" s="329">
        <v>4000</v>
      </c>
      <c r="M160" s="1266">
        <v>510.21</v>
      </c>
      <c r="N160" s="1419">
        <f t="shared" si="20"/>
        <v>12.75525</v>
      </c>
    </row>
    <row r="161" spans="1:14" ht="15">
      <c r="A161" s="209">
        <v>651003</v>
      </c>
      <c r="B161" s="7">
        <v>50</v>
      </c>
      <c r="C161" s="9">
        <v>41</v>
      </c>
      <c r="D161" s="122" t="s">
        <v>77</v>
      </c>
      <c r="E161" s="457" t="s">
        <v>190</v>
      </c>
      <c r="F161" s="214">
        <v>4079</v>
      </c>
      <c r="G161" s="285">
        <v>3942</v>
      </c>
      <c r="H161" s="819">
        <v>4200</v>
      </c>
      <c r="I161" s="58">
        <v>4200</v>
      </c>
      <c r="J161" s="203">
        <v>3500</v>
      </c>
      <c r="K161" s="819">
        <v>4200</v>
      </c>
      <c r="L161" s="58">
        <v>4200</v>
      </c>
      <c r="M161" s="1188">
        <v>2091.86</v>
      </c>
      <c r="N161" s="1272">
        <f t="shared" si="20"/>
        <v>49.80619047619048</v>
      </c>
    </row>
    <row r="162" spans="1:14" ht="15">
      <c r="A162" s="206">
        <v>653001</v>
      </c>
      <c r="B162" s="33"/>
      <c r="C162" s="33">
        <v>41</v>
      </c>
      <c r="D162" s="1032" t="s">
        <v>77</v>
      </c>
      <c r="E162" s="842" t="s">
        <v>191</v>
      </c>
      <c r="F162" s="852">
        <v>1137</v>
      </c>
      <c r="G162" s="858">
        <v>1345</v>
      </c>
      <c r="H162" s="826">
        <v>1350</v>
      </c>
      <c r="I162" s="93">
        <v>1350</v>
      </c>
      <c r="J162" s="254">
        <v>1350</v>
      </c>
      <c r="K162" s="826">
        <v>1350</v>
      </c>
      <c r="L162" s="93">
        <v>1350</v>
      </c>
      <c r="M162" s="1197">
        <v>1211.23</v>
      </c>
      <c r="N162" s="1303">
        <f t="shared" si="20"/>
        <v>89.72074074074074</v>
      </c>
    </row>
    <row r="163" spans="1:14" ht="15.75" thickBot="1">
      <c r="A163" s="209"/>
      <c r="B163" s="16"/>
      <c r="C163" s="239"/>
      <c r="D163" s="147"/>
      <c r="E163" s="856"/>
      <c r="F163" s="831"/>
      <c r="G163" s="421"/>
      <c r="H163" s="37"/>
      <c r="I163" s="13"/>
      <c r="J163" s="210"/>
      <c r="K163" s="37"/>
      <c r="L163" s="13"/>
      <c r="M163" s="210"/>
      <c r="N163" s="1285"/>
    </row>
    <row r="164" spans="1:14" ht="15.75" thickBot="1">
      <c r="A164" s="17" t="s">
        <v>192</v>
      </c>
      <c r="B164" s="18"/>
      <c r="C164" s="999"/>
      <c r="D164" s="849"/>
      <c r="E164" s="857" t="s">
        <v>193</v>
      </c>
      <c r="F164" s="62">
        <f>SUM(F165+F173)</f>
        <v>357.125</v>
      </c>
      <c r="G164" s="30">
        <f>SUM(G165+G173)</f>
        <v>526</v>
      </c>
      <c r="H164" s="62">
        <f>H165+H173</f>
        <v>530</v>
      </c>
      <c r="I164" s="19">
        <f>I165+I173</f>
        <v>530</v>
      </c>
      <c r="J164" s="19">
        <f>J165+J173</f>
        <v>472.18</v>
      </c>
      <c r="K164" s="859"/>
      <c r="L164" s="119"/>
      <c r="M164" s="119"/>
      <c r="N164" s="409"/>
    </row>
    <row r="165" spans="1:14" ht="15">
      <c r="A165" s="223">
        <v>62</v>
      </c>
      <c r="B165" s="76"/>
      <c r="C165" s="1000"/>
      <c r="D165" s="835"/>
      <c r="E165" s="836" t="s">
        <v>79</v>
      </c>
      <c r="F165" s="77">
        <f>SUM(F166:F172)</f>
        <v>43.125</v>
      </c>
      <c r="G165" s="251">
        <v>61</v>
      </c>
      <c r="H165" s="77">
        <v>155</v>
      </c>
      <c r="I165" s="75">
        <v>155</v>
      </c>
      <c r="J165" s="251">
        <f>SUM(J166:J172)</f>
        <v>150</v>
      </c>
      <c r="K165" s="77"/>
      <c r="L165" s="75"/>
      <c r="M165" s="251"/>
      <c r="N165" s="1288"/>
    </row>
    <row r="166" spans="1:14" ht="15">
      <c r="A166" s="207">
        <v>623000</v>
      </c>
      <c r="B166" s="23"/>
      <c r="C166" s="981">
        <v>111</v>
      </c>
      <c r="D166" s="816" t="s">
        <v>194</v>
      </c>
      <c r="E166" s="798" t="s">
        <v>81</v>
      </c>
      <c r="F166" s="121">
        <v>0.125</v>
      </c>
      <c r="G166" s="249">
        <v>19</v>
      </c>
      <c r="H166" s="56">
        <v>38</v>
      </c>
      <c r="I166" s="22">
        <v>38</v>
      </c>
      <c r="J166" s="208">
        <v>33</v>
      </c>
      <c r="K166" s="56"/>
      <c r="L166" s="22"/>
      <c r="M166" s="208"/>
      <c r="N166" s="397"/>
    </row>
    <row r="167" spans="1:14" ht="15">
      <c r="A167" s="198">
        <v>625001</v>
      </c>
      <c r="B167" s="9"/>
      <c r="C167" s="14">
        <v>111</v>
      </c>
      <c r="D167" s="806" t="s">
        <v>194</v>
      </c>
      <c r="E167" s="741" t="s">
        <v>82</v>
      </c>
      <c r="F167" s="57"/>
      <c r="G167" s="244"/>
      <c r="H167" s="51"/>
      <c r="I167" s="8"/>
      <c r="J167" s="199">
        <v>33</v>
      </c>
      <c r="K167" s="51"/>
      <c r="L167" s="8"/>
      <c r="M167" s="199"/>
      <c r="N167" s="406"/>
    </row>
    <row r="168" spans="1:14" ht="15">
      <c r="A168" s="198">
        <v>625002</v>
      </c>
      <c r="B168" s="9"/>
      <c r="C168" s="14">
        <v>111</v>
      </c>
      <c r="D168" s="806" t="s">
        <v>194</v>
      </c>
      <c r="E168" s="741" t="s">
        <v>83</v>
      </c>
      <c r="F168" s="57">
        <v>26</v>
      </c>
      <c r="G168" s="244">
        <v>26</v>
      </c>
      <c r="H168" s="51">
        <v>55</v>
      </c>
      <c r="I168" s="8">
        <v>55</v>
      </c>
      <c r="J168" s="199">
        <v>51</v>
      </c>
      <c r="K168" s="51"/>
      <c r="L168" s="8"/>
      <c r="M168" s="199"/>
      <c r="N168" s="1272"/>
    </row>
    <row r="169" spans="1:14" ht="15">
      <c r="A169" s="198">
        <v>625003</v>
      </c>
      <c r="B169" s="9"/>
      <c r="C169" s="14">
        <v>111</v>
      </c>
      <c r="D169" s="806" t="s">
        <v>194</v>
      </c>
      <c r="E169" s="741" t="s">
        <v>84</v>
      </c>
      <c r="F169" s="57">
        <v>2</v>
      </c>
      <c r="G169" s="244">
        <v>2</v>
      </c>
      <c r="H169" s="51">
        <v>4</v>
      </c>
      <c r="I169" s="8">
        <v>4</v>
      </c>
      <c r="J169" s="199">
        <v>3</v>
      </c>
      <c r="K169" s="51"/>
      <c r="L169" s="8"/>
      <c r="M169" s="199"/>
      <c r="N169" s="1275"/>
    </row>
    <row r="170" spans="1:14" ht="15">
      <c r="A170" s="198">
        <v>625004</v>
      </c>
      <c r="B170" s="14"/>
      <c r="C170" s="14">
        <v>111</v>
      </c>
      <c r="D170" s="806" t="s">
        <v>194</v>
      </c>
      <c r="E170" s="741" t="s">
        <v>85</v>
      </c>
      <c r="F170" s="51">
        <v>6</v>
      </c>
      <c r="G170" s="199">
        <v>6</v>
      </c>
      <c r="H170" s="51">
        <v>38</v>
      </c>
      <c r="I170" s="8">
        <v>38</v>
      </c>
      <c r="J170" s="199">
        <v>10</v>
      </c>
      <c r="K170" s="51"/>
      <c r="L170" s="8"/>
      <c r="M170" s="199"/>
      <c r="N170" s="1283"/>
    </row>
    <row r="171" spans="1:14" ht="0.75" customHeight="1">
      <c r="A171" s="196">
        <v>625005</v>
      </c>
      <c r="B171" s="7"/>
      <c r="C171" s="1002"/>
      <c r="D171" s="806" t="s">
        <v>194</v>
      </c>
      <c r="E171" s="741" t="s">
        <v>86</v>
      </c>
      <c r="F171" s="37"/>
      <c r="G171" s="210"/>
      <c r="H171" s="51"/>
      <c r="I171" s="8"/>
      <c r="J171" s="199"/>
      <c r="K171" s="51"/>
      <c r="L171" s="8"/>
      <c r="M171" s="199"/>
      <c r="N171" s="1301"/>
    </row>
    <row r="172" spans="1:14" ht="15">
      <c r="A172" s="200">
        <v>625007</v>
      </c>
      <c r="B172" s="33"/>
      <c r="C172" s="236">
        <v>111</v>
      </c>
      <c r="D172" s="803" t="s">
        <v>194</v>
      </c>
      <c r="E172" s="809" t="s">
        <v>87</v>
      </c>
      <c r="F172" s="811">
        <v>9</v>
      </c>
      <c r="G172" s="243">
        <v>8</v>
      </c>
      <c r="H172" s="811">
        <v>20</v>
      </c>
      <c r="I172" s="24">
        <v>20</v>
      </c>
      <c r="J172" s="243">
        <v>20</v>
      </c>
      <c r="K172" s="811"/>
      <c r="L172" s="24"/>
      <c r="M172" s="243"/>
      <c r="N172" s="399"/>
    </row>
    <row r="173" spans="1:14" ht="15">
      <c r="A173" s="191">
        <v>63</v>
      </c>
      <c r="B173" s="3"/>
      <c r="C173" s="156"/>
      <c r="D173" s="808"/>
      <c r="E173" s="797" t="s">
        <v>172</v>
      </c>
      <c r="F173" s="137">
        <v>314</v>
      </c>
      <c r="G173" s="205">
        <v>465</v>
      </c>
      <c r="H173" s="5">
        <f>H174</f>
        <v>375</v>
      </c>
      <c r="I173" s="4">
        <f>I174</f>
        <v>375</v>
      </c>
      <c r="J173" s="192">
        <v>322.18</v>
      </c>
      <c r="K173" s="5"/>
      <c r="L173" s="4"/>
      <c r="M173" s="192"/>
      <c r="N173" s="400"/>
    </row>
    <row r="174" spans="1:14" ht="15">
      <c r="A174" s="200">
        <v>637027</v>
      </c>
      <c r="B174" s="11"/>
      <c r="C174" s="236">
        <v>111</v>
      </c>
      <c r="D174" s="803" t="s">
        <v>194</v>
      </c>
      <c r="E174" s="799" t="s">
        <v>195</v>
      </c>
      <c r="F174" s="82">
        <v>314</v>
      </c>
      <c r="G174" s="194">
        <v>465</v>
      </c>
      <c r="H174" s="85">
        <v>375</v>
      </c>
      <c r="I174" s="10">
        <v>375</v>
      </c>
      <c r="J174" s="201">
        <v>322</v>
      </c>
      <c r="K174" s="85"/>
      <c r="L174" s="10"/>
      <c r="M174" s="201"/>
      <c r="N174" s="1267"/>
    </row>
    <row r="175" spans="1:14" ht="15.75" thickBot="1">
      <c r="A175" s="294"/>
      <c r="B175" s="28"/>
      <c r="C175" s="1004"/>
      <c r="D175" s="834"/>
      <c r="E175" s="862"/>
      <c r="F175"/>
      <c r="G175" s="421"/>
      <c r="H175" s="137"/>
      <c r="I175" s="21"/>
      <c r="J175" s="205"/>
      <c r="K175" s="137"/>
      <c r="L175" s="21"/>
      <c r="M175" s="205"/>
      <c r="N175" s="404"/>
    </row>
    <row r="176" spans="1:14" ht="15.75" thickBot="1">
      <c r="A176" s="17" t="s">
        <v>196</v>
      </c>
      <c r="B176" s="18"/>
      <c r="C176" s="999"/>
      <c r="D176" s="802"/>
      <c r="E176" s="795" t="s">
        <v>378</v>
      </c>
      <c r="F176" s="74">
        <f>F177+F179+F184+F192+F190+F188+F196</f>
        <v>4390</v>
      </c>
      <c r="G176" s="62">
        <f>G177+G179+G184+G192+G190+G188</f>
        <v>1897</v>
      </c>
      <c r="H176" s="74">
        <f>H177+H179+H184+H188+H192+H196+H190</f>
        <v>4166</v>
      </c>
      <c r="I176" s="74">
        <f>I177+I179+I184+I188+I190+I192+I196</f>
        <v>4166</v>
      </c>
      <c r="J176" s="19">
        <f>J177+J179+J184+J188+J190+J192+J196</f>
        <v>2586</v>
      </c>
      <c r="K176" s="74">
        <f>K177+K179+K184+K188+K190+K192+K196</f>
        <v>4166</v>
      </c>
      <c r="L176" s="74">
        <f>L177+L179+L184+L188+L190+L192+L196</f>
        <v>4166</v>
      </c>
      <c r="M176" s="392">
        <f>M177+M179+M184+M188+M190+M192+M196</f>
        <v>305.53</v>
      </c>
      <c r="N176" s="392">
        <f aca="true" t="shared" si="22" ref="N176:N181">(100/L176)*M176</f>
        <v>7.33389342294767</v>
      </c>
    </row>
    <row r="177" spans="1:14" ht="15">
      <c r="A177" s="295">
        <v>632</v>
      </c>
      <c r="B177" s="104"/>
      <c r="C177" s="162"/>
      <c r="D177" s="835"/>
      <c r="E177" s="863" t="s">
        <v>89</v>
      </c>
      <c r="F177" s="152">
        <v>652</v>
      </c>
      <c r="G177" s="255">
        <v>327</v>
      </c>
      <c r="H177" s="152">
        <v>1000</v>
      </c>
      <c r="I177" s="120">
        <v>640</v>
      </c>
      <c r="J177" s="255">
        <v>800</v>
      </c>
      <c r="K177" s="152">
        <f>K178</f>
        <v>1000</v>
      </c>
      <c r="L177" s="120">
        <f>L178</f>
        <v>1000</v>
      </c>
      <c r="M177" s="1198">
        <v>73.53</v>
      </c>
      <c r="N177" s="1273">
        <f t="shared" si="22"/>
        <v>7.353000000000001</v>
      </c>
    </row>
    <row r="178" spans="1:14" ht="15" customHeight="1" hidden="1">
      <c r="A178" s="200">
        <v>632001</v>
      </c>
      <c r="B178" s="52">
        <v>3</v>
      </c>
      <c r="C178" s="125">
        <v>41</v>
      </c>
      <c r="D178" s="803" t="s">
        <v>197</v>
      </c>
      <c r="E178" s="800" t="s">
        <v>198</v>
      </c>
      <c r="F178" s="121">
        <v>652</v>
      </c>
      <c r="G178" s="249">
        <v>327</v>
      </c>
      <c r="H178" s="121">
        <v>1000</v>
      </c>
      <c r="I178" s="99">
        <v>640</v>
      </c>
      <c r="J178" s="249">
        <v>800</v>
      </c>
      <c r="K178" s="121">
        <v>1000</v>
      </c>
      <c r="L178" s="99">
        <v>1000</v>
      </c>
      <c r="M178" s="1199">
        <v>40.47</v>
      </c>
      <c r="N178" s="1303">
        <f t="shared" si="22"/>
        <v>4.047</v>
      </c>
    </row>
    <row r="179" spans="1:14" ht="15.75" customHeight="1">
      <c r="A179" s="222">
        <v>633</v>
      </c>
      <c r="B179" s="112"/>
      <c r="C179" s="1001"/>
      <c r="D179" s="808"/>
      <c r="E179" s="797" t="s">
        <v>172</v>
      </c>
      <c r="F179" s="5">
        <f>SUM(F180:F183)</f>
        <v>2674</v>
      </c>
      <c r="G179" s="195">
        <v>1130</v>
      </c>
      <c r="H179" s="5">
        <v>1500</v>
      </c>
      <c r="I179" s="4">
        <v>1810</v>
      </c>
      <c r="J179" s="192">
        <f>SUM(J180:J183)</f>
        <v>1000</v>
      </c>
      <c r="K179" s="5">
        <f>SUM(K180:K183)</f>
        <v>1500</v>
      </c>
      <c r="L179" s="4">
        <f>SUM(L180:L183)</f>
        <v>1500</v>
      </c>
      <c r="M179" s="442">
        <f>SUM(M180:M183)</f>
        <v>156</v>
      </c>
      <c r="N179" s="1273">
        <f t="shared" si="22"/>
        <v>10.4</v>
      </c>
    </row>
    <row r="180" spans="1:14" ht="15">
      <c r="A180" s="209">
        <v>633006</v>
      </c>
      <c r="B180" s="23"/>
      <c r="C180" s="1005">
        <v>41</v>
      </c>
      <c r="D180" s="837" t="s">
        <v>197</v>
      </c>
      <c r="E180" s="832" t="s">
        <v>390</v>
      </c>
      <c r="F180" s="121">
        <v>1180</v>
      </c>
      <c r="G180" s="860">
        <v>1000</v>
      </c>
      <c r="H180" s="121">
        <v>1000</v>
      </c>
      <c r="I180" s="22">
        <v>1000</v>
      </c>
      <c r="J180" s="249">
        <v>1000</v>
      </c>
      <c r="K180" s="121">
        <v>1000</v>
      </c>
      <c r="L180" s="22">
        <v>1000</v>
      </c>
      <c r="M180" s="1182">
        <v>156</v>
      </c>
      <c r="N180" s="1268">
        <f t="shared" si="22"/>
        <v>15.600000000000001</v>
      </c>
    </row>
    <row r="181" spans="1:14" ht="15">
      <c r="A181" s="198">
        <v>633016</v>
      </c>
      <c r="B181" s="9"/>
      <c r="C181" s="14">
        <v>41</v>
      </c>
      <c r="D181" s="806" t="s">
        <v>197</v>
      </c>
      <c r="E181" s="741" t="s">
        <v>199</v>
      </c>
      <c r="F181" s="51">
        <v>570</v>
      </c>
      <c r="G181" s="199"/>
      <c r="H181" s="51">
        <v>500</v>
      </c>
      <c r="I181" s="37">
        <v>500</v>
      </c>
      <c r="J181" s="199"/>
      <c r="K181" s="51">
        <v>500</v>
      </c>
      <c r="L181" s="37">
        <v>500</v>
      </c>
      <c r="M181" s="1186">
        <v>0</v>
      </c>
      <c r="N181" s="1272">
        <f t="shared" si="22"/>
        <v>0</v>
      </c>
    </row>
    <row r="182" spans="1:14" ht="15">
      <c r="A182" s="200">
        <v>633006</v>
      </c>
      <c r="B182" s="52">
        <v>7</v>
      </c>
      <c r="C182" s="125">
        <v>41</v>
      </c>
      <c r="D182" s="803" t="s">
        <v>197</v>
      </c>
      <c r="E182" s="809" t="s">
        <v>201</v>
      </c>
      <c r="F182" s="811">
        <v>462</v>
      </c>
      <c r="G182" s="243">
        <v>130</v>
      </c>
      <c r="H182" s="811"/>
      <c r="I182" s="24"/>
      <c r="J182" s="243"/>
      <c r="K182" s="85"/>
      <c r="L182" s="24"/>
      <c r="M182" s="1187"/>
      <c r="N182" s="469"/>
    </row>
    <row r="183" spans="1:14" ht="15">
      <c r="A183" s="200">
        <v>633010</v>
      </c>
      <c r="B183" s="52"/>
      <c r="C183" s="125">
        <v>41</v>
      </c>
      <c r="D183" s="803" t="s">
        <v>197</v>
      </c>
      <c r="E183" s="809" t="s">
        <v>462</v>
      </c>
      <c r="F183" s="811">
        <v>462</v>
      </c>
      <c r="G183" s="243">
        <v>130</v>
      </c>
      <c r="H183" s="811"/>
      <c r="I183" s="24">
        <v>310</v>
      </c>
      <c r="J183" s="243"/>
      <c r="K183" s="85"/>
      <c r="L183" s="24"/>
      <c r="M183" s="1187"/>
      <c r="N183" s="1308"/>
    </row>
    <row r="184" spans="1:14" ht="15">
      <c r="A184" s="223">
        <v>634</v>
      </c>
      <c r="B184" s="112"/>
      <c r="C184" s="1001"/>
      <c r="D184" s="803"/>
      <c r="E184" s="797" t="s">
        <v>117</v>
      </c>
      <c r="F184" s="5">
        <f>F185+F186+F187</f>
        <v>483</v>
      </c>
      <c r="G184" s="192">
        <f aca="true" t="shared" si="23" ref="G184:M184">G185+G186+G187</f>
        <v>310</v>
      </c>
      <c r="H184" s="5">
        <f t="shared" si="23"/>
        <v>966</v>
      </c>
      <c r="I184" s="5">
        <f t="shared" si="23"/>
        <v>966</v>
      </c>
      <c r="J184" s="192">
        <f t="shared" si="23"/>
        <v>516</v>
      </c>
      <c r="K184" s="5">
        <f t="shared" si="23"/>
        <v>966</v>
      </c>
      <c r="L184" s="5">
        <f t="shared" si="23"/>
        <v>966</v>
      </c>
      <c r="M184" s="1181">
        <f t="shared" si="23"/>
        <v>76</v>
      </c>
      <c r="N184" s="1273">
        <f>(100/L184)*M184</f>
        <v>7.867494824016563</v>
      </c>
    </row>
    <row r="185" spans="1:14" ht="15">
      <c r="A185" s="207">
        <v>634001</v>
      </c>
      <c r="B185" s="23">
        <v>1</v>
      </c>
      <c r="C185" s="981">
        <v>41</v>
      </c>
      <c r="D185" s="816" t="s">
        <v>197</v>
      </c>
      <c r="E185" s="812" t="s">
        <v>202</v>
      </c>
      <c r="F185" s="97">
        <v>304</v>
      </c>
      <c r="G185" s="197">
        <v>131</v>
      </c>
      <c r="H185" s="56">
        <v>350</v>
      </c>
      <c r="I185" s="22">
        <v>350</v>
      </c>
      <c r="J185" s="208">
        <v>200</v>
      </c>
      <c r="K185" s="56">
        <v>350</v>
      </c>
      <c r="L185" s="22">
        <v>350</v>
      </c>
      <c r="M185" s="1182">
        <v>0</v>
      </c>
      <c r="N185" s="1268">
        <f>(100/L185)*M185</f>
        <v>0</v>
      </c>
    </row>
    <row r="186" spans="1:14" ht="15">
      <c r="A186" s="198">
        <v>634002</v>
      </c>
      <c r="B186" s="9"/>
      <c r="C186" s="14">
        <v>41</v>
      </c>
      <c r="D186" s="806" t="s">
        <v>197</v>
      </c>
      <c r="E186" s="741" t="s">
        <v>203</v>
      </c>
      <c r="F186" s="37">
        <v>76</v>
      </c>
      <c r="G186" s="244">
        <v>76</v>
      </c>
      <c r="H186" s="825">
        <v>500</v>
      </c>
      <c r="I186" s="26">
        <v>500</v>
      </c>
      <c r="J186" s="245">
        <v>200</v>
      </c>
      <c r="K186" s="825">
        <v>500</v>
      </c>
      <c r="L186" s="26">
        <v>500</v>
      </c>
      <c r="M186" s="1190">
        <v>76</v>
      </c>
      <c r="N186" s="1272">
        <f>(100/L186)*M186</f>
        <v>15.200000000000001</v>
      </c>
    </row>
    <row r="187" spans="1:14" ht="15">
      <c r="A187" s="200">
        <v>634003</v>
      </c>
      <c r="B187" s="11">
        <v>1</v>
      </c>
      <c r="C187" s="236">
        <v>41</v>
      </c>
      <c r="D187" s="803" t="s">
        <v>197</v>
      </c>
      <c r="E187" s="799" t="s">
        <v>124</v>
      </c>
      <c r="F187" s="811">
        <v>103</v>
      </c>
      <c r="G187" s="243">
        <v>103</v>
      </c>
      <c r="H187" s="85">
        <v>116</v>
      </c>
      <c r="I187" s="10">
        <v>116</v>
      </c>
      <c r="J187" s="201">
        <v>116</v>
      </c>
      <c r="K187" s="85">
        <v>116</v>
      </c>
      <c r="L187" s="26">
        <v>116</v>
      </c>
      <c r="M187" s="1187">
        <v>0</v>
      </c>
      <c r="N187" s="1303">
        <f>(100/L187)*M187</f>
        <v>0</v>
      </c>
    </row>
    <row r="188" spans="1:14" ht="15">
      <c r="A188" s="222">
        <v>635</v>
      </c>
      <c r="B188" s="3"/>
      <c r="C188" s="156"/>
      <c r="D188" s="808"/>
      <c r="E188" s="797" t="s">
        <v>128</v>
      </c>
      <c r="F188" s="77"/>
      <c r="G188" s="251"/>
      <c r="H188" s="5">
        <v>400</v>
      </c>
      <c r="I188" s="4">
        <v>400</v>
      </c>
      <c r="J188" s="192">
        <v>20</v>
      </c>
      <c r="K188" s="5">
        <f>K189</f>
        <v>400</v>
      </c>
      <c r="L188" s="4">
        <f>L189</f>
        <v>400</v>
      </c>
      <c r="M188" s="442">
        <v>0</v>
      </c>
      <c r="N188" s="1273">
        <f>(100/L188)*M188</f>
        <v>0</v>
      </c>
    </row>
    <row r="189" spans="1:14" ht="15">
      <c r="A189" s="193">
        <v>635006</v>
      </c>
      <c r="B189" s="80">
        <v>1</v>
      </c>
      <c r="C189" s="123">
        <v>41</v>
      </c>
      <c r="D189" s="808" t="s">
        <v>197</v>
      </c>
      <c r="E189" s="800" t="s">
        <v>204</v>
      </c>
      <c r="F189" s="82"/>
      <c r="G189" s="194"/>
      <c r="H189" s="873">
        <v>400</v>
      </c>
      <c r="I189" s="124">
        <v>400</v>
      </c>
      <c r="J189" s="194">
        <v>20</v>
      </c>
      <c r="K189" s="873">
        <v>400</v>
      </c>
      <c r="L189" s="124">
        <v>400</v>
      </c>
      <c r="M189" s="1184">
        <v>0</v>
      </c>
      <c r="N189" s="400"/>
    </row>
    <row r="190" spans="1:14" ht="0.75" customHeight="1">
      <c r="A190" s="222">
        <v>636</v>
      </c>
      <c r="B190" s="3"/>
      <c r="C190" s="156"/>
      <c r="D190" s="808"/>
      <c r="E190" s="797" t="s">
        <v>205</v>
      </c>
      <c r="F190" s="188"/>
      <c r="G190" s="192"/>
      <c r="H190" s="188"/>
      <c r="I190" s="95"/>
      <c r="J190" s="192"/>
      <c r="K190" s="188"/>
      <c r="L190" s="95"/>
      <c r="M190" s="442"/>
      <c r="N190" s="694"/>
    </row>
    <row r="191" spans="1:14" ht="15.75" hidden="1" thickBot="1">
      <c r="A191" s="200">
        <v>636001</v>
      </c>
      <c r="B191" s="52"/>
      <c r="C191" s="125"/>
      <c r="D191" s="803" t="s">
        <v>90</v>
      </c>
      <c r="E191" s="799" t="s">
        <v>206</v>
      </c>
      <c r="F191" s="82"/>
      <c r="G191" s="194"/>
      <c r="H191" s="54"/>
      <c r="I191" s="83"/>
      <c r="J191" s="201"/>
      <c r="K191" s="873"/>
      <c r="L191" s="124"/>
      <c r="M191" s="1184"/>
      <c r="N191" s="1309"/>
    </row>
    <row r="192" spans="1:14" ht="15">
      <c r="A192" s="223">
        <v>637</v>
      </c>
      <c r="B192" s="112"/>
      <c r="C192" s="1001"/>
      <c r="D192" s="803"/>
      <c r="E192" s="796" t="s">
        <v>140</v>
      </c>
      <c r="F192" s="77">
        <f>F193+F194</f>
        <v>457</v>
      </c>
      <c r="G192" s="251">
        <f>G193+G194</f>
        <v>130</v>
      </c>
      <c r="H192" s="77">
        <f>H193+H194</f>
        <v>150</v>
      </c>
      <c r="I192" s="77">
        <v>200</v>
      </c>
      <c r="J192" s="251">
        <f>J193+J194+J195</f>
        <v>100</v>
      </c>
      <c r="K192" s="77">
        <f>K193+K194+K195</f>
        <v>150</v>
      </c>
      <c r="L192" s="77">
        <f>L193+L194+L195</f>
        <v>150</v>
      </c>
      <c r="M192" s="1180">
        <f>M193+M194+M195</f>
        <v>0</v>
      </c>
      <c r="N192" s="1273">
        <f>(100/L192)*M192</f>
        <v>0</v>
      </c>
    </row>
    <row r="193" spans="1:14" ht="15.75" thickBot="1">
      <c r="A193" s="207">
        <v>637002</v>
      </c>
      <c r="B193" s="23"/>
      <c r="C193" s="981">
        <v>41</v>
      </c>
      <c r="D193" s="816" t="s">
        <v>197</v>
      </c>
      <c r="E193" s="812" t="s">
        <v>207</v>
      </c>
      <c r="F193" s="56">
        <v>457</v>
      </c>
      <c r="G193" s="208">
        <v>130</v>
      </c>
      <c r="H193" s="56">
        <v>150</v>
      </c>
      <c r="I193" s="56">
        <v>200</v>
      </c>
      <c r="J193" s="208">
        <v>100</v>
      </c>
      <c r="K193" s="56">
        <v>150</v>
      </c>
      <c r="L193" s="56">
        <v>150</v>
      </c>
      <c r="M193" s="1200">
        <v>0</v>
      </c>
      <c r="N193" s="1268">
        <f>(100/L193)*M193</f>
        <v>0</v>
      </c>
    </row>
    <row r="194" spans="1:14" ht="15.75" hidden="1" thickBot="1">
      <c r="A194" s="225">
        <v>637026</v>
      </c>
      <c r="B194" s="126"/>
      <c r="C194" s="1011"/>
      <c r="D194" s="866" t="s">
        <v>197</v>
      </c>
      <c r="E194" s="871" t="s">
        <v>165</v>
      </c>
      <c r="F194" s="868">
        <v>0</v>
      </c>
      <c r="G194" s="254">
        <v>0</v>
      </c>
      <c r="H194" s="826">
        <v>0</v>
      </c>
      <c r="I194" s="93">
        <v>0</v>
      </c>
      <c r="J194" s="254">
        <v>0</v>
      </c>
      <c r="K194" s="826">
        <v>0</v>
      </c>
      <c r="L194" s="93">
        <v>0</v>
      </c>
      <c r="M194" s="1197">
        <v>0</v>
      </c>
      <c r="N194" s="433"/>
    </row>
    <row r="195" spans="1:14" ht="0.75" customHeight="1" thickBot="1" thickTop="1">
      <c r="A195" s="226">
        <v>637016</v>
      </c>
      <c r="B195" s="127"/>
      <c r="C195" s="1012"/>
      <c r="D195" s="867" t="s">
        <v>197</v>
      </c>
      <c r="E195" s="872" t="s">
        <v>199</v>
      </c>
      <c r="F195" s="868"/>
      <c r="G195" s="254"/>
      <c r="H195" s="826"/>
      <c r="I195" s="93"/>
      <c r="J195" s="254"/>
      <c r="K195" s="826"/>
      <c r="L195" s="93"/>
      <c r="M195" s="1197">
        <v>0</v>
      </c>
      <c r="N195" s="453"/>
    </row>
    <row r="196" spans="1:14" ht="15" customHeight="1" hidden="1">
      <c r="A196" s="191">
        <v>642</v>
      </c>
      <c r="B196" s="3"/>
      <c r="C196" s="156"/>
      <c r="D196" s="808" t="s">
        <v>197</v>
      </c>
      <c r="E196" s="797" t="s">
        <v>181</v>
      </c>
      <c r="F196" s="5">
        <v>124</v>
      </c>
      <c r="G196" s="192"/>
      <c r="H196" s="5">
        <v>150</v>
      </c>
      <c r="I196" s="4">
        <v>150</v>
      </c>
      <c r="J196" s="192">
        <v>150</v>
      </c>
      <c r="K196" s="5">
        <v>150</v>
      </c>
      <c r="L196" s="4">
        <v>150</v>
      </c>
      <c r="M196" s="442">
        <v>0</v>
      </c>
      <c r="N196" s="1323">
        <f>(100/L196)*M196</f>
        <v>0</v>
      </c>
    </row>
    <row r="197" spans="1:14" ht="15">
      <c r="A197" s="209">
        <v>642006</v>
      </c>
      <c r="B197" s="80"/>
      <c r="C197" s="123">
        <v>41</v>
      </c>
      <c r="D197" s="808" t="s">
        <v>197</v>
      </c>
      <c r="E197" s="800" t="s">
        <v>397</v>
      </c>
      <c r="F197" s="312">
        <v>124</v>
      </c>
      <c r="G197" s="249"/>
      <c r="H197" s="121">
        <v>150</v>
      </c>
      <c r="I197" s="37">
        <v>150</v>
      </c>
      <c r="J197" s="194">
        <v>150</v>
      </c>
      <c r="K197" s="37">
        <v>150</v>
      </c>
      <c r="L197" s="83">
        <v>150</v>
      </c>
      <c r="M197" s="1184">
        <v>0</v>
      </c>
      <c r="N197" s="1271">
        <f>(100/L197)*M197</f>
        <v>0</v>
      </c>
    </row>
    <row r="198" spans="1:14" ht="15.75" thickBot="1">
      <c r="A198" s="227"/>
      <c r="B198" s="28"/>
      <c r="C198" s="1004"/>
      <c r="D198" s="834"/>
      <c r="E198" s="862"/>
      <c r="F198" s="869"/>
      <c r="G198" s="421"/>
      <c r="H198" s="111"/>
      <c r="I198" s="102"/>
      <c r="J198" s="259"/>
      <c r="K198" s="111"/>
      <c r="L198" s="29"/>
      <c r="M198" s="1201"/>
      <c r="N198" s="1293"/>
    </row>
    <row r="199" spans="1:14" ht="15.75" thickBot="1">
      <c r="A199" s="213" t="s">
        <v>379</v>
      </c>
      <c r="B199" s="103"/>
      <c r="C199" s="59"/>
      <c r="D199" s="802"/>
      <c r="E199" s="795" t="s">
        <v>208</v>
      </c>
      <c r="F199" s="74"/>
      <c r="G199" s="19"/>
      <c r="H199" s="74">
        <f aca="true" t="shared" si="24" ref="H199:M200">H200</f>
        <v>1500</v>
      </c>
      <c r="I199" s="74">
        <f t="shared" si="24"/>
        <v>1000</v>
      </c>
      <c r="J199" s="62">
        <f t="shared" si="24"/>
        <v>1000</v>
      </c>
      <c r="K199" s="74">
        <f t="shared" si="24"/>
        <v>1000</v>
      </c>
      <c r="L199" s="74">
        <f t="shared" si="24"/>
        <v>1000</v>
      </c>
      <c r="M199" s="392">
        <f t="shared" si="24"/>
        <v>0</v>
      </c>
      <c r="N199" s="392">
        <f>(100/L199)*M199</f>
        <v>0</v>
      </c>
    </row>
    <row r="200" spans="1:14" ht="15">
      <c r="A200" s="223">
        <v>63</v>
      </c>
      <c r="B200" s="76"/>
      <c r="C200" s="1000"/>
      <c r="D200" s="803"/>
      <c r="E200" s="796" t="s">
        <v>172</v>
      </c>
      <c r="F200" s="77"/>
      <c r="G200" s="251"/>
      <c r="H200" s="77">
        <f t="shared" si="24"/>
        <v>1500</v>
      </c>
      <c r="I200" s="77">
        <f t="shared" si="24"/>
        <v>1000</v>
      </c>
      <c r="J200" s="241">
        <f t="shared" si="24"/>
        <v>1000</v>
      </c>
      <c r="K200" s="77">
        <f t="shared" si="24"/>
        <v>1000</v>
      </c>
      <c r="L200" s="77">
        <f t="shared" si="24"/>
        <v>1000</v>
      </c>
      <c r="M200" s="1180">
        <f t="shared" si="24"/>
        <v>0</v>
      </c>
      <c r="N200" s="1273">
        <f>(100/L200)*M200</f>
        <v>0</v>
      </c>
    </row>
    <row r="201" spans="1:14" ht="15">
      <c r="A201" s="193">
        <v>637004</v>
      </c>
      <c r="B201" s="80">
        <v>4</v>
      </c>
      <c r="C201" s="123">
        <v>41</v>
      </c>
      <c r="D201" s="808" t="s">
        <v>209</v>
      </c>
      <c r="E201" s="800" t="s">
        <v>210</v>
      </c>
      <c r="F201" s="85"/>
      <c r="G201" s="201"/>
      <c r="H201" s="82">
        <v>1500</v>
      </c>
      <c r="I201" s="82">
        <v>1000</v>
      </c>
      <c r="J201" s="258">
        <v>1000</v>
      </c>
      <c r="K201" s="82">
        <v>1000</v>
      </c>
      <c r="L201" s="82">
        <v>1000</v>
      </c>
      <c r="M201" s="1202">
        <v>0</v>
      </c>
      <c r="N201" s="1303">
        <f>(100/L201)*M201</f>
        <v>0</v>
      </c>
    </row>
    <row r="202" spans="1:14" ht="15.75" thickBot="1">
      <c r="A202" s="228"/>
      <c r="B202" s="28"/>
      <c r="C202" s="1004"/>
      <c r="D202" s="834"/>
      <c r="E202" s="862"/>
      <c r="F202" s="831"/>
      <c r="G202" s="421"/>
      <c r="H202" s="111"/>
      <c r="I202" s="29"/>
      <c r="J202" s="257"/>
      <c r="K202" s="29"/>
      <c r="L202" s="29"/>
      <c r="M202" s="257"/>
      <c r="N202" s="718"/>
    </row>
    <row r="203" spans="1:14" ht="15.75" thickBot="1">
      <c r="A203" s="73" t="s">
        <v>211</v>
      </c>
      <c r="B203" s="18"/>
      <c r="C203" s="999"/>
      <c r="D203" s="802"/>
      <c r="E203" s="795" t="s">
        <v>212</v>
      </c>
      <c r="F203" s="74">
        <v>2314</v>
      </c>
      <c r="G203" s="19">
        <v>110633</v>
      </c>
      <c r="H203" s="62">
        <v>121933</v>
      </c>
      <c r="I203" s="62">
        <v>80800</v>
      </c>
      <c r="J203" s="62">
        <f>J204</f>
        <v>4000</v>
      </c>
      <c r="K203" s="62">
        <f>K204+K208</f>
        <v>191519</v>
      </c>
      <c r="L203" s="62">
        <f>L204+L208</f>
        <v>184499</v>
      </c>
      <c r="M203" s="392">
        <f>M204+M208</f>
        <v>84924.16</v>
      </c>
      <c r="N203" s="392">
        <f>(100/L203)*M203</f>
        <v>46.029604496501335</v>
      </c>
    </row>
    <row r="204" spans="1:14" ht="15">
      <c r="A204" s="222">
        <v>633</v>
      </c>
      <c r="B204" s="104"/>
      <c r="C204" s="1000"/>
      <c r="D204" s="808"/>
      <c r="E204" s="797" t="s">
        <v>172</v>
      </c>
      <c r="F204" s="5">
        <v>1011</v>
      </c>
      <c r="G204" s="192">
        <f>SUM(G205:G207)</f>
        <v>19981</v>
      </c>
      <c r="H204" s="300">
        <v>46796</v>
      </c>
      <c r="I204" s="107">
        <v>50472</v>
      </c>
      <c r="J204" s="248">
        <f>J205+J206+J211+J212</f>
        <v>4000</v>
      </c>
      <c r="K204" s="116">
        <f>K205+K206</f>
        <v>120039</v>
      </c>
      <c r="L204" s="107">
        <f>L205+L206+L207</f>
        <v>119619</v>
      </c>
      <c r="M204" s="1193">
        <f>M205+M206+M207</f>
        <v>84924.16</v>
      </c>
      <c r="N204" s="1273">
        <f>(100/L204)*M204</f>
        <v>70.99554418612428</v>
      </c>
    </row>
    <row r="205" spans="1:14" ht="15">
      <c r="A205" s="196">
        <v>633006</v>
      </c>
      <c r="B205" s="7">
        <v>7</v>
      </c>
      <c r="C205" s="1002">
        <v>41</v>
      </c>
      <c r="D205" s="817" t="s">
        <v>147</v>
      </c>
      <c r="E205" s="798" t="s">
        <v>213</v>
      </c>
      <c r="F205" s="187">
        <v>1011</v>
      </c>
      <c r="G205" s="197">
        <v>19981</v>
      </c>
      <c r="H205" s="97">
        <v>46596</v>
      </c>
      <c r="I205" s="13">
        <v>49072</v>
      </c>
      <c r="J205" s="197">
        <v>4000</v>
      </c>
      <c r="K205" s="37">
        <v>119839</v>
      </c>
      <c r="L205" s="13">
        <v>119419</v>
      </c>
      <c r="M205" s="390">
        <v>84924.16</v>
      </c>
      <c r="N205" s="1283">
        <f>(100/L205)*M205</f>
        <v>71.11444577496043</v>
      </c>
    </row>
    <row r="206" spans="1:14" ht="14.25" customHeight="1">
      <c r="A206" s="196">
        <v>633006</v>
      </c>
      <c r="B206" s="7">
        <v>8</v>
      </c>
      <c r="C206" s="1002">
        <v>41</v>
      </c>
      <c r="D206" s="817" t="s">
        <v>147</v>
      </c>
      <c r="E206" s="798" t="s">
        <v>214</v>
      </c>
      <c r="F206" s="97"/>
      <c r="G206" s="197"/>
      <c r="H206" s="51">
        <v>200</v>
      </c>
      <c r="I206" s="8">
        <v>1400</v>
      </c>
      <c r="J206" s="197"/>
      <c r="K206" s="51">
        <v>200</v>
      </c>
      <c r="L206" s="8">
        <v>200</v>
      </c>
      <c r="M206" s="386">
        <v>0</v>
      </c>
      <c r="N206" s="1303">
        <f>(100/L206)*M206</f>
        <v>0</v>
      </c>
    </row>
    <row r="207" spans="1:14" ht="15" hidden="1">
      <c r="A207" s="196">
        <v>633015</v>
      </c>
      <c r="B207" s="7"/>
      <c r="C207" s="239"/>
      <c r="D207" s="807" t="s">
        <v>147</v>
      </c>
      <c r="E207" s="798" t="s">
        <v>391</v>
      </c>
      <c r="F207" s="811"/>
      <c r="G207" s="243"/>
      <c r="H207" s="37"/>
      <c r="I207" s="13"/>
      <c r="J207" s="210"/>
      <c r="K207" s="37"/>
      <c r="L207" s="24"/>
      <c r="M207" s="390"/>
      <c r="N207" s="474"/>
    </row>
    <row r="208" spans="1:14" ht="15">
      <c r="A208" s="222">
        <v>635</v>
      </c>
      <c r="B208" s="79"/>
      <c r="C208" s="89"/>
      <c r="D208" s="808"/>
      <c r="E208" s="797" t="s">
        <v>128</v>
      </c>
      <c r="F208" s="5">
        <v>1303</v>
      </c>
      <c r="G208" s="192">
        <v>90652</v>
      </c>
      <c r="H208" s="5">
        <v>75137</v>
      </c>
      <c r="I208" s="4">
        <v>30328</v>
      </c>
      <c r="J208" s="249"/>
      <c r="K208" s="5">
        <f>K209+K210+K211</f>
        <v>71480</v>
      </c>
      <c r="L208" s="4">
        <f>L209+L210+L211</f>
        <v>64880</v>
      </c>
      <c r="M208" s="442">
        <f>M209+M210+M211</f>
        <v>0</v>
      </c>
      <c r="N208" s="1273">
        <f>(100/L208)*M208</f>
        <v>0</v>
      </c>
    </row>
    <row r="209" spans="1:14" ht="15">
      <c r="A209" s="209">
        <v>635006</v>
      </c>
      <c r="B209" s="36"/>
      <c r="C209" s="40">
        <v>41</v>
      </c>
      <c r="D209" s="804"/>
      <c r="E209" s="812" t="s">
        <v>407</v>
      </c>
      <c r="F209" s="37">
        <v>1303</v>
      </c>
      <c r="G209" s="210">
        <v>88885</v>
      </c>
      <c r="H209" s="56">
        <v>67137</v>
      </c>
      <c r="I209" s="99">
        <v>22328</v>
      </c>
      <c r="J209" s="249"/>
      <c r="K209" s="56">
        <v>63480</v>
      </c>
      <c r="L209" s="22">
        <v>56880</v>
      </c>
      <c r="M209" s="1182">
        <v>0</v>
      </c>
      <c r="N209" s="1268">
        <f>(100/L209)*M209</f>
        <v>0</v>
      </c>
    </row>
    <row r="210" spans="1:14" ht="15">
      <c r="A210" s="198">
        <v>635006</v>
      </c>
      <c r="B210" s="9">
        <v>1</v>
      </c>
      <c r="C210" s="14">
        <v>41</v>
      </c>
      <c r="D210" s="806" t="s">
        <v>147</v>
      </c>
      <c r="E210" s="798" t="s">
        <v>406</v>
      </c>
      <c r="F210" s="51"/>
      <c r="G210" s="199"/>
      <c r="H210" s="97">
        <v>3000</v>
      </c>
      <c r="I210" s="8">
        <v>3000</v>
      </c>
      <c r="J210" s="199"/>
      <c r="K210" s="97">
        <v>3000</v>
      </c>
      <c r="L210" s="6">
        <v>3000</v>
      </c>
      <c r="M210" s="1185">
        <v>0</v>
      </c>
      <c r="N210" s="1272">
        <f>(100/L210)*M210</f>
        <v>0</v>
      </c>
    </row>
    <row r="211" spans="1:14" ht="15">
      <c r="A211" s="198">
        <v>635006</v>
      </c>
      <c r="B211" s="9">
        <v>7</v>
      </c>
      <c r="C211" s="14">
        <v>41</v>
      </c>
      <c r="D211" s="806" t="s">
        <v>147</v>
      </c>
      <c r="E211" s="741" t="s">
        <v>215</v>
      </c>
      <c r="F211" s="811"/>
      <c r="G211" s="243">
        <v>1767</v>
      </c>
      <c r="H211" s="51">
        <v>5000</v>
      </c>
      <c r="I211" s="8">
        <v>5000</v>
      </c>
      <c r="J211" s="199"/>
      <c r="K211" s="51">
        <v>5000</v>
      </c>
      <c r="L211" s="8">
        <v>5000</v>
      </c>
      <c r="M211" s="386">
        <v>0</v>
      </c>
      <c r="N211" s="1313">
        <f>(100/L211)*M211</f>
        <v>0</v>
      </c>
    </row>
    <row r="212" spans="1:14" ht="0.75" customHeight="1">
      <c r="A212" s="209">
        <v>637027</v>
      </c>
      <c r="B212" s="33"/>
      <c r="C212" s="239"/>
      <c r="D212" s="804" t="s">
        <v>147</v>
      </c>
      <c r="E212" s="809" t="s">
        <v>216</v>
      </c>
      <c r="F212" s="85">
        <v>0</v>
      </c>
      <c r="G212" s="201">
        <v>0</v>
      </c>
      <c r="H212" s="37">
        <v>0</v>
      </c>
      <c r="I212" s="13">
        <v>0</v>
      </c>
      <c r="J212" s="210">
        <v>0</v>
      </c>
      <c r="K212" s="37">
        <v>0</v>
      </c>
      <c r="L212" s="13">
        <v>0</v>
      </c>
      <c r="M212" s="391">
        <v>0</v>
      </c>
      <c r="N212" s="1314"/>
    </row>
    <row r="213" spans="1:14" ht="13.5" customHeight="1" thickBot="1">
      <c r="A213" s="227"/>
      <c r="B213" s="101"/>
      <c r="C213" s="130"/>
      <c r="D213" s="839"/>
      <c r="E213" s="833"/>
      <c r="F213" s="831"/>
      <c r="G213" s="421"/>
      <c r="H213" s="111"/>
      <c r="I213" s="102"/>
      <c r="J213" s="259"/>
      <c r="K213" s="111"/>
      <c r="L213" s="102"/>
      <c r="M213" s="1204"/>
      <c r="N213" s="1315"/>
    </row>
    <row r="214" spans="1:15" ht="18.75" customHeight="1" thickBot="1">
      <c r="A214" s="373" t="s">
        <v>217</v>
      </c>
      <c r="B214" s="1052"/>
      <c r="C214" s="1051"/>
      <c r="D214" s="802"/>
      <c r="E214" s="875" t="s">
        <v>218</v>
      </c>
      <c r="F214" s="374">
        <f>SUM(F215+F217+F227+F230)</f>
        <v>93889</v>
      </c>
      <c r="G214" s="19">
        <f>SUM(G215+G217+G227+G230)</f>
        <v>88342</v>
      </c>
      <c r="H214" s="374">
        <f>H217+H227+H230+H215</f>
        <v>80400</v>
      </c>
      <c r="I214" s="161">
        <f>SUM(I215+I217+I227+I230)</f>
        <v>80400</v>
      </c>
      <c r="J214" s="19">
        <f>J215+J217+J227+J230</f>
        <v>105500</v>
      </c>
      <c r="K214" s="874">
        <f>K215+K217+K227+K230</f>
        <v>74900</v>
      </c>
      <c r="L214" s="72">
        <f>L215+L217+L227+L230</f>
        <v>77490</v>
      </c>
      <c r="M214" s="1206">
        <f>M215+M217+M227+M230</f>
        <v>31721.93</v>
      </c>
      <c r="N214" s="1424">
        <f>(100/L214)*M214</f>
        <v>40.936804748999876</v>
      </c>
      <c r="O214" s="460"/>
    </row>
    <row r="215" spans="1:14" ht="15">
      <c r="A215" s="223">
        <v>632</v>
      </c>
      <c r="B215" s="127"/>
      <c r="C215" s="1012"/>
      <c r="D215" s="876"/>
      <c r="E215" s="863" t="s">
        <v>89</v>
      </c>
      <c r="F215" s="877">
        <v>400</v>
      </c>
      <c r="G215" s="878">
        <v>500</v>
      </c>
      <c r="H215" s="877">
        <v>500</v>
      </c>
      <c r="I215" s="470">
        <v>500</v>
      </c>
      <c r="J215" s="880">
        <v>400</v>
      </c>
      <c r="K215" s="879">
        <f>K216</f>
        <v>500</v>
      </c>
      <c r="L215" s="471">
        <f>L216</f>
        <v>500</v>
      </c>
      <c r="M215" s="1207">
        <f>M216</f>
        <v>438.64</v>
      </c>
      <c r="N215" s="1273">
        <f>(100/L215)*M215</f>
        <v>87.72800000000001</v>
      </c>
    </row>
    <row r="216" spans="1:14" ht="15">
      <c r="A216" s="200">
        <v>632001</v>
      </c>
      <c r="B216" s="128">
        <v>1</v>
      </c>
      <c r="C216" s="1013">
        <v>41</v>
      </c>
      <c r="D216" s="867" t="s">
        <v>219</v>
      </c>
      <c r="E216" s="799" t="s">
        <v>91</v>
      </c>
      <c r="F216" s="826">
        <v>400</v>
      </c>
      <c r="G216" s="254">
        <v>500</v>
      </c>
      <c r="H216" s="826">
        <v>500</v>
      </c>
      <c r="I216" s="99">
        <v>500</v>
      </c>
      <c r="J216" s="201">
        <v>400</v>
      </c>
      <c r="K216" s="826">
        <v>500</v>
      </c>
      <c r="L216" s="83">
        <v>500</v>
      </c>
      <c r="M216" s="1183">
        <v>438.64</v>
      </c>
      <c r="N216" s="1303">
        <f>(100/L216)*M216</f>
        <v>87.72800000000001</v>
      </c>
    </row>
    <row r="217" spans="1:14" ht="15">
      <c r="A217" s="223">
        <v>633</v>
      </c>
      <c r="B217" s="112"/>
      <c r="C217" s="1001"/>
      <c r="D217" s="803"/>
      <c r="E217" s="796" t="s">
        <v>96</v>
      </c>
      <c r="F217" s="77">
        <f>SUM(F220:F226)</f>
        <v>4392</v>
      </c>
      <c r="G217" s="251">
        <f>SUM(G220:G226)</f>
        <v>4541</v>
      </c>
      <c r="H217" s="77">
        <f>H220+H222+H223+H226+H225+H221</f>
        <v>12100</v>
      </c>
      <c r="I217" s="4">
        <f>I220+I222+I223+I226+I225+I221</f>
        <v>12400</v>
      </c>
      <c r="J217" s="251">
        <f>J220+J222+J223+J226+J221</f>
        <v>4100</v>
      </c>
      <c r="K217" s="77">
        <f>SUM(K220:K226)</f>
        <v>10400</v>
      </c>
      <c r="L217" s="75">
        <f>L220+L222+L223+L226+L225+L218+L219+L224</f>
        <v>12990</v>
      </c>
      <c r="M217" s="1205">
        <f>M220+M222+M223+M226+M225</f>
        <v>1823.38</v>
      </c>
      <c r="N217" s="1273">
        <f>(100/L217)*M217</f>
        <v>14.03679753656659</v>
      </c>
    </row>
    <row r="218" spans="1:14" s="653" customFormat="1" ht="15">
      <c r="A218" s="207">
        <v>633004</v>
      </c>
      <c r="B218" s="23">
        <v>2</v>
      </c>
      <c r="C218" s="981">
        <v>41</v>
      </c>
      <c r="D218" s="816"/>
      <c r="E218" s="812" t="s">
        <v>552</v>
      </c>
      <c r="F218" s="870"/>
      <c r="G218" s="208"/>
      <c r="H218" s="56"/>
      <c r="I218" s="22"/>
      <c r="J218" s="208"/>
      <c r="K218" s="56"/>
      <c r="L218" s="22">
        <v>24</v>
      </c>
      <c r="M218" s="1182"/>
      <c r="N218" s="1425"/>
    </row>
    <row r="219" spans="1:14" s="653" customFormat="1" ht="15">
      <c r="A219" s="198">
        <v>633004</v>
      </c>
      <c r="B219" s="9">
        <v>2</v>
      </c>
      <c r="C219" s="14">
        <v>71</v>
      </c>
      <c r="D219" s="806"/>
      <c r="E219" s="741" t="s">
        <v>553</v>
      </c>
      <c r="F219" s="338"/>
      <c r="G219" s="199"/>
      <c r="H219" s="51"/>
      <c r="I219" s="8"/>
      <c r="J219" s="199"/>
      <c r="K219" s="51"/>
      <c r="L219" s="8">
        <v>1776</v>
      </c>
      <c r="M219" s="386"/>
      <c r="N219" s="403"/>
    </row>
    <row r="220" spans="1:14" ht="15">
      <c r="A220" s="196">
        <v>633004</v>
      </c>
      <c r="B220" s="55">
        <v>3</v>
      </c>
      <c r="C220" s="91">
        <v>41</v>
      </c>
      <c r="D220" s="817" t="s">
        <v>219</v>
      </c>
      <c r="E220" s="798" t="s">
        <v>220</v>
      </c>
      <c r="F220" s="97">
        <v>1532</v>
      </c>
      <c r="G220" s="197">
        <v>1142</v>
      </c>
      <c r="H220" s="97">
        <v>7500</v>
      </c>
      <c r="I220" s="97">
        <v>7500</v>
      </c>
      <c r="J220" s="197">
        <v>1500</v>
      </c>
      <c r="K220" s="97">
        <v>5000</v>
      </c>
      <c r="L220" s="97">
        <v>5000</v>
      </c>
      <c r="M220" s="1208">
        <v>405</v>
      </c>
      <c r="N220" s="1268">
        <f>(100/L220)*M220</f>
        <v>8.1</v>
      </c>
    </row>
    <row r="221" spans="1:14" ht="0.75" customHeight="1">
      <c r="A221" s="196">
        <v>633004</v>
      </c>
      <c r="B221" s="55">
        <v>4</v>
      </c>
      <c r="C221" s="91">
        <v>41</v>
      </c>
      <c r="D221" s="817" t="s">
        <v>219</v>
      </c>
      <c r="E221" s="798" t="s">
        <v>398</v>
      </c>
      <c r="F221" s="97">
        <v>283</v>
      </c>
      <c r="G221" s="197">
        <v>352</v>
      </c>
      <c r="H221" s="97"/>
      <c r="I221" s="97"/>
      <c r="J221" s="197">
        <v>100</v>
      </c>
      <c r="K221" s="97"/>
      <c r="L221" s="97"/>
      <c r="M221" s="1208"/>
      <c r="N221" s="723"/>
    </row>
    <row r="222" spans="1:14" ht="15">
      <c r="A222" s="198">
        <v>633004</v>
      </c>
      <c r="B222" s="34">
        <v>5</v>
      </c>
      <c r="C222" s="92">
        <v>41</v>
      </c>
      <c r="D222" s="806" t="s">
        <v>219</v>
      </c>
      <c r="E222" s="741" t="s">
        <v>222</v>
      </c>
      <c r="F222" s="97">
        <v>889</v>
      </c>
      <c r="G222" s="262">
        <v>1183</v>
      </c>
      <c r="H222" s="97">
        <v>1200</v>
      </c>
      <c r="I222" s="97">
        <v>1500</v>
      </c>
      <c r="J222" s="197">
        <v>1200</v>
      </c>
      <c r="K222" s="97">
        <v>1500</v>
      </c>
      <c r="L222" s="97">
        <v>1500</v>
      </c>
      <c r="M222" s="1208">
        <v>538.64</v>
      </c>
      <c r="N222" s="1272">
        <f>(100/L222)*M222</f>
        <v>35.90933333333333</v>
      </c>
    </row>
    <row r="223" spans="1:14" ht="15">
      <c r="A223" s="196">
        <v>633006</v>
      </c>
      <c r="B223" s="7"/>
      <c r="C223" s="1002">
        <v>41</v>
      </c>
      <c r="D223" s="817" t="s">
        <v>147</v>
      </c>
      <c r="E223" s="798" t="s">
        <v>551</v>
      </c>
      <c r="F223" s="187"/>
      <c r="G223" s="197"/>
      <c r="H223" s="97"/>
      <c r="I223" s="6"/>
      <c r="J223" s="197"/>
      <c r="K223" s="97"/>
      <c r="L223" s="6">
        <v>190</v>
      </c>
      <c r="M223" s="1185"/>
      <c r="N223" s="1423"/>
    </row>
    <row r="224" spans="1:14" s="653" customFormat="1" ht="15">
      <c r="A224" s="196">
        <v>633006</v>
      </c>
      <c r="B224" s="55">
        <v>7</v>
      </c>
      <c r="C224" s="91">
        <v>41</v>
      </c>
      <c r="D224" s="806" t="s">
        <v>219</v>
      </c>
      <c r="E224" s="798" t="s">
        <v>221</v>
      </c>
      <c r="F224" s="97">
        <v>515</v>
      </c>
      <c r="G224" s="242">
        <v>487</v>
      </c>
      <c r="H224" s="97">
        <v>500</v>
      </c>
      <c r="I224" s="97">
        <v>500</v>
      </c>
      <c r="J224" s="199">
        <v>600</v>
      </c>
      <c r="K224" s="97">
        <v>500</v>
      </c>
      <c r="L224" s="97">
        <v>500</v>
      </c>
      <c r="M224" s="1208">
        <v>239.95</v>
      </c>
      <c r="N224" s="1283"/>
    </row>
    <row r="225" spans="1:14" ht="15">
      <c r="A225" s="209">
        <v>633006</v>
      </c>
      <c r="B225" s="9">
        <v>10</v>
      </c>
      <c r="C225" s="14">
        <v>41</v>
      </c>
      <c r="D225" s="806" t="s">
        <v>219</v>
      </c>
      <c r="E225" s="741" t="s">
        <v>223</v>
      </c>
      <c r="F225" s="97"/>
      <c r="G225" s="262"/>
      <c r="H225" s="51">
        <v>2000</v>
      </c>
      <c r="I225" s="37">
        <v>2000</v>
      </c>
      <c r="J225" s="210"/>
      <c r="K225" s="51">
        <v>2000</v>
      </c>
      <c r="L225" s="37">
        <v>2000</v>
      </c>
      <c r="M225" s="1186">
        <v>0</v>
      </c>
      <c r="N225" s="1272">
        <f>(100/L225)*M225</f>
        <v>0</v>
      </c>
    </row>
    <row r="226" spans="1:14" ht="15">
      <c r="A226" s="206">
        <v>633015</v>
      </c>
      <c r="B226" s="52"/>
      <c r="C226" s="125">
        <v>41</v>
      </c>
      <c r="D226" s="803" t="s">
        <v>136</v>
      </c>
      <c r="E226" s="799" t="s">
        <v>224</v>
      </c>
      <c r="F226" s="97">
        <v>1173</v>
      </c>
      <c r="G226" s="262">
        <v>1377</v>
      </c>
      <c r="H226" s="37">
        <v>1400</v>
      </c>
      <c r="I226" s="24">
        <v>1400</v>
      </c>
      <c r="J226" s="243">
        <v>1300</v>
      </c>
      <c r="K226" s="37">
        <v>1400</v>
      </c>
      <c r="L226" s="24">
        <v>2000</v>
      </c>
      <c r="M226" s="1187">
        <v>879.74</v>
      </c>
      <c r="N226" s="1303">
        <f>(100/L226)*M226</f>
        <v>43.987</v>
      </c>
    </row>
    <row r="227" spans="1:14" ht="15">
      <c r="A227" s="222">
        <v>635</v>
      </c>
      <c r="B227" s="79"/>
      <c r="C227" s="89"/>
      <c r="D227" s="808"/>
      <c r="E227" s="797" t="s">
        <v>128</v>
      </c>
      <c r="F227" s="5">
        <f>SUM(F228:F229)</f>
        <v>514</v>
      </c>
      <c r="G227" s="192">
        <f>SUM(G228:G229)</f>
        <v>778</v>
      </c>
      <c r="H227" s="5">
        <f aca="true" t="shared" si="25" ref="H227:M227">H228+H229</f>
        <v>2000</v>
      </c>
      <c r="I227" s="4">
        <f t="shared" si="25"/>
        <v>1700</v>
      </c>
      <c r="J227" s="192">
        <f t="shared" si="25"/>
        <v>1000</v>
      </c>
      <c r="K227" s="5">
        <f t="shared" si="25"/>
        <v>2000</v>
      </c>
      <c r="L227" s="4">
        <f t="shared" si="25"/>
        <v>2000</v>
      </c>
      <c r="M227" s="442">
        <f t="shared" si="25"/>
        <v>170</v>
      </c>
      <c r="N227" s="1273">
        <f>(100/L227)*M227</f>
        <v>8.5</v>
      </c>
    </row>
    <row r="228" spans="1:14" ht="15">
      <c r="A228" s="198">
        <v>635006</v>
      </c>
      <c r="B228" s="9">
        <v>6</v>
      </c>
      <c r="C228" s="14">
        <v>41</v>
      </c>
      <c r="D228" s="806" t="s">
        <v>136</v>
      </c>
      <c r="E228" s="741" t="s">
        <v>225</v>
      </c>
      <c r="F228" s="51">
        <v>514</v>
      </c>
      <c r="G228" s="242">
        <v>778</v>
      </c>
      <c r="H228" s="51">
        <v>2000</v>
      </c>
      <c r="I228" s="51">
        <v>1700</v>
      </c>
      <c r="J228" s="199">
        <v>1000</v>
      </c>
      <c r="K228" s="51">
        <v>2000</v>
      </c>
      <c r="L228" s="51">
        <v>2000</v>
      </c>
      <c r="M228" s="387">
        <v>170</v>
      </c>
      <c r="N228" s="1304">
        <f>(100/L228)*M228</f>
        <v>8.5</v>
      </c>
    </row>
    <row r="229" spans="1:14" ht="15">
      <c r="A229" s="200">
        <v>635006</v>
      </c>
      <c r="B229" s="11">
        <v>10</v>
      </c>
      <c r="C229" s="236"/>
      <c r="D229" s="803" t="s">
        <v>136</v>
      </c>
      <c r="E229" s="799" t="s">
        <v>226</v>
      </c>
      <c r="F229" s="51"/>
      <c r="G229" s="242"/>
      <c r="H229" s="51"/>
      <c r="I229" s="51"/>
      <c r="J229" s="199"/>
      <c r="K229" s="51"/>
      <c r="L229" s="51"/>
      <c r="M229" s="387"/>
      <c r="N229" s="1336"/>
    </row>
    <row r="230" spans="1:14" ht="13.5" customHeight="1">
      <c r="A230" s="191">
        <v>637</v>
      </c>
      <c r="B230" s="3"/>
      <c r="C230" s="156"/>
      <c r="D230" s="808"/>
      <c r="E230" s="797" t="s">
        <v>140</v>
      </c>
      <c r="F230" s="5">
        <f>SUM(F231:F233)</f>
        <v>88583</v>
      </c>
      <c r="G230" s="192">
        <f>SUM(G231:G233)</f>
        <v>82523</v>
      </c>
      <c r="H230" s="5">
        <f aca="true" t="shared" si="26" ref="H230:M230">H231+H232+H233</f>
        <v>65800</v>
      </c>
      <c r="I230" s="4">
        <f t="shared" si="26"/>
        <v>65800</v>
      </c>
      <c r="J230" s="192">
        <f t="shared" si="26"/>
        <v>100000</v>
      </c>
      <c r="K230" s="5">
        <v>62000</v>
      </c>
      <c r="L230" s="4">
        <f t="shared" si="26"/>
        <v>62000</v>
      </c>
      <c r="M230" s="442">
        <f t="shared" si="26"/>
        <v>29289.91</v>
      </c>
      <c r="N230" s="1286">
        <f>(100/L230)*M230</f>
        <v>47.24179032258065</v>
      </c>
    </row>
    <row r="231" spans="1:14" ht="16.5" customHeight="1">
      <c r="A231" s="196">
        <v>637004</v>
      </c>
      <c r="B231" s="7">
        <v>1</v>
      </c>
      <c r="C231" s="1002">
        <v>41</v>
      </c>
      <c r="D231" s="817" t="s">
        <v>219</v>
      </c>
      <c r="E231" s="798" t="s">
        <v>227</v>
      </c>
      <c r="F231" s="82">
        <v>88583</v>
      </c>
      <c r="G231" s="194">
        <v>82523</v>
      </c>
      <c r="H231" s="97">
        <v>65800</v>
      </c>
      <c r="I231" s="97">
        <v>65800</v>
      </c>
      <c r="J231" s="197">
        <v>100000</v>
      </c>
      <c r="K231" s="97">
        <v>62000</v>
      </c>
      <c r="L231" s="83">
        <v>62000</v>
      </c>
      <c r="M231" s="1208">
        <v>29289.91</v>
      </c>
      <c r="N231" s="1267">
        <f>(100/L231)*M231</f>
        <v>47.24179032258065</v>
      </c>
    </row>
    <row r="232" spans="1:14" ht="15.75" customHeight="1" hidden="1">
      <c r="A232" s="233">
        <v>637027</v>
      </c>
      <c r="B232" s="132"/>
      <c r="C232" s="1014"/>
      <c r="D232" s="881" t="s">
        <v>219</v>
      </c>
      <c r="E232" s="884" t="s">
        <v>216</v>
      </c>
      <c r="F232" s="883"/>
      <c r="G232" s="886"/>
      <c r="H232" s="885">
        <v>0</v>
      </c>
      <c r="I232" s="133">
        <v>0</v>
      </c>
      <c r="J232" s="263">
        <v>0</v>
      </c>
      <c r="K232" s="885">
        <v>0</v>
      </c>
      <c r="L232" s="230">
        <v>0</v>
      </c>
      <c r="M232" s="1209">
        <v>0</v>
      </c>
      <c r="N232" s="696"/>
    </row>
    <row r="233" spans="1:14" ht="14.25" customHeight="1" hidden="1">
      <c r="A233" s="209">
        <v>637031</v>
      </c>
      <c r="B233" s="33"/>
      <c r="C233" s="150"/>
      <c r="D233" s="807" t="s">
        <v>219</v>
      </c>
      <c r="E233" s="43" t="s">
        <v>27</v>
      </c>
      <c r="F233" s="811"/>
      <c r="G233" s="243"/>
      <c r="H233" s="811">
        <v>0</v>
      </c>
      <c r="I233" s="24">
        <v>0</v>
      </c>
      <c r="J233" s="243">
        <v>0</v>
      </c>
      <c r="K233" s="811">
        <v>0</v>
      </c>
      <c r="L233" s="24">
        <v>0</v>
      </c>
      <c r="M233" s="1187">
        <v>0</v>
      </c>
      <c r="N233" s="718"/>
    </row>
    <row r="234" spans="1:14" ht="15.75" thickBot="1">
      <c r="A234" s="227"/>
      <c r="B234" s="101"/>
      <c r="C234" s="1007"/>
      <c r="D234" s="839"/>
      <c r="E234" s="833"/>
      <c r="F234"/>
      <c r="G234" s="380"/>
      <c r="H234" s="111"/>
      <c r="I234" s="102"/>
      <c r="J234" s="259"/>
      <c r="K234" s="111"/>
      <c r="L234" s="37"/>
      <c r="M234" s="1204"/>
      <c r="N234" s="473"/>
    </row>
    <row r="235" spans="1:14" ht="15.75" thickBot="1">
      <c r="A235" s="73" t="s">
        <v>228</v>
      </c>
      <c r="B235" s="18"/>
      <c r="C235" s="999"/>
      <c r="D235" s="802"/>
      <c r="E235" s="795" t="s">
        <v>229</v>
      </c>
      <c r="F235" s="74">
        <f>SUM(F236+F247+F250+F245)</f>
        <v>3653</v>
      </c>
      <c r="G235" s="19">
        <f>SUM(G236+G247+G250+G245)</f>
        <v>3459</v>
      </c>
      <c r="H235" s="74">
        <f>H236+H247+H250</f>
        <v>2285</v>
      </c>
      <c r="I235" s="72">
        <f>I236+I247+I250+I245</f>
        <v>2285</v>
      </c>
      <c r="J235" s="19">
        <f>J236+J247+J250+J245</f>
        <v>3635</v>
      </c>
      <c r="K235" s="74">
        <f>K236+K247+K250+K245</f>
        <v>1450</v>
      </c>
      <c r="L235" s="72">
        <f>L236+L247+L250+L245</f>
        <v>1450</v>
      </c>
      <c r="M235" s="394">
        <f>M236+M247+M250+M245</f>
        <v>35</v>
      </c>
      <c r="N235" s="392">
        <f>(100/L235)*M235</f>
        <v>2.413793103448276</v>
      </c>
    </row>
    <row r="236" spans="1:14" ht="15">
      <c r="A236" s="223">
        <v>62</v>
      </c>
      <c r="B236" s="76"/>
      <c r="C236" s="1015"/>
      <c r="D236" s="882"/>
      <c r="E236" s="796" t="s">
        <v>79</v>
      </c>
      <c r="F236" s="77">
        <f>SUM(F237:F244)</f>
        <v>230</v>
      </c>
      <c r="G236" s="251">
        <f>SUM(G237:G244)</f>
        <v>200</v>
      </c>
      <c r="H236" s="77">
        <f>SUM(H237:H244)</f>
        <v>285</v>
      </c>
      <c r="I236" s="75">
        <f>SUM(I237:I244)</f>
        <v>285</v>
      </c>
      <c r="J236" s="251">
        <f>SUM(J237:J244)</f>
        <v>285</v>
      </c>
      <c r="K236" s="77"/>
      <c r="L236" s="75"/>
      <c r="M236" s="1205"/>
      <c r="N236" s="1381"/>
    </row>
    <row r="237" spans="1:14" ht="15">
      <c r="A237" s="196">
        <v>621000</v>
      </c>
      <c r="B237" s="23"/>
      <c r="C237" s="981">
        <v>41</v>
      </c>
      <c r="D237" s="816" t="s">
        <v>209</v>
      </c>
      <c r="E237" s="798" t="s">
        <v>80</v>
      </c>
      <c r="F237" s="97">
        <v>66</v>
      </c>
      <c r="G237" s="197">
        <v>57</v>
      </c>
      <c r="H237" s="56">
        <v>75</v>
      </c>
      <c r="I237" s="22">
        <v>75</v>
      </c>
      <c r="J237" s="208">
        <v>75</v>
      </c>
      <c r="K237" s="56"/>
      <c r="L237" s="22"/>
      <c r="M237" s="1182"/>
      <c r="N237" s="1380"/>
    </row>
    <row r="238" spans="1:14" ht="0.75" customHeight="1">
      <c r="A238" s="198">
        <v>623000</v>
      </c>
      <c r="B238" s="9"/>
      <c r="C238" s="14"/>
      <c r="D238" s="806" t="s">
        <v>209</v>
      </c>
      <c r="E238" s="741" t="s">
        <v>81</v>
      </c>
      <c r="F238" s="51"/>
      <c r="G238" s="199"/>
      <c r="H238" s="51"/>
      <c r="I238" s="8">
        <v>0</v>
      </c>
      <c r="J238" s="199"/>
      <c r="K238" s="51"/>
      <c r="L238" s="8"/>
      <c r="M238" s="386"/>
      <c r="N238" s="410"/>
    </row>
    <row r="239" spans="1:14" ht="15">
      <c r="A239" s="198">
        <v>625001</v>
      </c>
      <c r="B239" s="9"/>
      <c r="C239" s="14">
        <v>41</v>
      </c>
      <c r="D239" s="806" t="s">
        <v>209</v>
      </c>
      <c r="E239" s="741" t="s">
        <v>82</v>
      </c>
      <c r="F239" s="51">
        <v>9</v>
      </c>
      <c r="G239" s="199">
        <v>8</v>
      </c>
      <c r="H239" s="51">
        <v>11</v>
      </c>
      <c r="I239" s="8">
        <v>11</v>
      </c>
      <c r="J239" s="199">
        <v>11</v>
      </c>
      <c r="K239" s="51"/>
      <c r="L239" s="8"/>
      <c r="M239" s="386"/>
      <c r="N239" s="685"/>
    </row>
    <row r="240" spans="1:14" ht="15" customHeight="1" hidden="1">
      <c r="A240" s="198">
        <v>625002</v>
      </c>
      <c r="B240" s="9"/>
      <c r="C240" s="14">
        <v>41</v>
      </c>
      <c r="D240" s="806" t="s">
        <v>209</v>
      </c>
      <c r="E240" s="741" t="s">
        <v>83</v>
      </c>
      <c r="F240" s="51">
        <v>92</v>
      </c>
      <c r="G240" s="199">
        <v>80</v>
      </c>
      <c r="H240" s="51">
        <v>105</v>
      </c>
      <c r="I240" s="8">
        <v>105</v>
      </c>
      <c r="J240" s="199">
        <v>105</v>
      </c>
      <c r="K240" s="51"/>
      <c r="L240" s="8"/>
      <c r="M240" s="386"/>
      <c r="N240" s="449"/>
    </row>
    <row r="241" spans="1:14" ht="15">
      <c r="A241" s="196">
        <v>625003</v>
      </c>
      <c r="B241" s="7"/>
      <c r="C241" s="239">
        <v>41</v>
      </c>
      <c r="D241" s="804" t="s">
        <v>209</v>
      </c>
      <c r="E241" s="798" t="s">
        <v>84</v>
      </c>
      <c r="F241" s="97">
        <v>6</v>
      </c>
      <c r="G241" s="197">
        <v>5</v>
      </c>
      <c r="H241" s="51">
        <v>28</v>
      </c>
      <c r="I241" s="8">
        <v>28</v>
      </c>
      <c r="J241" s="199">
        <v>28</v>
      </c>
      <c r="K241" s="51"/>
      <c r="L241" s="8"/>
      <c r="M241" s="386"/>
      <c r="N241" s="1275"/>
    </row>
    <row r="242" spans="1:14" ht="15">
      <c r="A242" s="198">
        <v>625004</v>
      </c>
      <c r="B242" s="9"/>
      <c r="C242" s="14">
        <v>41</v>
      </c>
      <c r="D242" s="806" t="s">
        <v>209</v>
      </c>
      <c r="E242" s="741" t="s">
        <v>85</v>
      </c>
      <c r="F242" s="51">
        <v>21</v>
      </c>
      <c r="G242" s="199">
        <v>17</v>
      </c>
      <c r="H242" s="51">
        <v>20</v>
      </c>
      <c r="I242" s="8">
        <v>20</v>
      </c>
      <c r="J242" s="199">
        <v>20</v>
      </c>
      <c r="K242" s="51"/>
      <c r="L242" s="8"/>
      <c r="M242" s="386"/>
      <c r="N242" s="685"/>
    </row>
    <row r="243" spans="1:14" ht="15">
      <c r="A243" s="209">
        <v>625005</v>
      </c>
      <c r="B243" s="16"/>
      <c r="C243" s="239">
        <v>41</v>
      </c>
      <c r="D243" s="805" t="s">
        <v>209</v>
      </c>
      <c r="E243" s="931" t="s">
        <v>86</v>
      </c>
      <c r="F243" s="37">
        <v>5</v>
      </c>
      <c r="G243" s="244">
        <v>6</v>
      </c>
      <c r="H243" s="51">
        <v>10</v>
      </c>
      <c r="I243" s="8">
        <v>10</v>
      </c>
      <c r="J243" s="199">
        <v>10</v>
      </c>
      <c r="K243" s="51"/>
      <c r="L243" s="8"/>
      <c r="M243" s="386"/>
      <c r="N243" s="1382"/>
    </row>
    <row r="244" spans="1:14" ht="15">
      <c r="A244" s="206">
        <v>625007</v>
      </c>
      <c r="B244" s="100"/>
      <c r="C244" s="150"/>
      <c r="D244" s="807" t="s">
        <v>209</v>
      </c>
      <c r="E244" s="842" t="s">
        <v>87</v>
      </c>
      <c r="F244" s="57">
        <v>31</v>
      </c>
      <c r="G244" s="244">
        <v>27</v>
      </c>
      <c r="H244" s="57">
        <v>36</v>
      </c>
      <c r="I244" s="25">
        <v>36</v>
      </c>
      <c r="J244" s="244">
        <v>36</v>
      </c>
      <c r="K244" s="57"/>
      <c r="L244" s="25"/>
      <c r="M244" s="391"/>
      <c r="N244" s="1367"/>
    </row>
    <row r="245" spans="1:14" ht="15">
      <c r="A245" s="223">
        <v>633</v>
      </c>
      <c r="B245" s="3"/>
      <c r="C245" s="156"/>
      <c r="D245" s="808"/>
      <c r="E245" s="853" t="s">
        <v>96</v>
      </c>
      <c r="F245" s="5"/>
      <c r="G245" s="192">
        <v>23</v>
      </c>
      <c r="H245" s="5"/>
      <c r="I245" s="4">
        <v>120</v>
      </c>
      <c r="J245" s="192">
        <v>50</v>
      </c>
      <c r="K245" s="5">
        <v>150</v>
      </c>
      <c r="L245" s="4">
        <f>L246</f>
        <v>150</v>
      </c>
      <c r="M245" s="442">
        <f>M246</f>
        <v>0</v>
      </c>
      <c r="N245" s="1286">
        <f>(100/L245)*M245</f>
        <v>0</v>
      </c>
    </row>
    <row r="246" spans="1:14" ht="14.25" customHeight="1">
      <c r="A246" s="200">
        <v>633006</v>
      </c>
      <c r="B246" s="80">
        <v>7</v>
      </c>
      <c r="C246" s="1005">
        <v>41</v>
      </c>
      <c r="D246" s="837" t="s">
        <v>209</v>
      </c>
      <c r="E246" s="824" t="s">
        <v>221</v>
      </c>
      <c r="F246" s="82"/>
      <c r="G246" s="194">
        <v>23</v>
      </c>
      <c r="H246" s="82"/>
      <c r="I246" s="83">
        <v>120</v>
      </c>
      <c r="J246" s="201">
        <v>50</v>
      </c>
      <c r="K246" s="82">
        <v>150</v>
      </c>
      <c r="L246" s="83">
        <v>150</v>
      </c>
      <c r="M246" s="1183">
        <v>0</v>
      </c>
      <c r="N246" s="1267">
        <f>(100/L246)*M246</f>
        <v>0</v>
      </c>
    </row>
    <row r="247" spans="1:14" ht="18" customHeight="1" hidden="1" thickBot="1">
      <c r="A247" s="222">
        <v>635</v>
      </c>
      <c r="B247" s="3"/>
      <c r="C247" s="163"/>
      <c r="D247" s="837"/>
      <c r="E247" s="827" t="s">
        <v>128</v>
      </c>
      <c r="F247" s="5">
        <f>F248+F249</f>
        <v>0</v>
      </c>
      <c r="G247" s="192">
        <f aca="true" t="shared" si="27" ref="G247:M247">G248+G249</f>
        <v>0</v>
      </c>
      <c r="H247" s="5">
        <f t="shared" si="27"/>
        <v>0</v>
      </c>
      <c r="I247" s="4">
        <f t="shared" si="27"/>
        <v>0</v>
      </c>
      <c r="J247" s="192">
        <f t="shared" si="27"/>
        <v>0</v>
      </c>
      <c r="K247" s="5">
        <f t="shared" si="27"/>
        <v>0</v>
      </c>
      <c r="L247" s="4">
        <f t="shared" si="27"/>
        <v>0</v>
      </c>
      <c r="M247" s="442">
        <f t="shared" si="27"/>
        <v>0</v>
      </c>
      <c r="N247" s="1310"/>
    </row>
    <row r="248" spans="1:14" ht="12" customHeight="1" hidden="1">
      <c r="A248" s="200">
        <v>635004</v>
      </c>
      <c r="B248" s="11"/>
      <c r="C248" s="236"/>
      <c r="D248" s="808" t="s">
        <v>209</v>
      </c>
      <c r="E248" s="828" t="s">
        <v>230</v>
      </c>
      <c r="F248" s="37">
        <v>0</v>
      </c>
      <c r="G248" s="210">
        <v>0</v>
      </c>
      <c r="H248" s="56">
        <v>0</v>
      </c>
      <c r="I248" s="22">
        <v>0</v>
      </c>
      <c r="J248" s="208">
        <v>0</v>
      </c>
      <c r="K248" s="56">
        <v>0</v>
      </c>
      <c r="L248" s="22">
        <v>0</v>
      </c>
      <c r="M248" s="1182">
        <v>0</v>
      </c>
      <c r="N248" s="407"/>
    </row>
    <row r="249" spans="1:14" ht="15" customHeight="1" hidden="1">
      <c r="A249" s="200">
        <v>635006</v>
      </c>
      <c r="B249" s="11">
        <v>1</v>
      </c>
      <c r="C249" s="236"/>
      <c r="D249" s="803" t="s">
        <v>209</v>
      </c>
      <c r="E249" s="824" t="s">
        <v>135</v>
      </c>
      <c r="F249" s="811">
        <v>0</v>
      </c>
      <c r="G249" s="243">
        <v>0</v>
      </c>
      <c r="H249" s="85">
        <v>0</v>
      </c>
      <c r="I249" s="10">
        <v>0</v>
      </c>
      <c r="J249" s="201">
        <v>0</v>
      </c>
      <c r="K249" s="85">
        <v>0</v>
      </c>
      <c r="L249" s="10">
        <v>0</v>
      </c>
      <c r="M249" s="1183">
        <v>0</v>
      </c>
      <c r="N249" s="413"/>
    </row>
    <row r="250" spans="1:14" ht="15">
      <c r="A250" s="191">
        <v>637</v>
      </c>
      <c r="B250" s="3"/>
      <c r="C250" s="156"/>
      <c r="D250" s="808"/>
      <c r="E250" s="827" t="s">
        <v>140</v>
      </c>
      <c r="F250" s="5">
        <f>SUM(F251:F253)</f>
        <v>3423</v>
      </c>
      <c r="G250" s="192">
        <f>SUM(G251:G253)</f>
        <v>3236</v>
      </c>
      <c r="H250" s="5">
        <f aca="true" t="shared" si="28" ref="H250:M250">H251+H252+H253</f>
        <v>2000</v>
      </c>
      <c r="I250" s="4">
        <f t="shared" si="28"/>
        <v>1880</v>
      </c>
      <c r="J250" s="192">
        <f t="shared" si="28"/>
        <v>3300</v>
      </c>
      <c r="K250" s="5">
        <f t="shared" si="28"/>
        <v>1300</v>
      </c>
      <c r="L250" s="4">
        <f t="shared" si="28"/>
        <v>1300</v>
      </c>
      <c r="M250" s="442">
        <f t="shared" si="28"/>
        <v>35</v>
      </c>
      <c r="N250" s="1273">
        <f>(100/L250)*M250</f>
        <v>2.6923076923076925</v>
      </c>
    </row>
    <row r="251" spans="1:14" ht="13.5" customHeight="1">
      <c r="A251" s="196">
        <v>637004</v>
      </c>
      <c r="B251" s="7">
        <v>3</v>
      </c>
      <c r="C251" s="1002">
        <v>41</v>
      </c>
      <c r="D251" s="817" t="s">
        <v>209</v>
      </c>
      <c r="E251" s="829" t="s">
        <v>231</v>
      </c>
      <c r="F251" s="97">
        <v>2505</v>
      </c>
      <c r="G251" s="197">
        <v>2198</v>
      </c>
      <c r="H251" s="97">
        <v>1000</v>
      </c>
      <c r="I251" s="6">
        <v>830</v>
      </c>
      <c r="J251" s="197">
        <v>2300</v>
      </c>
      <c r="K251" s="97">
        <v>1000</v>
      </c>
      <c r="L251" s="6">
        <v>1000</v>
      </c>
      <c r="M251" s="1185">
        <v>0</v>
      </c>
      <c r="N251" s="1268">
        <f>(100/L251)*M251</f>
        <v>0</v>
      </c>
    </row>
    <row r="252" spans="1:14" ht="16.5" customHeight="1">
      <c r="A252" s="206">
        <v>637004</v>
      </c>
      <c r="B252" s="33">
        <v>9</v>
      </c>
      <c r="C252" s="150">
        <v>41</v>
      </c>
      <c r="D252" s="807" t="s">
        <v>209</v>
      </c>
      <c r="E252" s="842" t="s">
        <v>232</v>
      </c>
      <c r="F252" s="811">
        <v>225</v>
      </c>
      <c r="G252" s="243">
        <v>345</v>
      </c>
      <c r="H252" s="811">
        <v>250</v>
      </c>
      <c r="I252" s="24">
        <v>300</v>
      </c>
      <c r="J252" s="243">
        <v>250</v>
      </c>
      <c r="K252" s="811">
        <v>300</v>
      </c>
      <c r="L252" s="24">
        <v>300</v>
      </c>
      <c r="M252" s="1187">
        <v>35</v>
      </c>
      <c r="N252" s="1271">
        <f>(100/L252)*M252</f>
        <v>11.666666666666666</v>
      </c>
    </row>
    <row r="253" spans="1:14" ht="15.75" customHeight="1" hidden="1">
      <c r="A253" s="200">
        <v>637027</v>
      </c>
      <c r="B253" s="52"/>
      <c r="C253" s="125">
        <v>41</v>
      </c>
      <c r="D253" s="803" t="s">
        <v>209</v>
      </c>
      <c r="E253" s="824" t="s">
        <v>165</v>
      </c>
      <c r="F253" s="85">
        <v>693</v>
      </c>
      <c r="G253" s="201">
        <v>693</v>
      </c>
      <c r="H253" s="85">
        <v>750</v>
      </c>
      <c r="I253" s="10">
        <v>750</v>
      </c>
      <c r="J253" s="201">
        <v>750</v>
      </c>
      <c r="K253" s="85"/>
      <c r="L253" s="10"/>
      <c r="M253" s="1183"/>
      <c r="N253" s="447"/>
    </row>
    <row r="254" spans="1:14" ht="15" customHeight="1" thickBot="1">
      <c r="A254" s="228"/>
      <c r="B254" s="35"/>
      <c r="C254" s="148"/>
      <c r="D254" s="834"/>
      <c r="E254" s="888"/>
      <c r="F254"/>
      <c r="G254" s="421"/>
      <c r="H254" s="37"/>
      <c r="I254" s="13"/>
      <c r="J254" s="210"/>
      <c r="K254" s="37"/>
      <c r="L254" s="13"/>
      <c r="M254" s="390"/>
      <c r="N254" s="472"/>
    </row>
    <row r="255" spans="1:14" ht="0.75" customHeight="1" thickBot="1">
      <c r="A255" s="298"/>
      <c r="B255" s="115"/>
      <c r="C255" s="1009"/>
      <c r="D255" s="834"/>
      <c r="E255" s="889" t="s">
        <v>233</v>
      </c>
      <c r="F255" s="74">
        <v>0</v>
      </c>
      <c r="G255" s="19">
        <v>0</v>
      </c>
      <c r="H255" s="62">
        <f aca="true" t="shared" si="29" ref="H255:M256">H256</f>
        <v>0</v>
      </c>
      <c r="I255" s="19">
        <f t="shared" si="29"/>
        <v>0</v>
      </c>
      <c r="J255" s="19">
        <f t="shared" si="29"/>
        <v>0</v>
      </c>
      <c r="K255" s="62">
        <f t="shared" si="29"/>
        <v>0</v>
      </c>
      <c r="L255" s="19">
        <f t="shared" si="29"/>
        <v>0</v>
      </c>
      <c r="M255" s="394">
        <f t="shared" si="29"/>
        <v>0</v>
      </c>
      <c r="N255" s="472"/>
    </row>
    <row r="256" spans="1:14" ht="15.75" hidden="1" thickBot="1">
      <c r="A256" s="299">
        <v>637</v>
      </c>
      <c r="B256" s="135"/>
      <c r="C256" s="1016"/>
      <c r="D256" s="876"/>
      <c r="E256" s="890" t="s">
        <v>140</v>
      </c>
      <c r="F256" s="887">
        <v>0</v>
      </c>
      <c r="G256" s="271">
        <v>0</v>
      </c>
      <c r="H256" s="77">
        <f t="shared" si="29"/>
        <v>0</v>
      </c>
      <c r="I256" s="75">
        <f t="shared" si="29"/>
        <v>0</v>
      </c>
      <c r="J256" s="251">
        <f t="shared" si="29"/>
        <v>0</v>
      </c>
      <c r="K256" s="77">
        <f t="shared" si="29"/>
        <v>0</v>
      </c>
      <c r="L256" s="75">
        <f t="shared" si="29"/>
        <v>0</v>
      </c>
      <c r="M256" s="1205">
        <f t="shared" si="29"/>
        <v>0</v>
      </c>
      <c r="N256" s="685"/>
    </row>
    <row r="257" spans="1:14" ht="15" customHeight="1" hidden="1">
      <c r="A257" s="228"/>
      <c r="B257" s="35"/>
      <c r="C257" s="148"/>
      <c r="D257" s="834"/>
      <c r="E257" s="888"/>
      <c r="F257" s="29"/>
      <c r="G257" s="830"/>
      <c r="H257" s="37"/>
      <c r="I257" s="13"/>
      <c r="J257" s="210"/>
      <c r="K257" s="37"/>
      <c r="L257" s="13"/>
      <c r="M257" s="390"/>
      <c r="N257" s="416"/>
    </row>
    <row r="258" spans="1:21" ht="16.5" customHeight="1" thickBot="1">
      <c r="A258" s="17" t="s">
        <v>234</v>
      </c>
      <c r="B258" s="103"/>
      <c r="C258" s="59"/>
      <c r="D258" s="802"/>
      <c r="E258" s="61" t="s">
        <v>235</v>
      </c>
      <c r="F258" s="74">
        <f>SUM(F259+F260+F263+F265)</f>
        <v>31327</v>
      </c>
      <c r="G258" s="19">
        <f>SUM(G259+G260+G263+G265)</f>
        <v>24154</v>
      </c>
      <c r="H258" s="74">
        <f aca="true" t="shared" si="30" ref="H258:M258">H259+H260+H263+H265</f>
        <v>6650</v>
      </c>
      <c r="I258" s="72">
        <f t="shared" si="30"/>
        <v>8050</v>
      </c>
      <c r="J258" s="19">
        <f t="shared" si="30"/>
        <v>26750</v>
      </c>
      <c r="K258" s="74">
        <f t="shared" si="30"/>
        <v>3450</v>
      </c>
      <c r="L258" s="72">
        <f t="shared" si="30"/>
        <v>3450</v>
      </c>
      <c r="M258" s="394">
        <f t="shared" si="30"/>
        <v>2326.4</v>
      </c>
      <c r="N258" s="392">
        <f>(100/L258)*M258</f>
        <v>67.43188405797102</v>
      </c>
      <c r="U258" s="468"/>
    </row>
    <row r="259" spans="1:14" ht="15" hidden="1">
      <c r="A259" s="295">
        <v>62</v>
      </c>
      <c r="B259" s="105"/>
      <c r="C259" s="105"/>
      <c r="D259" s="106" t="s">
        <v>209</v>
      </c>
      <c r="E259" s="861" t="s">
        <v>79</v>
      </c>
      <c r="F259" s="116">
        <v>0</v>
      </c>
      <c r="G259" s="107">
        <v>0</v>
      </c>
      <c r="H259" s="107">
        <v>0</v>
      </c>
      <c r="I259" s="107">
        <v>0</v>
      </c>
      <c r="J259" s="248">
        <v>0</v>
      </c>
      <c r="K259" s="116">
        <v>0</v>
      </c>
      <c r="L259" s="107">
        <v>0</v>
      </c>
      <c r="M259" s="1193">
        <v>0</v>
      </c>
      <c r="N259" s="410"/>
    </row>
    <row r="260" spans="1:14" ht="15">
      <c r="A260" s="223">
        <v>632</v>
      </c>
      <c r="B260" s="112"/>
      <c r="C260" s="1001"/>
      <c r="D260" s="808"/>
      <c r="E260" s="796" t="s">
        <v>89</v>
      </c>
      <c r="F260" s="77">
        <f>SUM(F261:F262)</f>
        <v>31204</v>
      </c>
      <c r="G260" s="192">
        <f>SUM(G261:G262)</f>
        <v>24146</v>
      </c>
      <c r="H260" s="77">
        <v>6500</v>
      </c>
      <c r="I260" s="75">
        <v>7900</v>
      </c>
      <c r="J260" s="251">
        <v>26600</v>
      </c>
      <c r="K260" s="77">
        <f>SUM(K261:K262)</f>
        <v>3300</v>
      </c>
      <c r="L260" s="75">
        <f>L261+L262</f>
        <v>3300</v>
      </c>
      <c r="M260" s="1205">
        <f>M261+M262</f>
        <v>2326.4</v>
      </c>
      <c r="N260" s="1273">
        <f>(100/L260)*M260</f>
        <v>70.4969696969697</v>
      </c>
    </row>
    <row r="261" spans="1:19" ht="15">
      <c r="A261" s="207">
        <v>632001</v>
      </c>
      <c r="B261" s="50">
        <v>1</v>
      </c>
      <c r="C261" s="1010">
        <v>41</v>
      </c>
      <c r="D261" s="816" t="s">
        <v>209</v>
      </c>
      <c r="E261" s="812" t="s">
        <v>91</v>
      </c>
      <c r="F261" s="121">
        <v>2058</v>
      </c>
      <c r="G261" s="249">
        <v>1039</v>
      </c>
      <c r="H261" s="121">
        <v>1500</v>
      </c>
      <c r="I261" s="99">
        <v>1900</v>
      </c>
      <c r="J261" s="249">
        <v>1500</v>
      </c>
      <c r="K261" s="121">
        <v>1500</v>
      </c>
      <c r="L261" s="99">
        <v>800</v>
      </c>
      <c r="M261" s="1199">
        <v>413.13</v>
      </c>
      <c r="N261" s="1270">
        <f>(100/L261)*M261</f>
        <v>51.64125</v>
      </c>
      <c r="S261" s="575"/>
    </row>
    <row r="262" spans="1:19" ht="15">
      <c r="A262" s="206">
        <v>632002</v>
      </c>
      <c r="B262" s="84"/>
      <c r="C262" s="1017">
        <v>41</v>
      </c>
      <c r="D262" s="807" t="s">
        <v>209</v>
      </c>
      <c r="E262" s="809" t="s">
        <v>29</v>
      </c>
      <c r="F262" s="811">
        <v>29146</v>
      </c>
      <c r="G262" s="243">
        <v>23107</v>
      </c>
      <c r="H262" s="811">
        <v>5000</v>
      </c>
      <c r="I262" s="24">
        <v>6000</v>
      </c>
      <c r="J262" s="243">
        <v>25000</v>
      </c>
      <c r="K262" s="811">
        <v>1800</v>
      </c>
      <c r="L262" s="24">
        <v>2500</v>
      </c>
      <c r="M262" s="1187">
        <v>1913.27</v>
      </c>
      <c r="N262" s="1271">
        <f>(100/L262)*M262</f>
        <v>76.5308</v>
      </c>
      <c r="S262" s="476"/>
    </row>
    <row r="263" spans="1:14" ht="15">
      <c r="A263" s="231">
        <v>635</v>
      </c>
      <c r="B263" s="76"/>
      <c r="C263" s="1000"/>
      <c r="D263" s="803" t="s">
        <v>209</v>
      </c>
      <c r="E263" s="797" t="s">
        <v>128</v>
      </c>
      <c r="F263" s="5">
        <v>123</v>
      </c>
      <c r="G263" s="192"/>
      <c r="H263" s="5">
        <v>150</v>
      </c>
      <c r="I263" s="4">
        <v>150</v>
      </c>
      <c r="J263" s="192">
        <v>150</v>
      </c>
      <c r="K263" s="5">
        <v>150</v>
      </c>
      <c r="L263" s="4">
        <v>150</v>
      </c>
      <c r="M263" s="442">
        <v>0</v>
      </c>
      <c r="N263" s="1273">
        <f>(100/L263)*M263</f>
        <v>0</v>
      </c>
    </row>
    <row r="264" spans="1:14" ht="15">
      <c r="A264" s="200">
        <v>635004</v>
      </c>
      <c r="B264" s="11">
        <v>4</v>
      </c>
      <c r="C264" s="236">
        <v>41</v>
      </c>
      <c r="D264" s="803" t="s">
        <v>209</v>
      </c>
      <c r="E264" s="800" t="s">
        <v>237</v>
      </c>
      <c r="F264" s="121">
        <v>123</v>
      </c>
      <c r="G264" s="249"/>
      <c r="H264" s="82">
        <v>150</v>
      </c>
      <c r="I264" s="99">
        <v>150</v>
      </c>
      <c r="J264" s="194">
        <v>150</v>
      </c>
      <c r="K264" s="82">
        <v>150</v>
      </c>
      <c r="L264" s="83">
        <v>150</v>
      </c>
      <c r="M264" s="1184">
        <v>0</v>
      </c>
      <c r="N264" s="1268">
        <f>(100/L264)*M264</f>
        <v>0</v>
      </c>
    </row>
    <row r="265" spans="1:14" ht="15">
      <c r="A265" s="191">
        <v>637</v>
      </c>
      <c r="B265" s="3"/>
      <c r="C265" s="156"/>
      <c r="D265" s="808"/>
      <c r="E265" s="797" t="s">
        <v>140</v>
      </c>
      <c r="F265" s="5"/>
      <c r="G265" s="192">
        <v>8</v>
      </c>
      <c r="H265" s="5"/>
      <c r="I265" s="4"/>
      <c r="J265" s="192"/>
      <c r="K265" s="5"/>
      <c r="L265" s="4"/>
      <c r="M265" s="442"/>
      <c r="N265" s="1295"/>
    </row>
    <row r="266" spans="1:14" ht="15" hidden="1">
      <c r="A266" s="207">
        <v>637004</v>
      </c>
      <c r="B266" s="16"/>
      <c r="C266" s="36"/>
      <c r="D266" s="88" t="s">
        <v>209</v>
      </c>
      <c r="E266" s="810" t="s">
        <v>236</v>
      </c>
      <c r="F266" s="891"/>
      <c r="G266" s="136"/>
      <c r="H266" s="22">
        <v>0</v>
      </c>
      <c r="I266" s="99">
        <v>0</v>
      </c>
      <c r="J266" s="208">
        <v>0</v>
      </c>
      <c r="K266" s="56">
        <v>0</v>
      </c>
      <c r="L266" s="99">
        <v>0</v>
      </c>
      <c r="M266" s="1182">
        <v>0</v>
      </c>
      <c r="N266" s="1278"/>
    </row>
    <row r="267" spans="1:14" ht="15">
      <c r="A267" s="198">
        <v>633006</v>
      </c>
      <c r="B267" s="9">
        <v>7</v>
      </c>
      <c r="C267" s="14">
        <v>41</v>
      </c>
      <c r="D267" s="806" t="s">
        <v>209</v>
      </c>
      <c r="E267" s="842" t="s">
        <v>96</v>
      </c>
      <c r="F267" s="892"/>
      <c r="G267" s="893">
        <v>8</v>
      </c>
      <c r="H267" s="37"/>
      <c r="I267" s="25"/>
      <c r="J267" s="243"/>
      <c r="K267" s="811"/>
      <c r="L267" s="25"/>
      <c r="M267" s="1186"/>
      <c r="N267" s="1312"/>
    </row>
    <row r="268" spans="1:14" ht="15.75" thickBot="1">
      <c r="A268" s="227"/>
      <c r="B268" s="101"/>
      <c r="C268" s="1007"/>
      <c r="D268" s="839"/>
      <c r="E268" s="843"/>
      <c r="F268" s="869"/>
      <c r="G268" s="421"/>
      <c r="H268" s="111"/>
      <c r="I268" s="102"/>
      <c r="J268" s="249"/>
      <c r="K268" s="121"/>
      <c r="L268" s="102"/>
      <c r="M268" s="1204"/>
      <c r="N268" s="1290"/>
    </row>
    <row r="269" spans="1:14" ht="15.75" thickBot="1">
      <c r="A269" s="73" t="s">
        <v>238</v>
      </c>
      <c r="B269" s="18"/>
      <c r="C269" s="999"/>
      <c r="D269" s="802"/>
      <c r="E269" s="61" t="s">
        <v>239</v>
      </c>
      <c r="F269" s="74">
        <f>SUM(F270+F279+F281+F285+F283)</f>
        <v>24534</v>
      </c>
      <c r="G269" s="19">
        <f>SUM(G270+G279+G281+G285+G283)</f>
        <v>23574</v>
      </c>
      <c r="H269" s="74">
        <f aca="true" t="shared" si="31" ref="H269:M269">H270+H279+H281+H283+H285</f>
        <v>24074</v>
      </c>
      <c r="I269" s="72">
        <f t="shared" si="31"/>
        <v>24074</v>
      </c>
      <c r="J269" s="19">
        <f t="shared" si="31"/>
        <v>24004</v>
      </c>
      <c r="K269" s="73">
        <f t="shared" si="31"/>
        <v>24074</v>
      </c>
      <c r="L269" s="72">
        <f t="shared" si="31"/>
        <v>24074</v>
      </c>
      <c r="M269" s="394">
        <f t="shared" si="31"/>
        <v>19309.39</v>
      </c>
      <c r="N269" s="392">
        <f>(100/L269)*M269</f>
        <v>80.20848217994516</v>
      </c>
    </row>
    <row r="270" spans="1:14" ht="14.25" customHeight="1">
      <c r="A270" s="300">
        <v>62</v>
      </c>
      <c r="B270" s="104"/>
      <c r="C270" s="162"/>
      <c r="D270" s="835"/>
      <c r="E270" s="836" t="s">
        <v>79</v>
      </c>
      <c r="F270" s="116">
        <v>333</v>
      </c>
      <c r="G270" s="248">
        <v>329</v>
      </c>
      <c r="H270" s="116">
        <v>324</v>
      </c>
      <c r="I270" s="116">
        <f>SUM(I271:I278)</f>
        <v>324</v>
      </c>
      <c r="J270" s="248">
        <f>SUM(J271:J278)</f>
        <v>324</v>
      </c>
      <c r="K270" s="116">
        <f>SUM(K271:K278)</f>
        <v>324</v>
      </c>
      <c r="L270" s="116">
        <f>SUM(L271:L278)</f>
        <v>324</v>
      </c>
      <c r="M270" s="1195">
        <f>SUM(M271:M278)</f>
        <v>164.22</v>
      </c>
      <c r="N270" s="1273">
        <f>(100/L270)*M270</f>
        <v>50.68518518518518</v>
      </c>
    </row>
    <row r="271" spans="1:14" ht="15" hidden="1">
      <c r="A271" s="196">
        <v>621000</v>
      </c>
      <c r="B271" s="23"/>
      <c r="C271" s="239"/>
      <c r="D271" s="804" t="s">
        <v>240</v>
      </c>
      <c r="E271" s="829" t="s">
        <v>80</v>
      </c>
      <c r="F271" s="97"/>
      <c r="G271" s="197"/>
      <c r="H271" s="56"/>
      <c r="I271" s="22"/>
      <c r="J271" s="208"/>
      <c r="K271" s="56"/>
      <c r="L271" s="22"/>
      <c r="M271" s="1182"/>
      <c r="N271" s="718"/>
    </row>
    <row r="272" spans="1:14" ht="0.75" customHeight="1" hidden="1">
      <c r="A272" s="198">
        <v>623000</v>
      </c>
      <c r="B272" s="9"/>
      <c r="C272" s="14"/>
      <c r="D272" s="806" t="s">
        <v>240</v>
      </c>
      <c r="E272" s="457" t="s">
        <v>81</v>
      </c>
      <c r="F272" s="51"/>
      <c r="G272" s="199"/>
      <c r="H272" s="51"/>
      <c r="I272" s="8"/>
      <c r="J272" s="199"/>
      <c r="K272" s="51"/>
      <c r="L272" s="8"/>
      <c r="M272" s="386"/>
      <c r="N272" s="479"/>
    </row>
    <row r="273" spans="1:14" ht="15" hidden="1">
      <c r="A273" s="198">
        <v>625001</v>
      </c>
      <c r="B273" s="9"/>
      <c r="C273" s="14"/>
      <c r="D273" s="806" t="s">
        <v>240</v>
      </c>
      <c r="E273" s="457" t="s">
        <v>82</v>
      </c>
      <c r="F273" s="51"/>
      <c r="G273" s="199"/>
      <c r="H273" s="51"/>
      <c r="I273" s="8"/>
      <c r="J273" s="199"/>
      <c r="K273" s="51"/>
      <c r="L273" s="8"/>
      <c r="M273" s="386"/>
      <c r="N273" s="723"/>
    </row>
    <row r="274" spans="1:14" ht="15">
      <c r="A274" s="198">
        <v>625002</v>
      </c>
      <c r="B274" s="9"/>
      <c r="C274" s="14">
        <v>41</v>
      </c>
      <c r="D274" s="806" t="s">
        <v>240</v>
      </c>
      <c r="E274" s="457" t="s">
        <v>83</v>
      </c>
      <c r="F274" s="51">
        <v>234</v>
      </c>
      <c r="G274" s="199">
        <v>235</v>
      </c>
      <c r="H274" s="51">
        <v>231</v>
      </c>
      <c r="I274" s="8">
        <v>231</v>
      </c>
      <c r="J274" s="199">
        <v>231</v>
      </c>
      <c r="K274" s="51">
        <v>231</v>
      </c>
      <c r="L274" s="8">
        <v>231</v>
      </c>
      <c r="M274" s="386">
        <v>117.6</v>
      </c>
      <c r="N274" s="1268">
        <f>(100/L274)*M274</f>
        <v>50.90909090909091</v>
      </c>
    </row>
    <row r="275" spans="1:14" ht="15">
      <c r="A275" s="196">
        <v>625003</v>
      </c>
      <c r="B275" s="7"/>
      <c r="C275" s="1002">
        <v>41</v>
      </c>
      <c r="D275" s="806" t="s">
        <v>240</v>
      </c>
      <c r="E275" s="798" t="s">
        <v>84</v>
      </c>
      <c r="F275" s="97">
        <v>13</v>
      </c>
      <c r="G275" s="199">
        <v>14</v>
      </c>
      <c r="H275" s="51">
        <v>14</v>
      </c>
      <c r="I275" s="8">
        <v>14</v>
      </c>
      <c r="J275" s="199">
        <v>14</v>
      </c>
      <c r="K275" s="51">
        <v>14</v>
      </c>
      <c r="L275" s="8">
        <v>14</v>
      </c>
      <c r="M275" s="386">
        <v>6.72</v>
      </c>
      <c r="N275" s="1283">
        <f>(100/L275)*M275</f>
        <v>48</v>
      </c>
    </row>
    <row r="276" spans="1:14" ht="15" hidden="1">
      <c r="A276" s="198">
        <v>625004</v>
      </c>
      <c r="B276" s="9"/>
      <c r="C276" s="9"/>
      <c r="D276" s="78" t="s">
        <v>240</v>
      </c>
      <c r="E276" s="741" t="s">
        <v>85</v>
      </c>
      <c r="F276" s="51"/>
      <c r="G276" s="199"/>
      <c r="H276" s="51"/>
      <c r="I276" s="8"/>
      <c r="J276" s="8"/>
      <c r="K276" s="8">
        <v>0</v>
      </c>
      <c r="L276" s="8">
        <v>0</v>
      </c>
      <c r="M276" s="386"/>
      <c r="N276" s="410"/>
    </row>
    <row r="277" spans="1:14" ht="15" hidden="1">
      <c r="A277" s="209">
        <v>625005</v>
      </c>
      <c r="B277" s="16"/>
      <c r="C277" s="16"/>
      <c r="D277" s="78" t="s">
        <v>240</v>
      </c>
      <c r="E277" s="43" t="s">
        <v>86</v>
      </c>
      <c r="F277" s="37"/>
      <c r="G277" s="210"/>
      <c r="H277" s="51"/>
      <c r="I277" s="8"/>
      <c r="J277" s="8"/>
      <c r="K277" s="8">
        <v>0</v>
      </c>
      <c r="L277" s="8">
        <v>0</v>
      </c>
      <c r="M277" s="386"/>
      <c r="N277" s="675"/>
    </row>
    <row r="278" spans="1:14" ht="15">
      <c r="A278" s="232">
        <v>625007</v>
      </c>
      <c r="B278" s="100"/>
      <c r="C278" s="438">
        <v>41</v>
      </c>
      <c r="D278" s="805" t="s">
        <v>240</v>
      </c>
      <c r="E278" s="743" t="s">
        <v>87</v>
      </c>
      <c r="F278" s="57">
        <v>86</v>
      </c>
      <c r="G278" s="244">
        <v>80</v>
      </c>
      <c r="H278" s="57">
        <v>79</v>
      </c>
      <c r="I278" s="25">
        <v>79</v>
      </c>
      <c r="J278" s="244">
        <v>79</v>
      </c>
      <c r="K278" s="57">
        <v>79</v>
      </c>
      <c r="L278" s="25">
        <v>79</v>
      </c>
      <c r="M278" s="391">
        <v>39.9</v>
      </c>
      <c r="N278" s="1271">
        <f aca="true" t="shared" si="32" ref="N278:N286">(100/L278)*M278</f>
        <v>50.50632911392405</v>
      </c>
    </row>
    <row r="279" spans="1:14" ht="15">
      <c r="A279" s="191">
        <v>632</v>
      </c>
      <c r="B279" s="3"/>
      <c r="C279" s="156"/>
      <c r="D279" s="808"/>
      <c r="E279" s="797" t="s">
        <v>241</v>
      </c>
      <c r="F279" s="5">
        <v>19972</v>
      </c>
      <c r="G279" s="192">
        <v>19651</v>
      </c>
      <c r="H279" s="5">
        <v>21000</v>
      </c>
      <c r="I279" s="5">
        <v>21000</v>
      </c>
      <c r="J279" s="192">
        <v>20000</v>
      </c>
      <c r="K279" s="5">
        <f>K280</f>
        <v>21000</v>
      </c>
      <c r="L279" s="5">
        <f>L280</f>
        <v>21000</v>
      </c>
      <c r="M279" s="1181">
        <f>M280</f>
        <v>18291.5</v>
      </c>
      <c r="N279" s="1273">
        <f t="shared" si="32"/>
        <v>87.10238095238095</v>
      </c>
    </row>
    <row r="280" spans="1:14" ht="15">
      <c r="A280" s="200">
        <v>632001</v>
      </c>
      <c r="B280" s="11">
        <v>1</v>
      </c>
      <c r="C280" s="236">
        <v>41</v>
      </c>
      <c r="D280" s="803" t="s">
        <v>240</v>
      </c>
      <c r="E280" s="799" t="s">
        <v>91</v>
      </c>
      <c r="F280" s="85">
        <v>19972</v>
      </c>
      <c r="G280" s="201">
        <v>19651</v>
      </c>
      <c r="H280" s="85">
        <v>21000</v>
      </c>
      <c r="I280" s="85">
        <v>21000</v>
      </c>
      <c r="J280" s="201">
        <v>21000</v>
      </c>
      <c r="K280" s="85">
        <v>21000</v>
      </c>
      <c r="L280" s="85">
        <v>21000</v>
      </c>
      <c r="M280" s="1192">
        <v>18291.5</v>
      </c>
      <c r="N280" s="1267">
        <f t="shared" si="32"/>
        <v>87.10238095238095</v>
      </c>
    </row>
    <row r="281" spans="1:14" ht="15">
      <c r="A281" s="231">
        <v>633</v>
      </c>
      <c r="B281" s="76"/>
      <c r="C281" s="1000"/>
      <c r="D281" s="803"/>
      <c r="E281" s="796" t="s">
        <v>96</v>
      </c>
      <c r="F281" s="77">
        <v>704</v>
      </c>
      <c r="G281" s="251">
        <v>1914</v>
      </c>
      <c r="H281" s="77">
        <v>1000</v>
      </c>
      <c r="I281" s="77">
        <v>1000</v>
      </c>
      <c r="J281" s="251">
        <v>2000</v>
      </c>
      <c r="K281" s="77">
        <f>K282</f>
        <v>1000</v>
      </c>
      <c r="L281" s="77">
        <f>L282</f>
        <v>1000</v>
      </c>
      <c r="M281" s="1180">
        <f>M282</f>
        <v>0</v>
      </c>
      <c r="N281" s="1273">
        <f t="shared" si="32"/>
        <v>0</v>
      </c>
    </row>
    <row r="282" spans="1:14" ht="15">
      <c r="A282" s="200">
        <v>633006</v>
      </c>
      <c r="B282" s="11">
        <v>7</v>
      </c>
      <c r="C282" s="236">
        <v>41</v>
      </c>
      <c r="D282" s="803" t="s">
        <v>240</v>
      </c>
      <c r="E282" s="799" t="s">
        <v>221</v>
      </c>
      <c r="F282" s="85">
        <v>704</v>
      </c>
      <c r="G282" s="201">
        <v>1914</v>
      </c>
      <c r="H282" s="85">
        <v>1000</v>
      </c>
      <c r="I282" s="85">
        <v>1000</v>
      </c>
      <c r="J282" s="201"/>
      <c r="K282" s="371">
        <v>1000</v>
      </c>
      <c r="L282" s="371">
        <v>1000</v>
      </c>
      <c r="M282" s="1210">
        <v>0</v>
      </c>
      <c r="N282" s="1270">
        <f t="shared" si="32"/>
        <v>0</v>
      </c>
    </row>
    <row r="283" spans="1:14" ht="15">
      <c r="A283" s="222">
        <v>635</v>
      </c>
      <c r="B283" s="3"/>
      <c r="C283" s="156"/>
      <c r="D283" s="808"/>
      <c r="E283" s="797" t="s">
        <v>128</v>
      </c>
      <c r="F283" s="5">
        <v>676</v>
      </c>
      <c r="G283" s="192"/>
      <c r="H283" s="77">
        <v>100</v>
      </c>
      <c r="I283" s="77">
        <v>100</v>
      </c>
      <c r="J283" s="251">
        <v>30</v>
      </c>
      <c r="K283" s="77">
        <f>K284</f>
        <v>100</v>
      </c>
      <c r="L283" s="77">
        <f>L284</f>
        <v>100</v>
      </c>
      <c r="M283" s="1180">
        <v>0</v>
      </c>
      <c r="N283" s="1286">
        <f t="shared" si="32"/>
        <v>0</v>
      </c>
    </row>
    <row r="284" spans="1:14" ht="0.75" customHeight="1">
      <c r="A284" s="200">
        <v>635006</v>
      </c>
      <c r="B284" s="11"/>
      <c r="C284" s="236">
        <v>41</v>
      </c>
      <c r="D284" s="803" t="s">
        <v>240</v>
      </c>
      <c r="E284" s="799" t="s">
        <v>242</v>
      </c>
      <c r="F284" s="85">
        <v>676</v>
      </c>
      <c r="G284" s="201"/>
      <c r="H284" s="85">
        <v>100</v>
      </c>
      <c r="I284" s="85">
        <v>100</v>
      </c>
      <c r="J284" s="201">
        <v>50</v>
      </c>
      <c r="K284" s="85">
        <v>100</v>
      </c>
      <c r="L284" s="85">
        <v>100</v>
      </c>
      <c r="M284" s="1192">
        <v>0</v>
      </c>
      <c r="N284" s="1267">
        <f t="shared" si="32"/>
        <v>0</v>
      </c>
    </row>
    <row r="285" spans="1:14" ht="15" customHeight="1" hidden="1">
      <c r="A285" s="223">
        <v>637</v>
      </c>
      <c r="B285" s="76"/>
      <c r="C285" s="1000"/>
      <c r="D285" s="803"/>
      <c r="E285" s="796" t="s">
        <v>140</v>
      </c>
      <c r="F285" s="77">
        <v>2849</v>
      </c>
      <c r="G285" s="251">
        <v>1680</v>
      </c>
      <c r="H285" s="77">
        <f aca="true" t="shared" si="33" ref="H285:M285">H286</f>
        <v>1650</v>
      </c>
      <c r="I285" s="75">
        <f t="shared" si="33"/>
        <v>1650</v>
      </c>
      <c r="J285" s="251">
        <f t="shared" si="33"/>
        <v>1650</v>
      </c>
      <c r="K285" s="77">
        <f t="shared" si="33"/>
        <v>1650</v>
      </c>
      <c r="L285" s="75">
        <f t="shared" si="33"/>
        <v>1650</v>
      </c>
      <c r="M285" s="1205">
        <f t="shared" si="33"/>
        <v>853.67</v>
      </c>
      <c r="N285" s="1273">
        <f t="shared" si="32"/>
        <v>51.737575757575755</v>
      </c>
    </row>
    <row r="286" spans="1:14" ht="15">
      <c r="A286" s="200">
        <v>637027</v>
      </c>
      <c r="B286" s="11"/>
      <c r="C286" s="236">
        <v>41</v>
      </c>
      <c r="D286" s="803" t="s">
        <v>240</v>
      </c>
      <c r="E286" s="799" t="s">
        <v>165</v>
      </c>
      <c r="F286" s="85">
        <v>2849</v>
      </c>
      <c r="G286" s="201">
        <v>1680</v>
      </c>
      <c r="H286" s="85">
        <v>1650</v>
      </c>
      <c r="I286" s="85">
        <v>1650</v>
      </c>
      <c r="J286" s="201">
        <v>1650</v>
      </c>
      <c r="K286" s="85">
        <v>1650</v>
      </c>
      <c r="L286" s="85">
        <v>1650</v>
      </c>
      <c r="M286" s="1192">
        <v>853.67</v>
      </c>
      <c r="N286" s="1267">
        <f t="shared" si="32"/>
        <v>51.737575757575755</v>
      </c>
    </row>
    <row r="287" spans="1:14" ht="15.75" thickBot="1">
      <c r="A287" s="297"/>
      <c r="B287" s="114"/>
      <c r="C287" s="1008"/>
      <c r="D287" s="839"/>
      <c r="E287" s="895"/>
      <c r="F287"/>
      <c r="G287" s="421"/>
      <c r="H287" s="747"/>
      <c r="I287" s="137"/>
      <c r="J287" s="205"/>
      <c r="K287" s="137"/>
      <c r="L287" s="137"/>
      <c r="M287" s="1211"/>
      <c r="N287" s="1299"/>
    </row>
    <row r="288" spans="1:14" ht="15.75" thickBot="1">
      <c r="A288" s="73" t="s">
        <v>243</v>
      </c>
      <c r="B288" s="103"/>
      <c r="C288" s="59"/>
      <c r="D288" s="802"/>
      <c r="E288" s="795" t="s">
        <v>244</v>
      </c>
      <c r="F288" s="74">
        <f>F298+F302+F307+F310+F289</f>
        <v>20348</v>
      </c>
      <c r="G288" s="19">
        <f>G298+G302+G307+G310+G289</f>
        <v>17864</v>
      </c>
      <c r="H288" s="74">
        <f aca="true" t="shared" si="34" ref="H288:M288">H289+H298+H302+H307+H310</f>
        <v>19851</v>
      </c>
      <c r="I288" s="74">
        <f t="shared" si="34"/>
        <v>23071</v>
      </c>
      <c r="J288" s="19">
        <f t="shared" si="34"/>
        <v>16441</v>
      </c>
      <c r="K288" s="74">
        <f t="shared" si="34"/>
        <v>18661</v>
      </c>
      <c r="L288" s="74">
        <f t="shared" si="34"/>
        <v>19026</v>
      </c>
      <c r="M288" s="392">
        <f t="shared" si="34"/>
        <v>11207.64</v>
      </c>
      <c r="N288" s="392">
        <f>(100/L288)*M288</f>
        <v>58.90696941028067</v>
      </c>
    </row>
    <row r="289" spans="1:14" ht="15">
      <c r="A289" s="301">
        <v>62</v>
      </c>
      <c r="B289" s="138"/>
      <c r="C289" s="1018"/>
      <c r="D289" s="894"/>
      <c r="E289" s="863" t="s">
        <v>79</v>
      </c>
      <c r="F289" s="116">
        <f>SUM(F290:F297)</f>
        <v>753</v>
      </c>
      <c r="G289" s="248">
        <f aca="true" t="shared" si="35" ref="G289:M289">SUM(G290:G297)</f>
        <v>694</v>
      </c>
      <c r="H289" s="139">
        <f t="shared" si="35"/>
        <v>831</v>
      </c>
      <c r="I289" s="139">
        <f t="shared" si="35"/>
        <v>831</v>
      </c>
      <c r="J289" s="896">
        <f t="shared" si="35"/>
        <v>831</v>
      </c>
      <c r="K289" s="139">
        <f t="shared" si="35"/>
        <v>831</v>
      </c>
      <c r="L289" s="139">
        <f t="shared" si="35"/>
        <v>831</v>
      </c>
      <c r="M289" s="1212">
        <f t="shared" si="35"/>
        <v>294.23999999999995</v>
      </c>
      <c r="N289" s="1273">
        <f>(100/L289)*M289</f>
        <v>35.40794223826714</v>
      </c>
    </row>
    <row r="290" spans="1:14" ht="15">
      <c r="A290" s="196">
        <v>621000</v>
      </c>
      <c r="B290" s="7"/>
      <c r="C290" s="1002">
        <v>41</v>
      </c>
      <c r="D290" s="817" t="s">
        <v>245</v>
      </c>
      <c r="E290" s="798" t="s">
        <v>80</v>
      </c>
      <c r="F290" s="97">
        <v>216</v>
      </c>
      <c r="G290" s="197">
        <v>180</v>
      </c>
      <c r="H290" s="56">
        <v>236</v>
      </c>
      <c r="I290" s="22">
        <v>236</v>
      </c>
      <c r="J290" s="208">
        <v>236</v>
      </c>
      <c r="K290" s="56">
        <v>236</v>
      </c>
      <c r="L290" s="22">
        <v>236</v>
      </c>
      <c r="M290" s="1182">
        <v>54</v>
      </c>
      <c r="N290" s="1268">
        <f>(100/L290)*M290</f>
        <v>22.881355932203387</v>
      </c>
    </row>
    <row r="291" spans="1:14" ht="15" hidden="1">
      <c r="A291" s="198">
        <v>623000</v>
      </c>
      <c r="B291" s="9"/>
      <c r="C291" s="1002">
        <v>41</v>
      </c>
      <c r="D291" s="817" t="s">
        <v>245</v>
      </c>
      <c r="E291" s="741" t="s">
        <v>81</v>
      </c>
      <c r="F291" s="51"/>
      <c r="G291" s="199"/>
      <c r="H291" s="51">
        <v>0</v>
      </c>
      <c r="I291" s="8">
        <v>0</v>
      </c>
      <c r="J291" s="199"/>
      <c r="K291" s="51">
        <v>0</v>
      </c>
      <c r="L291" s="8">
        <v>0</v>
      </c>
      <c r="M291" s="386">
        <v>0</v>
      </c>
      <c r="N291" s="718"/>
    </row>
    <row r="292" spans="1:14" ht="15">
      <c r="A292" s="198">
        <v>625001</v>
      </c>
      <c r="B292" s="9"/>
      <c r="C292" s="1002">
        <v>41</v>
      </c>
      <c r="D292" s="817" t="s">
        <v>245</v>
      </c>
      <c r="E292" s="741" t="s">
        <v>82</v>
      </c>
      <c r="F292" s="51">
        <v>31</v>
      </c>
      <c r="G292" s="199">
        <v>23</v>
      </c>
      <c r="H292" s="51">
        <v>35</v>
      </c>
      <c r="I292" s="8">
        <v>35</v>
      </c>
      <c r="J292" s="199">
        <v>35</v>
      </c>
      <c r="K292" s="51">
        <v>35</v>
      </c>
      <c r="L292" s="8">
        <v>35</v>
      </c>
      <c r="M292" s="386">
        <v>7.56</v>
      </c>
      <c r="N292" s="1272">
        <f aca="true" t="shared" si="36" ref="N292:N302">(100/L292)*M292</f>
        <v>21.599999999999998</v>
      </c>
    </row>
    <row r="293" spans="1:14" ht="15">
      <c r="A293" s="198">
        <v>625002</v>
      </c>
      <c r="B293" s="9"/>
      <c r="C293" s="1002">
        <v>41</v>
      </c>
      <c r="D293" s="817" t="s">
        <v>245</v>
      </c>
      <c r="E293" s="741" t="s">
        <v>83</v>
      </c>
      <c r="F293" s="51">
        <v>302</v>
      </c>
      <c r="G293" s="199">
        <v>302</v>
      </c>
      <c r="H293" s="51">
        <v>330</v>
      </c>
      <c r="I293" s="8">
        <v>330</v>
      </c>
      <c r="J293" s="199">
        <v>330</v>
      </c>
      <c r="K293" s="51">
        <v>330</v>
      </c>
      <c r="L293" s="8">
        <v>330</v>
      </c>
      <c r="M293" s="386">
        <v>151.2</v>
      </c>
      <c r="N293" s="1272">
        <f t="shared" si="36"/>
        <v>45.81818181818181</v>
      </c>
    </row>
    <row r="294" spans="1:14" ht="15">
      <c r="A294" s="196">
        <v>625003</v>
      </c>
      <c r="B294" s="55"/>
      <c r="C294" s="91">
        <v>41</v>
      </c>
      <c r="D294" s="817" t="s">
        <v>245</v>
      </c>
      <c r="E294" s="798" t="s">
        <v>84</v>
      </c>
      <c r="F294" s="97">
        <v>15</v>
      </c>
      <c r="G294" s="197">
        <v>17</v>
      </c>
      <c r="H294" s="51">
        <v>20</v>
      </c>
      <c r="I294" s="8">
        <v>20</v>
      </c>
      <c r="J294" s="199">
        <v>20</v>
      </c>
      <c r="K294" s="51">
        <v>20</v>
      </c>
      <c r="L294" s="8">
        <v>20</v>
      </c>
      <c r="M294" s="386">
        <v>8.64</v>
      </c>
      <c r="N294" s="1272">
        <f t="shared" si="36"/>
        <v>43.2</v>
      </c>
    </row>
    <row r="295" spans="1:14" ht="15">
      <c r="A295" s="198">
        <v>625004</v>
      </c>
      <c r="B295" s="34"/>
      <c r="C295" s="91">
        <v>41</v>
      </c>
      <c r="D295" s="817" t="s">
        <v>245</v>
      </c>
      <c r="E295" s="741" t="s">
        <v>85</v>
      </c>
      <c r="F295" s="51">
        <v>65</v>
      </c>
      <c r="G295" s="199">
        <v>52</v>
      </c>
      <c r="H295" s="51">
        <v>71</v>
      </c>
      <c r="I295" s="8">
        <v>71</v>
      </c>
      <c r="J295" s="199">
        <v>71</v>
      </c>
      <c r="K295" s="51">
        <v>71</v>
      </c>
      <c r="L295" s="8">
        <v>71</v>
      </c>
      <c r="M295" s="386">
        <v>16.2</v>
      </c>
      <c r="N295" s="1283">
        <f t="shared" si="36"/>
        <v>22.8169014084507</v>
      </c>
    </row>
    <row r="296" spans="1:14" ht="15">
      <c r="A296" s="209">
        <v>625005</v>
      </c>
      <c r="B296" s="36"/>
      <c r="C296" s="40">
        <v>41</v>
      </c>
      <c r="D296" s="817" t="s">
        <v>245</v>
      </c>
      <c r="E296" s="43" t="s">
        <v>86</v>
      </c>
      <c r="F296" s="37">
        <v>22</v>
      </c>
      <c r="G296" s="210">
        <v>17</v>
      </c>
      <c r="H296" s="51">
        <v>24</v>
      </c>
      <c r="I296" s="8">
        <v>24</v>
      </c>
      <c r="J296" s="199">
        <v>24</v>
      </c>
      <c r="K296" s="51">
        <v>24</v>
      </c>
      <c r="L296" s="8">
        <v>24</v>
      </c>
      <c r="M296" s="386">
        <v>5.4</v>
      </c>
      <c r="N296" s="1272">
        <f t="shared" si="36"/>
        <v>22.500000000000004</v>
      </c>
    </row>
    <row r="297" spans="1:14" ht="15">
      <c r="A297" s="232">
        <v>625007</v>
      </c>
      <c r="B297" s="86"/>
      <c r="C297" s="1019">
        <v>41</v>
      </c>
      <c r="D297" s="807" t="s">
        <v>245</v>
      </c>
      <c r="E297" s="809" t="s">
        <v>87</v>
      </c>
      <c r="F297" s="57">
        <v>102</v>
      </c>
      <c r="G297" s="243">
        <v>103</v>
      </c>
      <c r="H297" s="51">
        <v>115</v>
      </c>
      <c r="I297" s="8">
        <v>115</v>
      </c>
      <c r="J297" s="243">
        <v>115</v>
      </c>
      <c r="K297" s="51">
        <v>115</v>
      </c>
      <c r="L297" s="8">
        <v>115</v>
      </c>
      <c r="M297" s="386">
        <v>51.24</v>
      </c>
      <c r="N297" s="1316">
        <f t="shared" si="36"/>
        <v>44.55652173913044</v>
      </c>
    </row>
    <row r="298" spans="1:14" ht="15">
      <c r="A298" s="191">
        <v>632</v>
      </c>
      <c r="B298" s="3"/>
      <c r="C298" s="156"/>
      <c r="D298" s="808"/>
      <c r="E298" s="827" t="s">
        <v>241</v>
      </c>
      <c r="F298" s="5">
        <f>SUM(F299:F301)</f>
        <v>8752</v>
      </c>
      <c r="G298" s="192">
        <f>SUM(G299:G301)</f>
        <v>5870</v>
      </c>
      <c r="H298" s="5">
        <f aca="true" t="shared" si="37" ref="H298:M298">H299+H300+H301</f>
        <v>9660</v>
      </c>
      <c r="I298" s="4">
        <f t="shared" si="37"/>
        <v>9660</v>
      </c>
      <c r="J298" s="192">
        <f t="shared" si="37"/>
        <v>6000</v>
      </c>
      <c r="K298" s="5">
        <f t="shared" si="37"/>
        <v>7850</v>
      </c>
      <c r="L298" s="4">
        <f t="shared" si="37"/>
        <v>7900</v>
      </c>
      <c r="M298" s="442">
        <f t="shared" si="37"/>
        <v>3675.3999999999996</v>
      </c>
      <c r="N298" s="1273">
        <f t="shared" si="36"/>
        <v>46.52405063291139</v>
      </c>
    </row>
    <row r="299" spans="1:14" ht="15">
      <c r="A299" s="207">
        <v>632001</v>
      </c>
      <c r="B299" s="23">
        <v>1</v>
      </c>
      <c r="C299" s="1002">
        <v>41</v>
      </c>
      <c r="D299" s="817" t="s">
        <v>245</v>
      </c>
      <c r="E299" s="828" t="s">
        <v>246</v>
      </c>
      <c r="F299" s="37">
        <v>728</v>
      </c>
      <c r="G299" s="210">
        <v>749</v>
      </c>
      <c r="H299" s="56">
        <v>800</v>
      </c>
      <c r="I299" s="22">
        <v>800</v>
      </c>
      <c r="J299" s="208">
        <v>800</v>
      </c>
      <c r="K299" s="56">
        <v>350</v>
      </c>
      <c r="L299" s="22">
        <v>700</v>
      </c>
      <c r="M299" s="1182">
        <v>356.83</v>
      </c>
      <c r="N299" s="1270">
        <f t="shared" si="36"/>
        <v>50.97571428571428</v>
      </c>
    </row>
    <row r="300" spans="1:14" ht="15">
      <c r="A300" s="196">
        <v>632001</v>
      </c>
      <c r="B300" s="7">
        <v>2</v>
      </c>
      <c r="C300" s="1002">
        <v>41</v>
      </c>
      <c r="D300" s="817" t="s">
        <v>245</v>
      </c>
      <c r="E300" s="856" t="s">
        <v>247</v>
      </c>
      <c r="F300" s="51">
        <v>5900</v>
      </c>
      <c r="G300" s="199">
        <v>3208</v>
      </c>
      <c r="H300" s="57">
        <v>6200</v>
      </c>
      <c r="I300" s="25">
        <v>6200</v>
      </c>
      <c r="J300" s="244">
        <v>3200</v>
      </c>
      <c r="K300" s="57">
        <v>5500</v>
      </c>
      <c r="L300" s="25">
        <v>5200</v>
      </c>
      <c r="M300" s="391">
        <v>2342.31</v>
      </c>
      <c r="N300" s="1272">
        <f t="shared" si="36"/>
        <v>45.04442307692308</v>
      </c>
    </row>
    <row r="301" spans="1:14" ht="15">
      <c r="A301" s="209">
        <v>632002</v>
      </c>
      <c r="B301" s="36"/>
      <c r="C301" s="40">
        <v>41</v>
      </c>
      <c r="D301" s="817" t="s">
        <v>245</v>
      </c>
      <c r="E301" s="842" t="s">
        <v>29</v>
      </c>
      <c r="F301" s="57">
        <v>2124</v>
      </c>
      <c r="G301" s="244">
        <v>1913</v>
      </c>
      <c r="H301" s="811">
        <v>2660</v>
      </c>
      <c r="I301" s="24">
        <v>2660</v>
      </c>
      <c r="J301" s="243">
        <v>2000</v>
      </c>
      <c r="K301" s="811">
        <v>2000</v>
      </c>
      <c r="L301" s="24">
        <v>2000</v>
      </c>
      <c r="M301" s="1187">
        <v>976.26</v>
      </c>
      <c r="N301" s="1316">
        <f t="shared" si="36"/>
        <v>48.813</v>
      </c>
    </row>
    <row r="302" spans="1:20" ht="15">
      <c r="A302" s="222">
        <v>633</v>
      </c>
      <c r="B302" s="80"/>
      <c r="C302" s="123"/>
      <c r="D302" s="808"/>
      <c r="E302" s="827" t="s">
        <v>96</v>
      </c>
      <c r="F302" s="5">
        <f>SUM(F303:F306)</f>
        <v>101</v>
      </c>
      <c r="G302" s="192">
        <f>SUM(G303:G306)</f>
        <v>73</v>
      </c>
      <c r="H302" s="903">
        <f>H303+H306</f>
        <v>300</v>
      </c>
      <c r="I302" s="140">
        <v>2000</v>
      </c>
      <c r="J302" s="266">
        <f>J303+J306+J304+J305</f>
        <v>100</v>
      </c>
      <c r="K302" s="903">
        <f>K303+K306+K304+K305</f>
        <v>500</v>
      </c>
      <c r="L302" s="140">
        <f>L303+L304+L305+L306</f>
        <v>500</v>
      </c>
      <c r="M302" s="1213">
        <f>M303+M306+M304+M305</f>
        <v>15.92</v>
      </c>
      <c r="N302" s="1273">
        <f t="shared" si="36"/>
        <v>3.184</v>
      </c>
      <c r="T302" s="461"/>
    </row>
    <row r="303" spans="1:14" ht="15" customHeight="1" hidden="1">
      <c r="A303" s="207">
        <v>633006</v>
      </c>
      <c r="B303" s="23">
        <v>3</v>
      </c>
      <c r="C303" s="1002"/>
      <c r="D303" s="817" t="s">
        <v>245</v>
      </c>
      <c r="E303" s="828" t="s">
        <v>231</v>
      </c>
      <c r="F303" s="56"/>
      <c r="G303" s="208"/>
      <c r="H303" s="56">
        <v>0</v>
      </c>
      <c r="I303" s="22">
        <v>0</v>
      </c>
      <c r="J303" s="208">
        <v>0</v>
      </c>
      <c r="K303" s="56">
        <v>0</v>
      </c>
      <c r="L303" s="22">
        <v>0</v>
      </c>
      <c r="M303" s="1182">
        <v>0</v>
      </c>
      <c r="N303" s="485"/>
    </row>
    <row r="304" spans="1:14" ht="15" hidden="1">
      <c r="A304" s="303">
        <v>633006</v>
      </c>
      <c r="B304" s="141">
        <v>7</v>
      </c>
      <c r="C304" s="1020"/>
      <c r="D304" s="897" t="s">
        <v>245</v>
      </c>
      <c r="E304" s="901" t="s">
        <v>96</v>
      </c>
      <c r="F304" s="899"/>
      <c r="G304" s="904"/>
      <c r="H304" s="899"/>
      <c r="I304" s="142"/>
      <c r="J304" s="267"/>
      <c r="K304" s="899"/>
      <c r="L304" s="142"/>
      <c r="M304" s="1214"/>
      <c r="N304" s="410"/>
    </row>
    <row r="305" spans="1:14" ht="15">
      <c r="A305" s="315">
        <v>633004</v>
      </c>
      <c r="B305" s="316"/>
      <c r="C305" s="1021">
        <v>41</v>
      </c>
      <c r="D305" s="898" t="s">
        <v>245</v>
      </c>
      <c r="E305" s="902" t="s">
        <v>432</v>
      </c>
      <c r="F305" s="900">
        <v>89</v>
      </c>
      <c r="G305" s="318">
        <v>68</v>
      </c>
      <c r="H305" s="900"/>
      <c r="I305" s="329"/>
      <c r="J305" s="905"/>
      <c r="K305" s="900"/>
      <c r="L305" s="317"/>
      <c r="M305" s="1215"/>
      <c r="N305" s="675"/>
    </row>
    <row r="306" spans="1:14" ht="15">
      <c r="A306" s="206">
        <v>633006</v>
      </c>
      <c r="B306" s="11">
        <v>7</v>
      </c>
      <c r="C306" s="239">
        <v>41</v>
      </c>
      <c r="D306" s="817" t="s">
        <v>245</v>
      </c>
      <c r="E306" s="824" t="s">
        <v>96</v>
      </c>
      <c r="F306" s="811">
        <v>12</v>
      </c>
      <c r="G306" s="243">
        <v>5</v>
      </c>
      <c r="H306" s="811">
        <v>300</v>
      </c>
      <c r="I306" s="24">
        <v>2000</v>
      </c>
      <c r="J306" s="243">
        <v>100</v>
      </c>
      <c r="K306" s="811">
        <v>500</v>
      </c>
      <c r="L306" s="24">
        <v>500</v>
      </c>
      <c r="M306" s="1187">
        <v>15.92</v>
      </c>
      <c r="N306" s="1267">
        <f>(100/L306)*M306</f>
        <v>3.184</v>
      </c>
    </row>
    <row r="307" spans="1:14" ht="15">
      <c r="A307" s="191">
        <v>635</v>
      </c>
      <c r="B307" s="80"/>
      <c r="C307" s="123"/>
      <c r="D307" s="808"/>
      <c r="E307" s="827" t="s">
        <v>248</v>
      </c>
      <c r="F307" s="77">
        <f>SUM(F308:F309)</f>
        <v>2006</v>
      </c>
      <c r="G307" s="251">
        <f>SUM(G308:G309)</f>
        <v>1441</v>
      </c>
      <c r="H307" s="5">
        <f aca="true" t="shared" si="38" ref="H307:M307">H308+H309</f>
        <v>200</v>
      </c>
      <c r="I307" s="4">
        <f t="shared" si="38"/>
        <v>200</v>
      </c>
      <c r="J307" s="192">
        <f t="shared" si="38"/>
        <v>1150</v>
      </c>
      <c r="K307" s="5">
        <f t="shared" si="38"/>
        <v>200</v>
      </c>
      <c r="L307" s="4">
        <f t="shared" si="38"/>
        <v>200</v>
      </c>
      <c r="M307" s="442">
        <f t="shared" si="38"/>
        <v>88</v>
      </c>
      <c r="N307" s="1273">
        <f>(100/L307)*M307</f>
        <v>44</v>
      </c>
    </row>
    <row r="308" spans="1:14" ht="15">
      <c r="A308" s="304">
        <v>635006</v>
      </c>
      <c r="B308" s="23">
        <v>1</v>
      </c>
      <c r="C308" s="1002">
        <v>41</v>
      </c>
      <c r="D308" s="817" t="s">
        <v>245</v>
      </c>
      <c r="E308" s="828" t="s">
        <v>249</v>
      </c>
      <c r="F308" s="37"/>
      <c r="G308" s="197"/>
      <c r="H308" s="56">
        <v>200</v>
      </c>
      <c r="I308" s="22">
        <v>200</v>
      </c>
      <c r="J308" s="208">
        <v>50</v>
      </c>
      <c r="K308" s="56">
        <v>200</v>
      </c>
      <c r="L308" s="22">
        <v>200</v>
      </c>
      <c r="M308" s="1182">
        <v>88</v>
      </c>
      <c r="N308" s="1268">
        <f>(100/L308)*M308</f>
        <v>44</v>
      </c>
    </row>
    <row r="309" spans="1:14" ht="15">
      <c r="A309" s="206">
        <v>635006</v>
      </c>
      <c r="B309" s="11"/>
      <c r="C309" s="239">
        <v>41</v>
      </c>
      <c r="D309" s="806" t="s">
        <v>245</v>
      </c>
      <c r="E309" s="809" t="s">
        <v>250</v>
      </c>
      <c r="F309" s="57">
        <v>2006</v>
      </c>
      <c r="G309" s="244">
        <v>1441</v>
      </c>
      <c r="H309" s="57"/>
      <c r="I309" s="25"/>
      <c r="J309" s="244">
        <v>1100</v>
      </c>
      <c r="K309" s="57"/>
      <c r="L309" s="25"/>
      <c r="M309" s="391"/>
      <c r="N309" s="1321"/>
    </row>
    <row r="310" spans="1:14" ht="15">
      <c r="A310" s="191">
        <v>637</v>
      </c>
      <c r="B310" s="3"/>
      <c r="C310" s="156"/>
      <c r="D310" s="808"/>
      <c r="E310" s="797" t="s">
        <v>140</v>
      </c>
      <c r="F310" s="5">
        <f>SUM(F311:F316)</f>
        <v>8736</v>
      </c>
      <c r="G310" s="192">
        <f>SUM(G311:G316)</f>
        <v>9786</v>
      </c>
      <c r="H310" s="5">
        <f>H312+H314+H316+H313+H311+H315</f>
        <v>8860</v>
      </c>
      <c r="I310" s="4">
        <f>I311+I314+I316+I313+I312+I315</f>
        <v>10380</v>
      </c>
      <c r="J310" s="192">
        <f>J311+J314+J316+J313+J312</f>
        <v>8360</v>
      </c>
      <c r="K310" s="5">
        <f>SUM(K311:K316)</f>
        <v>9280</v>
      </c>
      <c r="L310" s="4">
        <f>L311+L312+L313+L314+L316+L315</f>
        <v>9595</v>
      </c>
      <c r="M310" s="442">
        <f>M311+M312+M313+M314+M316+L315</f>
        <v>7134.08</v>
      </c>
      <c r="N310" s="1273">
        <f>(100/L310)*M310</f>
        <v>74.35205836373112</v>
      </c>
    </row>
    <row r="311" spans="1:14" ht="15" customHeight="1">
      <c r="A311" s="207">
        <v>637004</v>
      </c>
      <c r="B311" s="23"/>
      <c r="C311" s="1002">
        <v>41</v>
      </c>
      <c r="D311" s="817" t="s">
        <v>245</v>
      </c>
      <c r="E311" s="812" t="s">
        <v>251</v>
      </c>
      <c r="F311" s="97">
        <v>958</v>
      </c>
      <c r="G311" s="197">
        <v>1956</v>
      </c>
      <c r="H311" s="56">
        <v>1000</v>
      </c>
      <c r="I311" s="22">
        <v>1000</v>
      </c>
      <c r="J311" s="249">
        <v>300</v>
      </c>
      <c r="K311" s="56">
        <v>350</v>
      </c>
      <c r="L311" s="22">
        <v>500</v>
      </c>
      <c r="M311" s="1199">
        <v>459.74</v>
      </c>
      <c r="N311" s="1268">
        <f>(100/L311)*M311</f>
        <v>91.94800000000001</v>
      </c>
    </row>
    <row r="312" spans="1:14" ht="15">
      <c r="A312" s="196">
        <v>637004</v>
      </c>
      <c r="B312" s="16">
        <v>5</v>
      </c>
      <c r="C312" s="239">
        <v>41</v>
      </c>
      <c r="D312" s="804" t="s">
        <v>245</v>
      </c>
      <c r="E312" s="743" t="s">
        <v>200</v>
      </c>
      <c r="F312" s="37">
        <v>698</v>
      </c>
      <c r="G312" s="210">
        <v>531</v>
      </c>
      <c r="H312" s="51">
        <v>600</v>
      </c>
      <c r="I312" s="8">
        <v>800</v>
      </c>
      <c r="J312" s="199">
        <v>500</v>
      </c>
      <c r="K312" s="51">
        <v>350</v>
      </c>
      <c r="L312" s="8">
        <v>500</v>
      </c>
      <c r="M312" s="386">
        <v>267.71</v>
      </c>
      <c r="N312" s="1283">
        <f>(100/L312)*M312</f>
        <v>53.542</v>
      </c>
    </row>
    <row r="313" spans="1:14" ht="15">
      <c r="A313" s="196">
        <v>637015</v>
      </c>
      <c r="B313" s="9"/>
      <c r="C313" s="14">
        <v>41</v>
      </c>
      <c r="D313" s="806" t="s">
        <v>245</v>
      </c>
      <c r="E313" s="741" t="s">
        <v>252</v>
      </c>
      <c r="F313" s="51">
        <v>282</v>
      </c>
      <c r="G313" s="199">
        <v>39</v>
      </c>
      <c r="H313" s="37">
        <v>200</v>
      </c>
      <c r="I313" s="37">
        <v>200</v>
      </c>
      <c r="J313" s="199">
        <v>100</v>
      </c>
      <c r="K313" s="37">
        <v>200</v>
      </c>
      <c r="L313" s="37">
        <v>200</v>
      </c>
      <c r="M313" s="386"/>
      <c r="N313" s="449"/>
    </row>
    <row r="314" spans="1:14" ht="15">
      <c r="A314" s="198">
        <v>637012</v>
      </c>
      <c r="B314" s="9">
        <v>50</v>
      </c>
      <c r="C314" s="1002">
        <v>41</v>
      </c>
      <c r="D314" s="817" t="s">
        <v>245</v>
      </c>
      <c r="E314" s="743" t="s">
        <v>253</v>
      </c>
      <c r="F314" s="51">
        <v>4648</v>
      </c>
      <c r="G314" s="199">
        <v>5078</v>
      </c>
      <c r="H314" s="51">
        <v>4700</v>
      </c>
      <c r="I314" s="8">
        <v>6000</v>
      </c>
      <c r="J314" s="199">
        <v>5100</v>
      </c>
      <c r="K314" s="51">
        <v>6000</v>
      </c>
      <c r="L314" s="8">
        <v>6000</v>
      </c>
      <c r="M314" s="386">
        <v>5291.63</v>
      </c>
      <c r="N314" s="1272">
        <f>(100/L314)*M314</f>
        <v>88.19383333333333</v>
      </c>
    </row>
    <row r="315" spans="1:14" ht="15">
      <c r="A315" s="196">
        <v>637012</v>
      </c>
      <c r="B315" s="7">
        <v>1</v>
      </c>
      <c r="C315" s="1002">
        <v>41</v>
      </c>
      <c r="D315" s="817" t="s">
        <v>245</v>
      </c>
      <c r="E315" s="743" t="s">
        <v>254</v>
      </c>
      <c r="F315" s="51">
        <v>20</v>
      </c>
      <c r="G315" s="199">
        <v>18</v>
      </c>
      <c r="H315" s="97"/>
      <c r="I315" s="97">
        <v>20</v>
      </c>
      <c r="J315" s="262">
        <v>20</v>
      </c>
      <c r="K315" s="97">
        <v>20</v>
      </c>
      <c r="L315" s="97">
        <v>35</v>
      </c>
      <c r="M315" s="1208">
        <v>20</v>
      </c>
      <c r="N315" s="1272">
        <f>(100/L315)*M315</f>
        <v>57.142857142857146</v>
      </c>
    </row>
    <row r="316" spans="1:14" ht="15">
      <c r="A316" s="206">
        <v>637027</v>
      </c>
      <c r="B316" s="33"/>
      <c r="C316" s="150">
        <v>41</v>
      </c>
      <c r="D316" s="807" t="s">
        <v>245</v>
      </c>
      <c r="E316" s="809" t="s">
        <v>165</v>
      </c>
      <c r="F316" s="811">
        <v>2130</v>
      </c>
      <c r="G316" s="243">
        <v>2164</v>
      </c>
      <c r="H316" s="811">
        <v>2360</v>
      </c>
      <c r="I316" s="811">
        <v>2360</v>
      </c>
      <c r="J316" s="991">
        <v>2360</v>
      </c>
      <c r="K316" s="811">
        <v>2360</v>
      </c>
      <c r="L316" s="811">
        <v>2360</v>
      </c>
      <c r="M316" s="1216">
        <v>1080</v>
      </c>
      <c r="N316" s="1283">
        <f>(100/L316)*M316</f>
        <v>45.762711864406775</v>
      </c>
    </row>
    <row r="317" spans="1:14" ht="15.75" thickBot="1">
      <c r="A317" s="302"/>
      <c r="B317" s="16"/>
      <c r="C317" s="16"/>
      <c r="D317" s="1036"/>
      <c r="E317" s="43"/>
      <c r="F317" s="1037"/>
      <c r="G317" s="432"/>
      <c r="H317" s="29"/>
      <c r="I317" s="37"/>
      <c r="J317" s="212"/>
      <c r="K317" s="37"/>
      <c r="L317" s="37"/>
      <c r="M317" s="1186"/>
      <c r="N317" s="1291"/>
    </row>
    <row r="318" spans="1:14" ht="15.75" thickBot="1">
      <c r="A318" s="17" t="s">
        <v>255</v>
      </c>
      <c r="B318" s="103"/>
      <c r="C318" s="18"/>
      <c r="D318" s="376"/>
      <c r="E318" s="795" t="s">
        <v>256</v>
      </c>
      <c r="F318" s="74">
        <f>F319+F325+F329+F327</f>
        <v>8708</v>
      </c>
      <c r="G318" s="19">
        <f>G319+G325+G327</f>
        <v>10739</v>
      </c>
      <c r="H318" s="62">
        <f>H319+H327</f>
        <v>20000</v>
      </c>
      <c r="I318" s="19">
        <f>I319+I327+I325</f>
        <v>20000</v>
      </c>
      <c r="J318" s="19">
        <f>J319+J327+J325</f>
        <v>8500</v>
      </c>
      <c r="K318" s="62">
        <f>K319+K327</f>
        <v>12000</v>
      </c>
      <c r="L318" s="19">
        <f>L319+L327</f>
        <v>12000</v>
      </c>
      <c r="M318" s="394">
        <f>M319+M327</f>
        <v>10000</v>
      </c>
      <c r="N318" s="392">
        <f>(100/L318)*M318</f>
        <v>83.33333333333333</v>
      </c>
    </row>
    <row r="319" spans="1:14" ht="15">
      <c r="A319" s="223">
        <v>642</v>
      </c>
      <c r="B319" s="112"/>
      <c r="C319" s="76"/>
      <c r="D319" s="907"/>
      <c r="E319" s="836" t="s">
        <v>181</v>
      </c>
      <c r="F319" s="77">
        <v>8048</v>
      </c>
      <c r="G319" s="251">
        <f>G320+G321+G323</f>
        <v>8000</v>
      </c>
      <c r="H319" s="77">
        <f aca="true" t="shared" si="39" ref="H319:M319">SUM(H320:H323)</f>
        <v>10000</v>
      </c>
      <c r="I319" s="107">
        <f t="shared" si="39"/>
        <v>10000</v>
      </c>
      <c r="J319" s="241">
        <f t="shared" si="39"/>
        <v>8000</v>
      </c>
      <c r="K319" s="77">
        <f t="shared" si="39"/>
        <v>10000</v>
      </c>
      <c r="L319" s="75">
        <f t="shared" si="39"/>
        <v>10000</v>
      </c>
      <c r="M319" s="1205">
        <f t="shared" si="39"/>
        <v>10000</v>
      </c>
      <c r="N319" s="1273">
        <f>(100/L319)*M319</f>
        <v>100</v>
      </c>
    </row>
    <row r="320" spans="1:14" ht="15">
      <c r="A320" s="207">
        <v>642002</v>
      </c>
      <c r="B320" s="50">
        <v>1</v>
      </c>
      <c r="C320" s="23">
        <v>41</v>
      </c>
      <c r="D320" s="908" t="s">
        <v>257</v>
      </c>
      <c r="E320" s="828" t="s">
        <v>258</v>
      </c>
      <c r="F320" s="56">
        <v>7000</v>
      </c>
      <c r="G320" s="208">
        <v>8000</v>
      </c>
      <c r="H320" s="56">
        <v>10000</v>
      </c>
      <c r="I320" s="22">
        <v>10000</v>
      </c>
      <c r="J320" s="256">
        <v>8000</v>
      </c>
      <c r="K320" s="56">
        <v>10000</v>
      </c>
      <c r="L320" s="22">
        <v>10000</v>
      </c>
      <c r="M320" s="1182">
        <v>10000</v>
      </c>
      <c r="N320" s="1268">
        <f>(100/L320)*M320</f>
        <v>100</v>
      </c>
    </row>
    <row r="321" spans="1:14" ht="15">
      <c r="A321" s="305">
        <v>642002</v>
      </c>
      <c r="B321" s="9">
        <v>2</v>
      </c>
      <c r="C321" s="9">
        <v>41</v>
      </c>
      <c r="D321" s="1033" t="s">
        <v>257</v>
      </c>
      <c r="E321" s="457" t="s">
        <v>259</v>
      </c>
      <c r="F321" s="51">
        <v>600</v>
      </c>
      <c r="G321" s="199"/>
      <c r="H321" s="37"/>
      <c r="I321" s="13"/>
      <c r="J321" s="212"/>
      <c r="K321" s="37"/>
      <c r="L321" s="37"/>
      <c r="M321" s="1185"/>
      <c r="N321" s="1318"/>
    </row>
    <row r="322" spans="1:14" ht="15" hidden="1">
      <c r="A322" s="1260">
        <v>642001</v>
      </c>
      <c r="B322" s="1261">
        <v>3</v>
      </c>
      <c r="C322" s="1262"/>
      <c r="D322" s="1263" t="s">
        <v>257</v>
      </c>
      <c r="E322" s="902" t="s">
        <v>260</v>
      </c>
      <c r="F322" s="1264"/>
      <c r="G322" s="905"/>
      <c r="H322" s="1264">
        <v>0</v>
      </c>
      <c r="I322" s="329">
        <v>0</v>
      </c>
      <c r="J322" s="1265"/>
      <c r="K322" s="1264">
        <v>0</v>
      </c>
      <c r="L322" s="329">
        <v>0</v>
      </c>
      <c r="M322" s="1266"/>
      <c r="N322" s="1317"/>
    </row>
    <row r="323" spans="1:14" ht="15">
      <c r="A323" s="202">
        <v>642002</v>
      </c>
      <c r="B323" s="334">
        <v>3</v>
      </c>
      <c r="C323" s="87">
        <v>41</v>
      </c>
      <c r="D323" s="909" t="s">
        <v>261</v>
      </c>
      <c r="E323" s="919" t="s">
        <v>262</v>
      </c>
      <c r="F323" s="214">
        <v>348</v>
      </c>
      <c r="G323" s="203"/>
      <c r="H323" s="819"/>
      <c r="I323" s="58"/>
      <c r="J323" s="924"/>
      <c r="K323" s="922"/>
      <c r="L323" s="144"/>
      <c r="M323" s="1217"/>
      <c r="N323" s="718"/>
    </row>
    <row r="324" spans="1:14" ht="15">
      <c r="A324" s="745">
        <v>642014</v>
      </c>
      <c r="B324" s="334"/>
      <c r="C324" s="87">
        <v>41</v>
      </c>
      <c r="D324" s="909" t="s">
        <v>263</v>
      </c>
      <c r="E324" s="919" t="s">
        <v>480</v>
      </c>
      <c r="F324" s="819">
        <v>100</v>
      </c>
      <c r="G324" s="203"/>
      <c r="H324" s="922"/>
      <c r="I324" s="58"/>
      <c r="J324" s="924"/>
      <c r="K324" s="819"/>
      <c r="L324" s="144"/>
      <c r="M324" s="1217"/>
      <c r="N324" s="709"/>
    </row>
    <row r="325" spans="1:14" ht="15">
      <c r="A325" s="746">
        <v>633</v>
      </c>
      <c r="B325" s="335"/>
      <c r="C325" s="420"/>
      <c r="D325" s="910"/>
      <c r="E325" s="920" t="s">
        <v>96</v>
      </c>
      <c r="F325" s="916"/>
      <c r="G325" s="337">
        <v>301</v>
      </c>
      <c r="H325" s="916"/>
      <c r="I325" s="75"/>
      <c r="J325" s="251"/>
      <c r="K325" s="916"/>
      <c r="L325" s="336"/>
      <c r="M325" s="1218"/>
      <c r="N325" s="709"/>
    </row>
    <row r="326" spans="1:14" ht="15">
      <c r="A326" s="481">
        <v>633006</v>
      </c>
      <c r="B326" s="482"/>
      <c r="C326" s="482"/>
      <c r="D326" s="911" t="s">
        <v>263</v>
      </c>
      <c r="E326" s="921" t="s">
        <v>481</v>
      </c>
      <c r="F326" s="917"/>
      <c r="G326" s="321">
        <v>301</v>
      </c>
      <c r="H326" s="917">
        <v>310</v>
      </c>
      <c r="I326" s="484"/>
      <c r="J326" s="925"/>
      <c r="K326" s="917"/>
      <c r="L326" s="483"/>
      <c r="M326" s="1219"/>
      <c r="N326" s="1297"/>
    </row>
    <row r="327" spans="1:14" ht="15">
      <c r="A327" s="231">
        <v>635</v>
      </c>
      <c r="B327" s="112"/>
      <c r="C327" s="112"/>
      <c r="D327" s="907"/>
      <c r="E327" s="853" t="s">
        <v>264</v>
      </c>
      <c r="F327" s="77">
        <v>60</v>
      </c>
      <c r="G327" s="251">
        <v>2438</v>
      </c>
      <c r="H327" s="77">
        <f>H328</f>
        <v>10000</v>
      </c>
      <c r="I327" s="75">
        <f>I328</f>
        <v>10000</v>
      </c>
      <c r="J327" s="251">
        <f>J328</f>
        <v>500</v>
      </c>
      <c r="K327" s="77">
        <f>K328</f>
        <v>2000</v>
      </c>
      <c r="L327" s="75">
        <f>L328</f>
        <v>2000</v>
      </c>
      <c r="M327" s="442">
        <v>0</v>
      </c>
      <c r="N327" s="1273">
        <f>(100/L327)*M327</f>
        <v>0</v>
      </c>
    </row>
    <row r="328" spans="1:14" ht="15">
      <c r="A328" s="193">
        <v>635006</v>
      </c>
      <c r="B328" s="81">
        <v>1</v>
      </c>
      <c r="C328" s="81">
        <v>41</v>
      </c>
      <c r="D328" s="912" t="s">
        <v>263</v>
      </c>
      <c r="E328" s="838" t="s">
        <v>433</v>
      </c>
      <c r="F328" s="82">
        <v>60</v>
      </c>
      <c r="G328" s="194">
        <v>2438</v>
      </c>
      <c r="H328" s="82">
        <v>10000</v>
      </c>
      <c r="I328" s="83">
        <v>10000</v>
      </c>
      <c r="J328" s="194">
        <v>500</v>
      </c>
      <c r="K328" s="82">
        <v>2000</v>
      </c>
      <c r="L328" s="83">
        <v>2000</v>
      </c>
      <c r="M328" s="1184">
        <v>0</v>
      </c>
      <c r="N328" s="1268">
        <f>(100/L328)*M328</f>
        <v>0</v>
      </c>
    </row>
    <row r="329" spans="1:14" ht="0.75" customHeight="1">
      <c r="A329" s="191">
        <v>637</v>
      </c>
      <c r="B329" s="3"/>
      <c r="C329" s="3"/>
      <c r="D329" s="912"/>
      <c r="E329" s="827" t="s">
        <v>140</v>
      </c>
      <c r="F329" s="5">
        <v>600</v>
      </c>
      <c r="G329" s="192"/>
      <c r="H329" s="5"/>
      <c r="I329" s="4"/>
      <c r="J329" s="192"/>
      <c r="K329" s="5"/>
      <c r="L329" s="4"/>
      <c r="M329" s="442"/>
      <c r="N329" s="1298"/>
    </row>
    <row r="330" spans="1:14" ht="15">
      <c r="A330" s="234">
        <v>637005</v>
      </c>
      <c r="B330" s="98"/>
      <c r="C330" s="98">
        <v>41</v>
      </c>
      <c r="D330" s="913" t="s">
        <v>257</v>
      </c>
      <c r="E330" s="841" t="s">
        <v>482</v>
      </c>
      <c r="F330" s="121">
        <v>600</v>
      </c>
      <c r="G330" s="249"/>
      <c r="H330" s="121"/>
      <c r="I330" s="99"/>
      <c r="J330" s="249"/>
      <c r="K330" s="37"/>
      <c r="L330" s="37"/>
      <c r="M330" s="1199"/>
      <c r="N330" s="415"/>
    </row>
    <row r="331" spans="1:14" ht="15.75" thickBot="1">
      <c r="A331" s="297"/>
      <c r="B331" s="114"/>
      <c r="C331" s="114"/>
      <c r="D331" s="914"/>
      <c r="E331" s="854"/>
      <c r="F331" s="831"/>
      <c r="G331" s="421"/>
      <c r="H331" s="747"/>
      <c r="I331" s="153"/>
      <c r="J331" s="270"/>
      <c r="K331" s="747"/>
      <c r="L331" s="747"/>
      <c r="M331" s="1220"/>
      <c r="N331" s="414"/>
    </row>
    <row r="332" spans="1:14" ht="15" customHeight="1" thickBot="1">
      <c r="A332" s="73" t="s">
        <v>265</v>
      </c>
      <c r="B332" s="103"/>
      <c r="C332" s="103"/>
      <c r="D332" s="376"/>
      <c r="E332" s="61" t="s">
        <v>266</v>
      </c>
      <c r="F332" s="74">
        <f>SUM(F333+F334+F343+F347+F357+F359)</f>
        <v>47630</v>
      </c>
      <c r="G332" s="19">
        <f>SUM(G333+G334+G343+G347+G357+G359)</f>
        <v>41803</v>
      </c>
      <c r="H332" s="74">
        <f>H333+H334+H343+H347+H357+H359</f>
        <v>76199</v>
      </c>
      <c r="I332" s="72">
        <f>I334+I343+I347+I357+I359</f>
        <v>76199</v>
      </c>
      <c r="J332" s="19">
        <f>J333+J334+J343+J347+J357+J359</f>
        <v>52425</v>
      </c>
      <c r="K332" s="74">
        <f>K334+K343+K347+K357+K359</f>
        <v>53726</v>
      </c>
      <c r="L332" s="72">
        <f>L333+L334+L343+L347+L357+L359</f>
        <v>73513</v>
      </c>
      <c r="M332" s="394">
        <f>M333+M334+M343+M347+M357+M359</f>
        <v>36135</v>
      </c>
      <c r="N332" s="392">
        <f>(100/L332)*M332</f>
        <v>49.15457130031423</v>
      </c>
    </row>
    <row r="333" spans="1:14" ht="15" hidden="1">
      <c r="A333" s="295">
        <v>610</v>
      </c>
      <c r="B333" s="104"/>
      <c r="C333" s="1000"/>
      <c r="D333" s="803" t="s">
        <v>267</v>
      </c>
      <c r="E333" s="853" t="s">
        <v>78</v>
      </c>
      <c r="F333" s="887">
        <v>0</v>
      </c>
      <c r="G333" s="134">
        <v>0</v>
      </c>
      <c r="H333" s="134"/>
      <c r="I333" s="134"/>
      <c r="J333" s="134"/>
      <c r="K333" s="134"/>
      <c r="L333" s="134"/>
      <c r="M333" s="1221"/>
      <c r="N333" s="452"/>
    </row>
    <row r="334" spans="1:14" ht="1.5" customHeight="1" hidden="1">
      <c r="A334" s="222">
        <v>62</v>
      </c>
      <c r="B334" s="3"/>
      <c r="C334" s="1000"/>
      <c r="D334" s="803"/>
      <c r="E334" s="853" t="s">
        <v>79</v>
      </c>
      <c r="F334" s="926">
        <f>SUM(F335:F342)</f>
        <v>364</v>
      </c>
      <c r="G334" s="278">
        <f aca="true" t="shared" si="40" ref="G334:M334">SUM(G335:G342)</f>
        <v>370</v>
      </c>
      <c r="H334" s="928">
        <f t="shared" si="40"/>
        <v>456</v>
      </c>
      <c r="I334" s="146">
        <f t="shared" si="40"/>
        <v>456</v>
      </c>
      <c r="J334" s="272">
        <f t="shared" si="40"/>
        <v>456</v>
      </c>
      <c r="K334" s="928">
        <f t="shared" si="40"/>
        <v>456</v>
      </c>
      <c r="L334" s="146">
        <f t="shared" si="40"/>
        <v>2143</v>
      </c>
      <c r="M334" s="437">
        <f t="shared" si="40"/>
        <v>1260.8100000000002</v>
      </c>
      <c r="N334" s="1273">
        <f aca="true" t="shared" si="41" ref="N334:N349">(100/L334)*M334</f>
        <v>58.83387774148391</v>
      </c>
    </row>
    <row r="335" spans="1:14" ht="15" customHeight="1">
      <c r="A335" s="196">
        <v>621000</v>
      </c>
      <c r="B335" s="7"/>
      <c r="C335" s="239">
        <v>41</v>
      </c>
      <c r="D335" s="804" t="s">
        <v>267</v>
      </c>
      <c r="E335" s="829" t="s">
        <v>268</v>
      </c>
      <c r="F335" s="851">
        <v>104</v>
      </c>
      <c r="G335" s="253">
        <v>100</v>
      </c>
      <c r="H335" s="121">
        <v>130</v>
      </c>
      <c r="I335" s="99">
        <v>130</v>
      </c>
      <c r="J335" s="249">
        <v>130</v>
      </c>
      <c r="K335" s="121">
        <v>130</v>
      </c>
      <c r="L335" s="99">
        <v>350</v>
      </c>
      <c r="M335" s="1199">
        <v>314.67</v>
      </c>
      <c r="N335" s="1268">
        <f t="shared" si="41"/>
        <v>89.90571428571428</v>
      </c>
    </row>
    <row r="336" spans="1:14" s="653" customFormat="1" ht="15" customHeight="1">
      <c r="A336" s="196">
        <v>623000</v>
      </c>
      <c r="B336" s="7"/>
      <c r="C336" s="239">
        <v>41</v>
      </c>
      <c r="D336" s="804" t="s">
        <v>267</v>
      </c>
      <c r="E336" s="741" t="s">
        <v>81</v>
      </c>
      <c r="F336" s="927"/>
      <c r="G336" s="749"/>
      <c r="H336" s="37"/>
      <c r="I336" s="13"/>
      <c r="J336" s="210"/>
      <c r="K336" s="37"/>
      <c r="L336" s="13">
        <v>300</v>
      </c>
      <c r="M336" s="390">
        <v>70</v>
      </c>
      <c r="N336" s="1283"/>
    </row>
    <row r="337" spans="1:14" ht="15">
      <c r="A337" s="198">
        <v>625001</v>
      </c>
      <c r="B337" s="9"/>
      <c r="C337" s="438">
        <v>41</v>
      </c>
      <c r="D337" s="805" t="s">
        <v>267</v>
      </c>
      <c r="E337" s="457" t="s">
        <v>82</v>
      </c>
      <c r="F337" s="819">
        <v>15</v>
      </c>
      <c r="G337" s="203">
        <v>14</v>
      </c>
      <c r="H337" s="57">
        <v>19</v>
      </c>
      <c r="I337" s="25">
        <v>19</v>
      </c>
      <c r="J337" s="244">
        <v>19</v>
      </c>
      <c r="K337" s="57">
        <v>19</v>
      </c>
      <c r="L337" s="25">
        <v>19</v>
      </c>
      <c r="M337" s="391">
        <v>5.11</v>
      </c>
      <c r="N337" s="1272">
        <f t="shared" si="41"/>
        <v>26.894736842105267</v>
      </c>
    </row>
    <row r="338" spans="1:14" ht="18" customHeight="1">
      <c r="A338" s="198">
        <v>625002</v>
      </c>
      <c r="B338" s="9"/>
      <c r="C338" s="14">
        <v>41</v>
      </c>
      <c r="D338" s="806" t="s">
        <v>267</v>
      </c>
      <c r="E338" s="457" t="s">
        <v>83</v>
      </c>
      <c r="F338" s="819">
        <v>146</v>
      </c>
      <c r="G338" s="203">
        <v>153</v>
      </c>
      <c r="H338" s="51">
        <v>182</v>
      </c>
      <c r="I338" s="8">
        <v>182</v>
      </c>
      <c r="J338" s="199">
        <v>182</v>
      </c>
      <c r="K338" s="51">
        <v>182</v>
      </c>
      <c r="L338" s="8">
        <v>900</v>
      </c>
      <c r="M338" s="386">
        <v>538.54</v>
      </c>
      <c r="N338" s="1272">
        <f t="shared" si="41"/>
        <v>59.837777777777774</v>
      </c>
    </row>
    <row r="339" spans="1:14" ht="15">
      <c r="A339" s="198">
        <v>625003</v>
      </c>
      <c r="B339" s="9"/>
      <c r="C339" s="92">
        <v>41</v>
      </c>
      <c r="D339" s="806" t="s">
        <v>267</v>
      </c>
      <c r="E339" s="457" t="s">
        <v>84</v>
      </c>
      <c r="F339" s="927">
        <v>9</v>
      </c>
      <c r="G339" s="749">
        <v>8</v>
      </c>
      <c r="H339" s="51">
        <v>11</v>
      </c>
      <c r="I339" s="8">
        <v>11</v>
      </c>
      <c r="J339" s="199">
        <v>11</v>
      </c>
      <c r="K339" s="51">
        <v>11</v>
      </c>
      <c r="L339" s="8">
        <v>61</v>
      </c>
      <c r="M339" s="386">
        <v>30.75</v>
      </c>
      <c r="N339" s="1272">
        <f t="shared" si="41"/>
        <v>50.40983606557377</v>
      </c>
    </row>
    <row r="340" spans="1:14" ht="15">
      <c r="A340" s="198">
        <v>625004</v>
      </c>
      <c r="B340" s="9"/>
      <c r="C340" s="92">
        <v>41</v>
      </c>
      <c r="D340" s="806" t="s">
        <v>267</v>
      </c>
      <c r="E340" s="457" t="s">
        <v>85</v>
      </c>
      <c r="F340" s="51">
        <v>33</v>
      </c>
      <c r="G340" s="199">
        <v>32</v>
      </c>
      <c r="H340" s="51">
        <v>39</v>
      </c>
      <c r="I340" s="8">
        <v>39</v>
      </c>
      <c r="J340" s="199">
        <v>39</v>
      </c>
      <c r="K340" s="51">
        <v>39</v>
      </c>
      <c r="L340" s="8">
        <v>200</v>
      </c>
      <c r="M340" s="386">
        <v>115.4</v>
      </c>
      <c r="N340" s="1272">
        <f t="shared" si="41"/>
        <v>57.7</v>
      </c>
    </row>
    <row r="341" spans="1:14" ht="15">
      <c r="A341" s="209">
        <v>625005</v>
      </c>
      <c r="B341" s="9"/>
      <c r="C341" s="14">
        <v>41</v>
      </c>
      <c r="D341" s="806" t="s">
        <v>267</v>
      </c>
      <c r="E341" s="856" t="s">
        <v>86</v>
      </c>
      <c r="F341" s="37">
        <v>7</v>
      </c>
      <c r="G341" s="210">
        <v>11</v>
      </c>
      <c r="H341" s="51">
        <v>13</v>
      </c>
      <c r="I341" s="8">
        <v>13</v>
      </c>
      <c r="J341" s="199">
        <v>13</v>
      </c>
      <c r="K341" s="51">
        <v>13</v>
      </c>
      <c r="L341" s="8">
        <v>13</v>
      </c>
      <c r="M341" s="386">
        <v>3.65</v>
      </c>
      <c r="N341" s="1272">
        <f t="shared" si="41"/>
        <v>28.076923076923077</v>
      </c>
    </row>
    <row r="342" spans="1:14" ht="14.25" customHeight="1">
      <c r="A342" s="206">
        <v>625007</v>
      </c>
      <c r="B342" s="11"/>
      <c r="C342" s="236">
        <v>41</v>
      </c>
      <c r="D342" s="803" t="s">
        <v>267</v>
      </c>
      <c r="E342" s="842" t="s">
        <v>87</v>
      </c>
      <c r="F342" s="852">
        <v>50</v>
      </c>
      <c r="G342" s="858">
        <v>52</v>
      </c>
      <c r="H342" s="37">
        <v>62</v>
      </c>
      <c r="I342" s="13">
        <v>62</v>
      </c>
      <c r="J342" s="210">
        <v>62</v>
      </c>
      <c r="K342" s="37">
        <v>62</v>
      </c>
      <c r="L342" s="13">
        <v>300</v>
      </c>
      <c r="M342" s="390">
        <v>182.69</v>
      </c>
      <c r="N342" s="1316">
        <f t="shared" si="41"/>
        <v>60.89666666666666</v>
      </c>
    </row>
    <row r="343" spans="1:14" ht="13.5" customHeight="1">
      <c r="A343" s="222">
        <v>632</v>
      </c>
      <c r="B343" s="3"/>
      <c r="C343" s="156"/>
      <c r="D343" s="808"/>
      <c r="E343" s="827" t="s">
        <v>89</v>
      </c>
      <c r="F343" s="5">
        <f>SUM(F344:F346)</f>
        <v>35183</v>
      </c>
      <c r="G343" s="192">
        <f aca="true" t="shared" si="42" ref="G343:M343">SUM(G344:G346)</f>
        <v>31733</v>
      </c>
      <c r="H343" s="5">
        <f t="shared" si="42"/>
        <v>39500</v>
      </c>
      <c r="I343" s="4">
        <f t="shared" si="42"/>
        <v>39500</v>
      </c>
      <c r="J343" s="192">
        <f t="shared" si="42"/>
        <v>36000</v>
      </c>
      <c r="K343" s="5">
        <f t="shared" si="42"/>
        <v>37500</v>
      </c>
      <c r="L343" s="4">
        <f t="shared" si="42"/>
        <v>32000</v>
      </c>
      <c r="M343" s="442">
        <f t="shared" si="42"/>
        <v>14391.89</v>
      </c>
      <c r="N343" s="1273">
        <f t="shared" si="41"/>
        <v>44.97465625</v>
      </c>
    </row>
    <row r="344" spans="1:14" ht="15">
      <c r="A344" s="196">
        <v>632001</v>
      </c>
      <c r="B344" s="7">
        <v>1</v>
      </c>
      <c r="C344" s="1002">
        <v>41</v>
      </c>
      <c r="D344" s="817" t="s">
        <v>267</v>
      </c>
      <c r="E344" s="829" t="s">
        <v>91</v>
      </c>
      <c r="F344" s="97">
        <v>6865</v>
      </c>
      <c r="G344" s="197">
        <v>6614</v>
      </c>
      <c r="H344" s="97">
        <v>9000</v>
      </c>
      <c r="I344" s="6">
        <v>9000</v>
      </c>
      <c r="J344" s="197">
        <v>7000</v>
      </c>
      <c r="K344" s="97">
        <v>9000</v>
      </c>
      <c r="L344" s="6">
        <v>9000</v>
      </c>
      <c r="M344" s="1185">
        <v>4307.26</v>
      </c>
      <c r="N344" s="1268">
        <f t="shared" si="41"/>
        <v>47.85844444444445</v>
      </c>
    </row>
    <row r="345" spans="1:15" ht="15">
      <c r="A345" s="198">
        <v>632001</v>
      </c>
      <c r="B345" s="7">
        <v>2</v>
      </c>
      <c r="C345" s="239">
        <v>41</v>
      </c>
      <c r="D345" s="805" t="s">
        <v>267</v>
      </c>
      <c r="E345" s="457" t="s">
        <v>92</v>
      </c>
      <c r="F345" s="97">
        <v>26272</v>
      </c>
      <c r="G345" s="197">
        <v>23120</v>
      </c>
      <c r="H345" s="51">
        <v>26500</v>
      </c>
      <c r="I345" s="8">
        <v>26500</v>
      </c>
      <c r="J345" s="199">
        <v>26500</v>
      </c>
      <c r="K345" s="51">
        <v>26500</v>
      </c>
      <c r="L345" s="8">
        <v>20000</v>
      </c>
      <c r="M345" s="386">
        <v>8048.81</v>
      </c>
      <c r="N345" s="1272">
        <f t="shared" si="41"/>
        <v>40.24405</v>
      </c>
      <c r="O345" s="1426"/>
    </row>
    <row r="346" spans="1:14" ht="15">
      <c r="A346" s="198">
        <v>632002</v>
      </c>
      <c r="B346" s="9"/>
      <c r="C346" s="14">
        <v>41</v>
      </c>
      <c r="D346" s="806" t="s">
        <v>267</v>
      </c>
      <c r="E346" s="457" t="s">
        <v>29</v>
      </c>
      <c r="F346" s="97">
        <v>2046</v>
      </c>
      <c r="G346" s="199">
        <v>1999</v>
      </c>
      <c r="H346" s="51">
        <v>4000</v>
      </c>
      <c r="I346" s="8">
        <v>4000</v>
      </c>
      <c r="J346" s="199">
        <v>2500</v>
      </c>
      <c r="K346" s="51">
        <v>2000</v>
      </c>
      <c r="L346" s="8">
        <v>3000</v>
      </c>
      <c r="M346" s="386">
        <v>2035.82</v>
      </c>
      <c r="N346" s="1316">
        <f t="shared" si="41"/>
        <v>67.86066666666666</v>
      </c>
    </row>
    <row r="347" spans="1:14" ht="15">
      <c r="A347" s="222">
        <v>633</v>
      </c>
      <c r="B347" s="3"/>
      <c r="C347" s="156"/>
      <c r="D347" s="808"/>
      <c r="E347" s="827" t="s">
        <v>96</v>
      </c>
      <c r="F347" s="5">
        <f aca="true" t="shared" si="43" ref="F347:M347">SUM(F349:F356)</f>
        <v>7454</v>
      </c>
      <c r="G347" s="192">
        <f t="shared" si="43"/>
        <v>6661</v>
      </c>
      <c r="H347" s="5">
        <f t="shared" si="43"/>
        <v>10700</v>
      </c>
      <c r="I347" s="4">
        <f t="shared" si="43"/>
        <v>14200</v>
      </c>
      <c r="J347" s="192">
        <f t="shared" si="43"/>
        <v>7250</v>
      </c>
      <c r="K347" s="5">
        <f t="shared" si="43"/>
        <v>10700</v>
      </c>
      <c r="L347" s="4">
        <f t="shared" si="43"/>
        <v>19600</v>
      </c>
      <c r="M347" s="442">
        <f t="shared" si="43"/>
        <v>11114.14</v>
      </c>
      <c r="N347" s="1273">
        <f t="shared" si="41"/>
        <v>56.70479591836734</v>
      </c>
    </row>
    <row r="348" spans="1:14" s="653" customFormat="1" ht="15">
      <c r="A348" s="207">
        <v>634004</v>
      </c>
      <c r="B348" s="23">
        <v>2</v>
      </c>
      <c r="C348" s="981">
        <v>41</v>
      </c>
      <c r="D348" s="816" t="s">
        <v>267</v>
      </c>
      <c r="E348" s="828" t="s">
        <v>554</v>
      </c>
      <c r="F348" s="56"/>
      <c r="G348" s="208"/>
      <c r="H348" s="56"/>
      <c r="I348" s="22"/>
      <c r="J348" s="208"/>
      <c r="K348" s="56"/>
      <c r="L348" s="22">
        <v>250</v>
      </c>
      <c r="M348" s="1182"/>
      <c r="N348" s="1425"/>
    </row>
    <row r="349" spans="1:14" ht="15" customHeight="1">
      <c r="A349" s="196">
        <v>633006</v>
      </c>
      <c r="B349" s="7"/>
      <c r="C349" s="1002">
        <v>41</v>
      </c>
      <c r="D349" s="817" t="s">
        <v>267</v>
      </c>
      <c r="E349" s="829" t="s">
        <v>221</v>
      </c>
      <c r="F349" s="97">
        <v>1006</v>
      </c>
      <c r="G349" s="197">
        <v>1064</v>
      </c>
      <c r="H349" s="97">
        <v>1500</v>
      </c>
      <c r="I349" s="6">
        <v>2800</v>
      </c>
      <c r="J349" s="197">
        <v>1300</v>
      </c>
      <c r="K349" s="97">
        <v>1500</v>
      </c>
      <c r="L349" s="6">
        <v>5200</v>
      </c>
      <c r="M349" s="1185">
        <v>3032.63</v>
      </c>
      <c r="N349" s="1283">
        <f t="shared" si="41"/>
        <v>58.3198076923077</v>
      </c>
    </row>
    <row r="350" spans="1:14" ht="15">
      <c r="A350" s="196">
        <v>633006</v>
      </c>
      <c r="B350" s="7">
        <v>2</v>
      </c>
      <c r="C350" s="1002">
        <v>41</v>
      </c>
      <c r="D350" s="806" t="s">
        <v>267</v>
      </c>
      <c r="E350" s="798" t="s">
        <v>463</v>
      </c>
      <c r="F350" s="97"/>
      <c r="G350" s="197"/>
      <c r="H350" s="97"/>
      <c r="I350" s="6">
        <v>2200</v>
      </c>
      <c r="J350" s="197"/>
      <c r="K350" s="97"/>
      <c r="L350" s="6"/>
      <c r="M350" s="386"/>
      <c r="N350" s="486"/>
    </row>
    <row r="351" spans="1:14" ht="15">
      <c r="A351" s="196">
        <v>633006</v>
      </c>
      <c r="B351" s="7">
        <v>3</v>
      </c>
      <c r="C351" s="1002">
        <v>41</v>
      </c>
      <c r="D351" s="806" t="s">
        <v>267</v>
      </c>
      <c r="E351" s="741" t="s">
        <v>103</v>
      </c>
      <c r="F351" s="97">
        <v>41</v>
      </c>
      <c r="G351" s="199">
        <v>104</v>
      </c>
      <c r="H351" s="51">
        <v>200</v>
      </c>
      <c r="I351" s="8">
        <v>200</v>
      </c>
      <c r="J351" s="199">
        <v>100</v>
      </c>
      <c r="K351" s="51">
        <v>200</v>
      </c>
      <c r="L351" s="8">
        <v>180</v>
      </c>
      <c r="M351" s="386">
        <v>0</v>
      </c>
      <c r="N351" s="1272">
        <f aca="true" t="shared" si="44" ref="N351:N360">(100/L351)*M351</f>
        <v>0</v>
      </c>
    </row>
    <row r="352" spans="1:14" ht="15">
      <c r="A352" s="196">
        <v>633006</v>
      </c>
      <c r="B352" s="7">
        <v>7</v>
      </c>
      <c r="C352" s="1002">
        <v>41</v>
      </c>
      <c r="D352" s="806" t="s">
        <v>267</v>
      </c>
      <c r="E352" s="741" t="s">
        <v>269</v>
      </c>
      <c r="F352" s="97">
        <v>363</v>
      </c>
      <c r="G352" s="197"/>
      <c r="H352" s="97"/>
      <c r="I352" s="6"/>
      <c r="J352" s="197">
        <v>50</v>
      </c>
      <c r="K352" s="97"/>
      <c r="L352" s="6">
        <v>4000</v>
      </c>
      <c r="M352" s="1185">
        <v>3692.86</v>
      </c>
      <c r="N352" s="1272">
        <f t="shared" si="44"/>
        <v>92.32150000000001</v>
      </c>
    </row>
    <row r="353" spans="1:14" ht="15">
      <c r="A353" s="196">
        <v>633006</v>
      </c>
      <c r="B353" s="7">
        <v>12</v>
      </c>
      <c r="C353" s="239">
        <v>41</v>
      </c>
      <c r="D353" s="804" t="s">
        <v>267</v>
      </c>
      <c r="E353" s="741" t="s">
        <v>270</v>
      </c>
      <c r="F353" s="51">
        <v>849</v>
      </c>
      <c r="G353" s="197">
        <v>125</v>
      </c>
      <c r="H353" s="97">
        <v>4000</v>
      </c>
      <c r="I353" s="6">
        <v>4000</v>
      </c>
      <c r="J353" s="197">
        <v>800</v>
      </c>
      <c r="K353" s="97">
        <v>4000</v>
      </c>
      <c r="L353" s="6">
        <v>4000</v>
      </c>
      <c r="M353" s="386">
        <v>0</v>
      </c>
      <c r="N353" s="1272">
        <f t="shared" si="44"/>
        <v>0</v>
      </c>
    </row>
    <row r="354" spans="1:14" ht="15">
      <c r="A354" s="196">
        <v>633006</v>
      </c>
      <c r="B354" s="7">
        <v>30</v>
      </c>
      <c r="C354" s="239">
        <v>41</v>
      </c>
      <c r="D354" s="804" t="s">
        <v>267</v>
      </c>
      <c r="E354" s="741" t="s">
        <v>512</v>
      </c>
      <c r="F354" s="51"/>
      <c r="G354" s="197"/>
      <c r="H354" s="97"/>
      <c r="I354" s="6"/>
      <c r="J354" s="197"/>
      <c r="K354" s="97"/>
      <c r="L354" s="6">
        <v>1200</v>
      </c>
      <c r="M354" s="1185">
        <v>1150</v>
      </c>
      <c r="N354" s="1272">
        <f t="shared" si="44"/>
        <v>95.83333333333333</v>
      </c>
    </row>
    <row r="355" spans="1:14" ht="15">
      <c r="A355" s="198">
        <v>633015</v>
      </c>
      <c r="B355" s="9"/>
      <c r="C355" s="438">
        <v>41</v>
      </c>
      <c r="D355" s="805" t="s">
        <v>267</v>
      </c>
      <c r="E355" s="741" t="s">
        <v>449</v>
      </c>
      <c r="F355" s="51"/>
      <c r="G355" s="199"/>
      <c r="H355" s="51"/>
      <c r="I355" s="8"/>
      <c r="J355" s="199"/>
      <c r="K355" s="51"/>
      <c r="L355" s="8">
        <v>20</v>
      </c>
      <c r="M355" s="386">
        <v>15</v>
      </c>
      <c r="N355" s="1319">
        <f t="shared" si="44"/>
        <v>75</v>
      </c>
    </row>
    <row r="356" spans="1:14" ht="15">
      <c r="A356" s="206">
        <v>633016</v>
      </c>
      <c r="B356" s="33"/>
      <c r="C356" s="150">
        <v>41</v>
      </c>
      <c r="D356" s="807" t="s">
        <v>272</v>
      </c>
      <c r="E356" s="809" t="s">
        <v>273</v>
      </c>
      <c r="F356" s="85">
        <v>5195</v>
      </c>
      <c r="G356" s="201">
        <v>5368</v>
      </c>
      <c r="H356" s="85">
        <v>5000</v>
      </c>
      <c r="I356" s="85">
        <v>5000</v>
      </c>
      <c r="J356" s="201">
        <v>5000</v>
      </c>
      <c r="K356" s="85">
        <v>5000</v>
      </c>
      <c r="L356" s="85">
        <v>5000</v>
      </c>
      <c r="M356" s="1192">
        <v>3223.65</v>
      </c>
      <c r="N356" s="1271">
        <f t="shared" si="44"/>
        <v>64.473</v>
      </c>
    </row>
    <row r="357" spans="1:14" ht="15">
      <c r="A357" s="222">
        <v>635</v>
      </c>
      <c r="B357" s="3"/>
      <c r="C357" s="156"/>
      <c r="D357" s="808"/>
      <c r="E357" s="797" t="s">
        <v>128</v>
      </c>
      <c r="F357" s="5">
        <f>SUM(F358:F358)</f>
        <v>0</v>
      </c>
      <c r="G357" s="192">
        <f>SUM(G358:G358)</f>
        <v>176</v>
      </c>
      <c r="H357" s="5">
        <f>H358</f>
        <v>21524</v>
      </c>
      <c r="I357" s="4">
        <f>I358</f>
        <v>12524</v>
      </c>
      <c r="J357" s="192">
        <f>J358</f>
        <v>300</v>
      </c>
      <c r="K357" s="5">
        <f>K358</f>
        <v>1000</v>
      </c>
      <c r="L357" s="4">
        <f>L358</f>
        <v>1000</v>
      </c>
      <c r="M357" s="442">
        <v>0</v>
      </c>
      <c r="N357" s="1273">
        <f t="shared" si="44"/>
        <v>0</v>
      </c>
    </row>
    <row r="358" spans="1:14" ht="15">
      <c r="A358" s="196">
        <v>635006</v>
      </c>
      <c r="B358" s="80">
        <v>1</v>
      </c>
      <c r="C358" s="123">
        <v>41</v>
      </c>
      <c r="D358" s="808" t="s">
        <v>267</v>
      </c>
      <c r="E358" s="800" t="s">
        <v>135</v>
      </c>
      <c r="F358" s="56">
        <v>0</v>
      </c>
      <c r="G358" s="197">
        <v>176</v>
      </c>
      <c r="H358" s="97">
        <v>21524</v>
      </c>
      <c r="I358" s="97">
        <v>12524</v>
      </c>
      <c r="J358" s="197">
        <v>300</v>
      </c>
      <c r="K358" s="97">
        <v>1000</v>
      </c>
      <c r="L358" s="97">
        <v>1000</v>
      </c>
      <c r="M358" s="1208">
        <v>0</v>
      </c>
      <c r="N358" s="1267">
        <f t="shared" si="44"/>
        <v>0</v>
      </c>
    </row>
    <row r="359" spans="1:14" ht="14.25" customHeight="1">
      <c r="A359" s="222">
        <v>637</v>
      </c>
      <c r="B359" s="76"/>
      <c r="C359" s="1000"/>
      <c r="D359" s="803"/>
      <c r="E359" s="796" t="s">
        <v>140</v>
      </c>
      <c r="F359" s="5">
        <f aca="true" t="shared" si="45" ref="F359:M359">SUM(F360:F369)</f>
        <v>4629</v>
      </c>
      <c r="G359" s="192">
        <f t="shared" si="45"/>
        <v>2863</v>
      </c>
      <c r="H359" s="5">
        <f t="shared" si="45"/>
        <v>4019</v>
      </c>
      <c r="I359" s="4">
        <f t="shared" si="45"/>
        <v>9519</v>
      </c>
      <c r="J359" s="192">
        <f t="shared" si="45"/>
        <v>8419</v>
      </c>
      <c r="K359" s="5">
        <f t="shared" si="45"/>
        <v>4070</v>
      </c>
      <c r="L359" s="4">
        <f t="shared" si="45"/>
        <v>18770</v>
      </c>
      <c r="M359" s="442">
        <f t="shared" si="45"/>
        <v>9368.16</v>
      </c>
      <c r="N359" s="1273">
        <f t="shared" si="44"/>
        <v>49.910282365476824</v>
      </c>
    </row>
    <row r="360" spans="1:14" ht="17.25" customHeight="1">
      <c r="A360" s="207">
        <v>637005</v>
      </c>
      <c r="B360" s="23">
        <v>30</v>
      </c>
      <c r="C360" s="981">
        <v>41</v>
      </c>
      <c r="D360" s="816" t="s">
        <v>267</v>
      </c>
      <c r="E360" s="812" t="s">
        <v>275</v>
      </c>
      <c r="F360" s="851"/>
      <c r="G360" s="253"/>
      <c r="H360" s="851"/>
      <c r="I360" s="117"/>
      <c r="J360" s="253"/>
      <c r="K360" s="851"/>
      <c r="L360" s="117">
        <v>3000</v>
      </c>
      <c r="M360" s="1196">
        <v>2065.42</v>
      </c>
      <c r="N360" s="1270">
        <f t="shared" si="44"/>
        <v>68.84733333333334</v>
      </c>
    </row>
    <row r="361" spans="1:14" ht="14.25" customHeight="1">
      <c r="A361" s="196">
        <v>637002</v>
      </c>
      <c r="B361" s="7"/>
      <c r="C361" s="1002">
        <v>41</v>
      </c>
      <c r="D361" s="817" t="s">
        <v>267</v>
      </c>
      <c r="E361" s="798" t="s">
        <v>483</v>
      </c>
      <c r="F361" s="927">
        <v>2905</v>
      </c>
      <c r="G361" s="749"/>
      <c r="H361" s="927"/>
      <c r="I361" s="12"/>
      <c r="J361" s="749"/>
      <c r="K361" s="927"/>
      <c r="L361" s="12"/>
      <c r="M361" s="1189"/>
      <c r="N361" s="1320"/>
    </row>
    <row r="362" spans="1:14" ht="15">
      <c r="A362" s="196">
        <v>637002</v>
      </c>
      <c r="B362" s="7">
        <v>1</v>
      </c>
      <c r="C362" s="1002">
        <v>41</v>
      </c>
      <c r="D362" s="806" t="s">
        <v>267</v>
      </c>
      <c r="E362" s="798" t="s">
        <v>276</v>
      </c>
      <c r="F362" s="97">
        <v>700</v>
      </c>
      <c r="G362" s="197">
        <v>1000</v>
      </c>
      <c r="H362" s="97">
        <v>1000</v>
      </c>
      <c r="I362" s="6">
        <v>1000</v>
      </c>
      <c r="J362" s="197">
        <v>1000</v>
      </c>
      <c r="K362" s="97">
        <v>1000</v>
      </c>
      <c r="L362" s="6">
        <v>1000</v>
      </c>
      <c r="M362" s="386">
        <v>243.64</v>
      </c>
      <c r="N362" s="1272">
        <f>(100/L362)*M362</f>
        <v>24.364</v>
      </c>
    </row>
    <row r="363" spans="1:14" ht="14.25" customHeight="1">
      <c r="A363" s="196">
        <v>637002</v>
      </c>
      <c r="B363" s="7">
        <v>2</v>
      </c>
      <c r="C363" s="1002">
        <v>41</v>
      </c>
      <c r="D363" s="817" t="s">
        <v>267</v>
      </c>
      <c r="E363" s="798" t="s">
        <v>464</v>
      </c>
      <c r="F363" s="97"/>
      <c r="G363" s="197"/>
      <c r="H363" s="97"/>
      <c r="I363" s="6">
        <v>5500</v>
      </c>
      <c r="J363" s="197">
        <v>5200</v>
      </c>
      <c r="K363" s="97"/>
      <c r="L363" s="6">
        <v>4200</v>
      </c>
      <c r="M363" s="1185"/>
      <c r="N363" s="1322"/>
    </row>
    <row r="364" spans="1:14" s="653" customFormat="1" ht="14.25" customHeight="1">
      <c r="A364" s="196">
        <v>637002</v>
      </c>
      <c r="B364" s="7">
        <v>2</v>
      </c>
      <c r="C364" s="1002">
        <v>71</v>
      </c>
      <c r="D364" s="817" t="s">
        <v>267</v>
      </c>
      <c r="E364" s="798" t="s">
        <v>464</v>
      </c>
      <c r="F364" s="97"/>
      <c r="G364" s="197"/>
      <c r="H364" s="97"/>
      <c r="I364" s="6"/>
      <c r="J364" s="197"/>
      <c r="K364" s="97"/>
      <c r="L364" s="6">
        <v>1000</v>
      </c>
      <c r="M364" s="1185"/>
      <c r="N364" s="447"/>
    </row>
    <row r="365" spans="1:14" ht="15.75" customHeight="1">
      <c r="A365" s="196">
        <v>637004</v>
      </c>
      <c r="B365" s="7"/>
      <c r="C365" s="1002">
        <v>41</v>
      </c>
      <c r="D365" s="817" t="s">
        <v>267</v>
      </c>
      <c r="E365" s="798" t="s">
        <v>533</v>
      </c>
      <c r="F365" s="97"/>
      <c r="G365" s="197">
        <v>125</v>
      </c>
      <c r="H365" s="51">
        <v>200</v>
      </c>
      <c r="I365" s="8">
        <v>200</v>
      </c>
      <c r="J365" s="199">
        <v>200</v>
      </c>
      <c r="K365" s="51">
        <v>200</v>
      </c>
      <c r="L365" s="8">
        <v>1500</v>
      </c>
      <c r="M365" s="386">
        <v>1500</v>
      </c>
      <c r="N365" s="1305">
        <f>(100/L365)*M365</f>
        <v>100</v>
      </c>
    </row>
    <row r="366" spans="1:14" ht="15">
      <c r="A366" s="198">
        <v>637004</v>
      </c>
      <c r="B366" s="9">
        <v>5</v>
      </c>
      <c r="C366" s="14">
        <v>41</v>
      </c>
      <c r="D366" s="806" t="s">
        <v>267</v>
      </c>
      <c r="E366" s="741" t="s">
        <v>144</v>
      </c>
      <c r="F366" s="97"/>
      <c r="G366" s="197">
        <v>180</v>
      </c>
      <c r="H366" s="51">
        <v>1000</v>
      </c>
      <c r="I366" s="8">
        <v>1000</v>
      </c>
      <c r="J366" s="199">
        <v>200</v>
      </c>
      <c r="K366" s="51">
        <v>1000</v>
      </c>
      <c r="L366" s="8">
        <v>1000</v>
      </c>
      <c r="M366" s="386">
        <v>0</v>
      </c>
      <c r="N366" s="1272">
        <f>(100/L366)*M366</f>
        <v>0</v>
      </c>
    </row>
    <row r="367" spans="1:14" ht="15">
      <c r="A367" s="196">
        <v>637013</v>
      </c>
      <c r="B367" s="7"/>
      <c r="C367" s="1002">
        <v>41</v>
      </c>
      <c r="D367" s="806" t="s">
        <v>272</v>
      </c>
      <c r="E367" s="741" t="s">
        <v>278</v>
      </c>
      <c r="F367" s="51"/>
      <c r="G367" s="199">
        <v>305</v>
      </c>
      <c r="H367" s="97">
        <v>299</v>
      </c>
      <c r="I367" s="6">
        <v>299</v>
      </c>
      <c r="J367" s="197">
        <v>299</v>
      </c>
      <c r="K367" s="97">
        <v>350</v>
      </c>
      <c r="L367" s="6">
        <v>350</v>
      </c>
      <c r="M367" s="1185">
        <v>0</v>
      </c>
      <c r="N367" s="1283">
        <f>(100/L367)*M367</f>
        <v>0</v>
      </c>
    </row>
    <row r="368" spans="1:14" ht="13.5" customHeight="1">
      <c r="A368" s="198">
        <v>637015</v>
      </c>
      <c r="B368" s="9"/>
      <c r="C368" s="14">
        <v>41</v>
      </c>
      <c r="D368" s="806" t="s">
        <v>77</v>
      </c>
      <c r="E368" s="741" t="s">
        <v>158</v>
      </c>
      <c r="F368" s="51"/>
      <c r="G368" s="199">
        <v>212</v>
      </c>
      <c r="H368" s="97">
        <v>220</v>
      </c>
      <c r="I368" s="6">
        <v>220</v>
      </c>
      <c r="J368" s="197">
        <v>220</v>
      </c>
      <c r="K368" s="97">
        <v>220</v>
      </c>
      <c r="L368" s="6">
        <v>220</v>
      </c>
      <c r="M368" s="1185">
        <v>211.57</v>
      </c>
      <c r="N368" s="1305">
        <f>(100/L368)*M368</f>
        <v>96.16818181818181</v>
      </c>
    </row>
    <row r="369" spans="1:14" ht="15" customHeight="1">
      <c r="A369" s="206">
        <v>637027</v>
      </c>
      <c r="B369" s="33"/>
      <c r="C369" s="150">
        <v>41</v>
      </c>
      <c r="D369" s="807" t="s">
        <v>267</v>
      </c>
      <c r="E369" s="809" t="s">
        <v>165</v>
      </c>
      <c r="F369" s="85">
        <v>1024</v>
      </c>
      <c r="G369" s="201">
        <v>1041</v>
      </c>
      <c r="H369" s="85">
        <v>1300</v>
      </c>
      <c r="I369" s="10">
        <v>1300</v>
      </c>
      <c r="J369" s="201">
        <v>1300</v>
      </c>
      <c r="K369" s="85">
        <v>1300</v>
      </c>
      <c r="L369" s="10">
        <v>6500</v>
      </c>
      <c r="M369" s="1183">
        <v>5347.53</v>
      </c>
      <c r="N369" s="1271">
        <f>(100/L369)*M369</f>
        <v>82.26969230769231</v>
      </c>
    </row>
    <row r="370" spans="1:14" ht="15.75" customHeight="1" thickBot="1">
      <c r="A370" s="228"/>
      <c r="B370" s="28"/>
      <c r="C370" s="1004"/>
      <c r="D370" s="834"/>
      <c r="E370" s="862"/>
      <c r="F370" s="831"/>
      <c r="G370" s="421"/>
      <c r="H370" s="111"/>
      <c r="I370" s="102"/>
      <c r="J370" s="259"/>
      <c r="K370" s="111"/>
      <c r="L370" s="102"/>
      <c r="M370" s="1204"/>
      <c r="N370" s="685"/>
    </row>
    <row r="371" spans="1:14" ht="12.75" customHeight="1" thickBot="1">
      <c r="A371" s="213" t="s">
        <v>380</v>
      </c>
      <c r="B371" s="18"/>
      <c r="C371" s="999"/>
      <c r="D371" s="802"/>
      <c r="E371" s="795" t="s">
        <v>280</v>
      </c>
      <c r="F371" s="74">
        <f>SUM(F372+F373+F381+F386)</f>
        <v>1525</v>
      </c>
      <c r="G371" s="19">
        <f>SUM(G372+G373+G381+G386)</f>
        <v>2539</v>
      </c>
      <c r="H371" s="74">
        <f aca="true" t="shared" si="46" ref="H371:M371">H372+H373+H381+H386</f>
        <v>1665</v>
      </c>
      <c r="I371" s="72">
        <f t="shared" si="46"/>
        <v>2342</v>
      </c>
      <c r="J371" s="19">
        <f t="shared" si="46"/>
        <v>1515</v>
      </c>
      <c r="K371" s="74">
        <f t="shared" si="46"/>
        <v>1665</v>
      </c>
      <c r="L371" s="72">
        <f t="shared" si="46"/>
        <v>1665</v>
      </c>
      <c r="M371" s="394">
        <f t="shared" si="46"/>
        <v>728.7</v>
      </c>
      <c r="N371" s="392">
        <f>(100/L371)*M371</f>
        <v>43.76576576576577</v>
      </c>
    </row>
    <row r="372" spans="1:14" ht="10.5" customHeight="1" hidden="1">
      <c r="A372" s="300">
        <v>610</v>
      </c>
      <c r="B372" s="104"/>
      <c r="C372" s="104"/>
      <c r="D372" s="110" t="s">
        <v>267</v>
      </c>
      <c r="E372" s="861" t="s">
        <v>78</v>
      </c>
      <c r="F372" s="887">
        <v>0</v>
      </c>
      <c r="G372" s="271">
        <v>0</v>
      </c>
      <c r="H372" s="887"/>
      <c r="I372" s="134"/>
      <c r="J372" s="271"/>
      <c r="K372" s="887"/>
      <c r="L372" s="134"/>
      <c r="M372" s="1221"/>
      <c r="N372" s="685"/>
    </row>
    <row r="373" spans="1:14" ht="15">
      <c r="A373" s="191">
        <v>62</v>
      </c>
      <c r="B373" s="3"/>
      <c r="C373" s="163"/>
      <c r="D373" s="837"/>
      <c r="E373" s="827" t="s">
        <v>79</v>
      </c>
      <c r="F373" s="929">
        <f>SUM(F374:F380)</f>
        <v>376</v>
      </c>
      <c r="G373" s="273">
        <f aca="true" t="shared" si="47" ref="G373:M373">SUM(G374:G380)</f>
        <v>377</v>
      </c>
      <c r="H373" s="929">
        <f t="shared" si="47"/>
        <v>395</v>
      </c>
      <c r="I373" s="149">
        <f t="shared" si="47"/>
        <v>472</v>
      </c>
      <c r="J373" s="273">
        <f t="shared" si="47"/>
        <v>395</v>
      </c>
      <c r="K373" s="929">
        <f t="shared" si="47"/>
        <v>395</v>
      </c>
      <c r="L373" s="149">
        <f t="shared" si="47"/>
        <v>395</v>
      </c>
      <c r="M373" s="1222">
        <f t="shared" si="47"/>
        <v>189.7</v>
      </c>
      <c r="N373" s="1273">
        <f aca="true" t="shared" si="48" ref="N373:N382">(100/L373)*M373</f>
        <v>48.025316455696206</v>
      </c>
    </row>
    <row r="374" spans="1:14" ht="15" customHeight="1">
      <c r="A374" s="207">
        <v>621000</v>
      </c>
      <c r="B374" s="23">
        <v>1</v>
      </c>
      <c r="C374" s="981">
        <v>41</v>
      </c>
      <c r="D374" s="816" t="s">
        <v>267</v>
      </c>
      <c r="E374" s="828" t="s">
        <v>281</v>
      </c>
      <c r="F374" s="851">
        <v>107</v>
      </c>
      <c r="G374" s="253">
        <v>108</v>
      </c>
      <c r="H374" s="851">
        <v>110</v>
      </c>
      <c r="I374" s="117">
        <v>110</v>
      </c>
      <c r="J374" s="253">
        <v>110</v>
      </c>
      <c r="K374" s="851">
        <v>110</v>
      </c>
      <c r="L374" s="117">
        <v>110</v>
      </c>
      <c r="M374" s="1196">
        <v>54</v>
      </c>
      <c r="N374" s="1270">
        <f t="shared" si="48"/>
        <v>49.090909090909086</v>
      </c>
    </row>
    <row r="375" spans="1:14" ht="15.75" customHeight="1">
      <c r="A375" s="198">
        <v>625001</v>
      </c>
      <c r="B375" s="9">
        <v>1</v>
      </c>
      <c r="C375" s="239">
        <v>41</v>
      </c>
      <c r="D375" s="804" t="s">
        <v>267</v>
      </c>
      <c r="E375" s="931" t="s">
        <v>82</v>
      </c>
      <c r="F375" s="819">
        <v>15</v>
      </c>
      <c r="G375" s="203">
        <v>15</v>
      </c>
      <c r="H375" s="819">
        <v>16</v>
      </c>
      <c r="I375" s="58">
        <v>16</v>
      </c>
      <c r="J375" s="203">
        <v>16</v>
      </c>
      <c r="K375" s="819">
        <v>16</v>
      </c>
      <c r="L375" s="58">
        <v>16</v>
      </c>
      <c r="M375" s="1188">
        <v>7.56</v>
      </c>
      <c r="N375" s="1272">
        <f t="shared" si="48"/>
        <v>47.25</v>
      </c>
    </row>
    <row r="376" spans="1:14" ht="15">
      <c r="A376" s="196">
        <v>625002</v>
      </c>
      <c r="B376" s="7">
        <v>1</v>
      </c>
      <c r="C376" s="14">
        <v>41</v>
      </c>
      <c r="D376" s="806" t="s">
        <v>267</v>
      </c>
      <c r="E376" s="457" t="s">
        <v>83</v>
      </c>
      <c r="F376" s="819">
        <v>151</v>
      </c>
      <c r="G376" s="203">
        <v>151</v>
      </c>
      <c r="H376" s="819">
        <v>160</v>
      </c>
      <c r="I376" s="58">
        <v>200</v>
      </c>
      <c r="J376" s="203">
        <v>160</v>
      </c>
      <c r="K376" s="819">
        <v>160</v>
      </c>
      <c r="L376" s="58">
        <v>160</v>
      </c>
      <c r="M376" s="1188">
        <v>75.6</v>
      </c>
      <c r="N376" s="1272">
        <f t="shared" si="48"/>
        <v>47.25</v>
      </c>
    </row>
    <row r="377" spans="1:14" ht="15">
      <c r="A377" s="198">
        <v>625003</v>
      </c>
      <c r="B377" s="9">
        <v>1</v>
      </c>
      <c r="C377" s="14">
        <v>41</v>
      </c>
      <c r="D377" s="806" t="s">
        <v>267</v>
      </c>
      <c r="E377" s="457" t="s">
        <v>84</v>
      </c>
      <c r="F377" s="819">
        <v>8</v>
      </c>
      <c r="G377" s="203">
        <v>9</v>
      </c>
      <c r="H377" s="819">
        <v>10</v>
      </c>
      <c r="I377" s="58">
        <v>15</v>
      </c>
      <c r="J377" s="203">
        <v>10</v>
      </c>
      <c r="K377" s="819">
        <v>10</v>
      </c>
      <c r="L377" s="58">
        <v>10</v>
      </c>
      <c r="M377" s="1188">
        <v>4.32</v>
      </c>
      <c r="N377" s="1319">
        <f t="shared" si="48"/>
        <v>43.2</v>
      </c>
    </row>
    <row r="378" spans="1:14" ht="15">
      <c r="A378" s="198">
        <v>625004</v>
      </c>
      <c r="B378" s="34">
        <v>1</v>
      </c>
      <c r="C378" s="92">
        <v>41</v>
      </c>
      <c r="D378" s="806" t="s">
        <v>267</v>
      </c>
      <c r="E378" s="457" t="s">
        <v>85</v>
      </c>
      <c r="F378" s="51">
        <v>35</v>
      </c>
      <c r="G378" s="199">
        <v>32</v>
      </c>
      <c r="H378" s="51">
        <v>35</v>
      </c>
      <c r="I378" s="8">
        <v>50</v>
      </c>
      <c r="J378" s="199">
        <v>35</v>
      </c>
      <c r="K378" s="51">
        <v>35</v>
      </c>
      <c r="L378" s="8">
        <v>35</v>
      </c>
      <c r="M378" s="386">
        <v>16.2</v>
      </c>
      <c r="N378" s="1272">
        <f t="shared" si="48"/>
        <v>46.285714285714285</v>
      </c>
    </row>
    <row r="379" spans="1:14" ht="15.75" thickBot="1">
      <c r="A379" s="198">
        <v>625005</v>
      </c>
      <c r="B379" s="34">
        <v>1</v>
      </c>
      <c r="C379" s="92">
        <v>41</v>
      </c>
      <c r="D379" s="806" t="s">
        <v>267</v>
      </c>
      <c r="E379" s="457" t="s">
        <v>86</v>
      </c>
      <c r="F379" s="51">
        <v>8</v>
      </c>
      <c r="G379" s="199">
        <v>11</v>
      </c>
      <c r="H379" s="51">
        <v>11</v>
      </c>
      <c r="I379" s="8">
        <v>11</v>
      </c>
      <c r="J379" s="199">
        <v>11</v>
      </c>
      <c r="K379" s="51">
        <v>11</v>
      </c>
      <c r="L379" s="8">
        <v>11</v>
      </c>
      <c r="M379" s="386">
        <v>5.4</v>
      </c>
      <c r="N379" s="1272">
        <f t="shared" si="48"/>
        <v>49.0909090909091</v>
      </c>
    </row>
    <row r="380" spans="1:20" ht="15">
      <c r="A380" s="200">
        <v>625007</v>
      </c>
      <c r="B380" s="11">
        <v>1</v>
      </c>
      <c r="C380" s="236">
        <v>41</v>
      </c>
      <c r="D380" s="807" t="s">
        <v>267</v>
      </c>
      <c r="E380" s="824" t="s">
        <v>282</v>
      </c>
      <c r="F380" s="826">
        <v>52</v>
      </c>
      <c r="G380" s="254">
        <v>51</v>
      </c>
      <c r="H380" s="826">
        <v>53</v>
      </c>
      <c r="I380" s="93">
        <v>70</v>
      </c>
      <c r="J380" s="254">
        <v>53</v>
      </c>
      <c r="K380" s="826">
        <v>53</v>
      </c>
      <c r="L380" s="93">
        <v>53</v>
      </c>
      <c r="M380" s="1197">
        <v>26.62</v>
      </c>
      <c r="N380" s="1316">
        <f t="shared" si="48"/>
        <v>50.22641509433962</v>
      </c>
      <c r="T380" s="736"/>
    </row>
    <row r="381" spans="1:14" ht="15">
      <c r="A381" s="191">
        <v>633</v>
      </c>
      <c r="B381" s="79"/>
      <c r="C381" s="89"/>
      <c r="D381" s="808"/>
      <c r="E381" s="827" t="s">
        <v>96</v>
      </c>
      <c r="F381" s="5">
        <f>SUM(F382:F385)</f>
        <v>86</v>
      </c>
      <c r="G381" s="192">
        <f aca="true" t="shared" si="49" ref="G381:M381">SUM(G382:G385)</f>
        <v>1082</v>
      </c>
      <c r="H381" s="5">
        <f t="shared" si="49"/>
        <v>170</v>
      </c>
      <c r="I381" s="4">
        <f t="shared" si="49"/>
        <v>170</v>
      </c>
      <c r="J381" s="192">
        <f t="shared" si="49"/>
        <v>20</v>
      </c>
      <c r="K381" s="5">
        <f t="shared" si="49"/>
        <v>170</v>
      </c>
      <c r="L381" s="4">
        <f t="shared" si="49"/>
        <v>170</v>
      </c>
      <c r="M381" s="442">
        <f t="shared" si="49"/>
        <v>0</v>
      </c>
      <c r="N381" s="1273">
        <f t="shared" si="48"/>
        <v>0</v>
      </c>
    </row>
    <row r="382" spans="1:14" ht="14.25" customHeight="1">
      <c r="A382" s="196">
        <v>633009</v>
      </c>
      <c r="B382" s="55">
        <v>1</v>
      </c>
      <c r="C382" s="91">
        <v>41</v>
      </c>
      <c r="D382" s="817" t="s">
        <v>267</v>
      </c>
      <c r="E382" s="829" t="s">
        <v>177</v>
      </c>
      <c r="F382" s="97">
        <v>20</v>
      </c>
      <c r="G382" s="197">
        <v>1060</v>
      </c>
      <c r="H382" s="97">
        <v>150</v>
      </c>
      <c r="I382" s="6">
        <v>150</v>
      </c>
      <c r="J382" s="197"/>
      <c r="K382" s="97">
        <v>150</v>
      </c>
      <c r="L382" s="6">
        <v>150</v>
      </c>
      <c r="M382" s="1185">
        <v>0</v>
      </c>
      <c r="N382" s="1268">
        <f t="shared" si="48"/>
        <v>0</v>
      </c>
    </row>
    <row r="383" spans="1:14" ht="15" hidden="1">
      <c r="A383" s="198">
        <v>633006</v>
      </c>
      <c r="B383" s="9">
        <v>1</v>
      </c>
      <c r="C383" s="239"/>
      <c r="D383" s="804" t="s">
        <v>267</v>
      </c>
      <c r="E383" s="457" t="s">
        <v>101</v>
      </c>
      <c r="F383" s="51">
        <v>0</v>
      </c>
      <c r="G383" s="199">
        <v>0</v>
      </c>
      <c r="H383" s="51">
        <v>0</v>
      </c>
      <c r="I383" s="8">
        <v>0</v>
      </c>
      <c r="J383" s="199"/>
      <c r="K383" s="51">
        <v>0</v>
      </c>
      <c r="L383" s="8">
        <v>0</v>
      </c>
      <c r="M383" s="386"/>
      <c r="N383" s="1275"/>
    </row>
    <row r="384" spans="1:14" ht="15" hidden="1">
      <c r="A384" s="198">
        <v>633006</v>
      </c>
      <c r="B384" s="9">
        <v>3</v>
      </c>
      <c r="C384" s="14"/>
      <c r="D384" s="806" t="s">
        <v>267</v>
      </c>
      <c r="E384" s="457" t="s">
        <v>103</v>
      </c>
      <c r="F384" s="51">
        <v>0</v>
      </c>
      <c r="G384" s="199">
        <v>0</v>
      </c>
      <c r="H384" s="51">
        <v>0</v>
      </c>
      <c r="I384" s="8">
        <v>0</v>
      </c>
      <c r="J384" s="199"/>
      <c r="K384" s="51">
        <v>0</v>
      </c>
      <c r="L384" s="8">
        <v>0</v>
      </c>
      <c r="M384" s="386"/>
      <c r="N384" s="449"/>
    </row>
    <row r="385" spans="1:14" ht="15">
      <c r="A385" s="206">
        <v>633006</v>
      </c>
      <c r="B385" s="33">
        <v>1</v>
      </c>
      <c r="C385" s="236">
        <v>41</v>
      </c>
      <c r="D385" s="803" t="s">
        <v>267</v>
      </c>
      <c r="E385" s="842" t="s">
        <v>104</v>
      </c>
      <c r="F385" s="811">
        <v>66</v>
      </c>
      <c r="G385" s="243">
        <v>22</v>
      </c>
      <c r="H385" s="811">
        <v>20</v>
      </c>
      <c r="I385" s="24">
        <v>20</v>
      </c>
      <c r="J385" s="243">
        <v>20</v>
      </c>
      <c r="K385" s="811">
        <v>20</v>
      </c>
      <c r="L385" s="24">
        <v>20</v>
      </c>
      <c r="M385" s="1187">
        <v>0</v>
      </c>
      <c r="N385" s="1316">
        <f>(100/L385)*M385</f>
        <v>0</v>
      </c>
    </row>
    <row r="386" spans="1:14" ht="15">
      <c r="A386" s="231">
        <v>637</v>
      </c>
      <c r="B386" s="76"/>
      <c r="C386" s="1000"/>
      <c r="D386" s="808"/>
      <c r="E386" s="827" t="s">
        <v>140</v>
      </c>
      <c r="F386" s="77">
        <f>SUM(F387:F388)</f>
        <v>1063</v>
      </c>
      <c r="G386" s="192">
        <f>SUM(G387:G388)</f>
        <v>1080</v>
      </c>
      <c r="H386" s="77">
        <f aca="true" t="shared" si="50" ref="H386:M386">H387+H388</f>
        <v>1100</v>
      </c>
      <c r="I386" s="75">
        <f t="shared" si="50"/>
        <v>1700</v>
      </c>
      <c r="J386" s="192">
        <f t="shared" si="50"/>
        <v>1100</v>
      </c>
      <c r="K386" s="77">
        <f t="shared" si="50"/>
        <v>1100</v>
      </c>
      <c r="L386" s="75">
        <f t="shared" si="50"/>
        <v>1100</v>
      </c>
      <c r="M386" s="1205">
        <f t="shared" si="50"/>
        <v>539</v>
      </c>
      <c r="N386" s="1273">
        <f>(100/L386)*M386</f>
        <v>49</v>
      </c>
    </row>
    <row r="387" spans="1:14" ht="15" hidden="1">
      <c r="A387" s="207">
        <v>637016</v>
      </c>
      <c r="B387" s="23"/>
      <c r="C387" s="981"/>
      <c r="D387" s="816" t="s">
        <v>267</v>
      </c>
      <c r="E387" s="828" t="s">
        <v>283</v>
      </c>
      <c r="F387" s="56">
        <v>0</v>
      </c>
      <c r="G387" s="22">
        <v>0</v>
      </c>
      <c r="H387" s="22">
        <v>0</v>
      </c>
      <c r="I387" s="22">
        <v>0</v>
      </c>
      <c r="J387" s="208"/>
      <c r="K387" s="56">
        <v>0</v>
      </c>
      <c r="L387" s="22">
        <v>0</v>
      </c>
      <c r="M387" s="1182"/>
      <c r="N387" s="487"/>
    </row>
    <row r="388" spans="1:14" ht="15">
      <c r="A388" s="206">
        <v>637027</v>
      </c>
      <c r="B388" s="150">
        <v>1</v>
      </c>
      <c r="C388" s="150">
        <v>41</v>
      </c>
      <c r="D388" s="807" t="s">
        <v>267</v>
      </c>
      <c r="E388" s="842" t="s">
        <v>165</v>
      </c>
      <c r="F388" s="811">
        <v>1063</v>
      </c>
      <c r="G388" s="243">
        <v>1080</v>
      </c>
      <c r="H388" s="811">
        <v>1100</v>
      </c>
      <c r="I388" s="24">
        <v>1700</v>
      </c>
      <c r="J388" s="243">
        <v>1100</v>
      </c>
      <c r="K388" s="811">
        <v>1100</v>
      </c>
      <c r="L388" s="24">
        <v>1100</v>
      </c>
      <c r="M388" s="1187">
        <v>539</v>
      </c>
      <c r="N388" s="1270">
        <f>(100/L388)*M388</f>
        <v>49</v>
      </c>
    </row>
    <row r="389" spans="1:14" ht="15.75" thickBot="1">
      <c r="A389" s="209"/>
      <c r="B389" s="239"/>
      <c r="C389" s="239"/>
      <c r="D389" s="804"/>
      <c r="E389" s="856"/>
      <c r="F389" s="37"/>
      <c r="G389" s="210"/>
      <c r="H389" s="37"/>
      <c r="I389" s="13"/>
      <c r="J389" s="210"/>
      <c r="K389" s="37"/>
      <c r="L389" s="13"/>
      <c r="M389" s="390"/>
      <c r="N389" s="1300"/>
    </row>
    <row r="390" spans="1:14" ht="15.75" thickBot="1">
      <c r="A390" s="73" t="s">
        <v>284</v>
      </c>
      <c r="B390" s="18"/>
      <c r="C390" s="999"/>
      <c r="D390" s="802"/>
      <c r="E390" s="61" t="s">
        <v>285</v>
      </c>
      <c r="F390" s="74">
        <f>SUM(F391+F400+F403+F409+F411+F416)</f>
        <v>13180</v>
      </c>
      <c r="G390" s="19">
        <f>SUM(G391+G400+G403+G409+G411+G416)</f>
        <v>11037</v>
      </c>
      <c r="H390" s="74">
        <f aca="true" t="shared" si="51" ref="H390:M390">H391+H400+H403+H409+H411+H416</f>
        <v>10484</v>
      </c>
      <c r="I390" s="72">
        <f t="shared" si="51"/>
        <v>11759</v>
      </c>
      <c r="J390" s="19">
        <f t="shared" si="51"/>
        <v>5729</v>
      </c>
      <c r="K390" s="74">
        <f t="shared" si="51"/>
        <v>10194</v>
      </c>
      <c r="L390" s="72">
        <f t="shared" si="51"/>
        <v>11194</v>
      </c>
      <c r="M390" s="394">
        <f t="shared" si="51"/>
        <v>4894.7</v>
      </c>
      <c r="N390" s="392">
        <f>(100/L390)*M390</f>
        <v>43.726103269608714</v>
      </c>
    </row>
    <row r="391" spans="1:14" ht="12.75" customHeight="1">
      <c r="A391" s="300">
        <v>62</v>
      </c>
      <c r="B391" s="104"/>
      <c r="C391" s="162"/>
      <c r="D391" s="835"/>
      <c r="E391" s="836" t="s">
        <v>79</v>
      </c>
      <c r="F391" s="116">
        <f>SUM(F395+F396+F399)</f>
        <v>443</v>
      </c>
      <c r="G391" s="248">
        <f>SUM(G395+G396+G399)</f>
        <v>340</v>
      </c>
      <c r="H391" s="116">
        <f aca="true" t="shared" si="52" ref="H391:M391">SUM(H392:H399)</f>
        <v>379</v>
      </c>
      <c r="I391" s="107">
        <f t="shared" si="52"/>
        <v>379</v>
      </c>
      <c r="J391" s="248">
        <f t="shared" si="52"/>
        <v>379</v>
      </c>
      <c r="K391" s="116">
        <f t="shared" si="52"/>
        <v>379</v>
      </c>
      <c r="L391" s="107">
        <f t="shared" si="52"/>
        <v>379</v>
      </c>
      <c r="M391" s="1193">
        <f t="shared" si="52"/>
        <v>207.20999999999998</v>
      </c>
      <c r="N391" s="1273">
        <f>(100/L391)*M391</f>
        <v>54.67282321899736</v>
      </c>
    </row>
    <row r="392" spans="1:14" ht="11.25" customHeight="1" hidden="1">
      <c r="A392" s="196">
        <v>621000</v>
      </c>
      <c r="B392" s="23"/>
      <c r="C392" s="1002"/>
      <c r="D392" s="817" t="s">
        <v>286</v>
      </c>
      <c r="E392" s="829" t="s">
        <v>80</v>
      </c>
      <c r="F392" s="97"/>
      <c r="G392" s="197"/>
      <c r="H392" s="56"/>
      <c r="I392" s="22"/>
      <c r="J392" s="208"/>
      <c r="K392" s="56"/>
      <c r="L392" s="22"/>
      <c r="M392" s="1182"/>
      <c r="N392" s="685"/>
    </row>
    <row r="393" spans="1:14" ht="11.25" customHeight="1" hidden="1">
      <c r="A393" s="198">
        <v>623000</v>
      </c>
      <c r="B393" s="9"/>
      <c r="C393" s="14"/>
      <c r="D393" s="806" t="s">
        <v>286</v>
      </c>
      <c r="E393" s="457" t="s">
        <v>81</v>
      </c>
      <c r="F393" s="51"/>
      <c r="G393" s="199"/>
      <c r="H393" s="51"/>
      <c r="I393" s="8"/>
      <c r="J393" s="199"/>
      <c r="K393" s="51"/>
      <c r="L393" s="8"/>
      <c r="M393" s="386"/>
      <c r="N393" s="718"/>
    </row>
    <row r="394" spans="1:14" ht="11.25" customHeight="1" hidden="1">
      <c r="A394" s="198">
        <v>625001</v>
      </c>
      <c r="B394" s="9"/>
      <c r="C394" s="14"/>
      <c r="D394" s="806" t="s">
        <v>286</v>
      </c>
      <c r="E394" s="457" t="s">
        <v>82</v>
      </c>
      <c r="F394" s="51"/>
      <c r="G394" s="199"/>
      <c r="H394" s="51"/>
      <c r="I394" s="8"/>
      <c r="J394" s="199"/>
      <c r="K394" s="51"/>
      <c r="L394" s="8"/>
      <c r="M394" s="386"/>
      <c r="N394" s="480"/>
    </row>
    <row r="395" spans="1:14" ht="15">
      <c r="A395" s="198">
        <v>625002</v>
      </c>
      <c r="B395" s="9"/>
      <c r="C395" s="9">
        <v>41</v>
      </c>
      <c r="D395" s="804" t="s">
        <v>286</v>
      </c>
      <c r="E395" s="457" t="s">
        <v>83</v>
      </c>
      <c r="F395" s="51">
        <v>319</v>
      </c>
      <c r="G395" s="199">
        <v>244</v>
      </c>
      <c r="H395" s="51">
        <v>270</v>
      </c>
      <c r="I395" s="8">
        <v>270</v>
      </c>
      <c r="J395" s="199">
        <v>270</v>
      </c>
      <c r="K395" s="51">
        <v>270</v>
      </c>
      <c r="L395" s="8">
        <v>270</v>
      </c>
      <c r="M395" s="386">
        <v>148.4</v>
      </c>
      <c r="N395" s="1268">
        <f>(100/L395)*M395</f>
        <v>54.96296296296296</v>
      </c>
    </row>
    <row r="396" spans="1:14" ht="13.5" customHeight="1">
      <c r="A396" s="196">
        <v>625003</v>
      </c>
      <c r="B396" s="7"/>
      <c r="C396" s="1002">
        <v>41</v>
      </c>
      <c r="D396" s="806" t="s">
        <v>286</v>
      </c>
      <c r="E396" s="829" t="s">
        <v>84</v>
      </c>
      <c r="F396" s="97">
        <v>16</v>
      </c>
      <c r="G396" s="197">
        <v>13</v>
      </c>
      <c r="H396" s="51">
        <v>17</v>
      </c>
      <c r="I396" s="8">
        <v>17</v>
      </c>
      <c r="J396" s="199">
        <v>17</v>
      </c>
      <c r="K396" s="51">
        <v>17</v>
      </c>
      <c r="L396" s="8">
        <v>17</v>
      </c>
      <c r="M396" s="386">
        <v>8.48</v>
      </c>
      <c r="N396" s="1283">
        <f>(100/L396)*M396</f>
        <v>49.88235294117648</v>
      </c>
    </row>
    <row r="397" spans="1:14" ht="1.5" customHeight="1" hidden="1">
      <c r="A397" s="198">
        <v>625004</v>
      </c>
      <c r="B397" s="9"/>
      <c r="C397" s="14"/>
      <c r="D397" s="806" t="s">
        <v>286</v>
      </c>
      <c r="E397" s="457" t="s">
        <v>85</v>
      </c>
      <c r="F397" s="51"/>
      <c r="G397" s="199"/>
      <c r="H397" s="51"/>
      <c r="I397" s="8"/>
      <c r="J397" s="199"/>
      <c r="K397" s="51"/>
      <c r="L397" s="8"/>
      <c r="M397" s="386"/>
      <c r="N397" s="407"/>
    </row>
    <row r="398" spans="1:14" ht="15" hidden="1">
      <c r="A398" s="209">
        <v>625005</v>
      </c>
      <c r="B398" s="16"/>
      <c r="C398" s="239"/>
      <c r="D398" s="806" t="s">
        <v>286</v>
      </c>
      <c r="E398" s="856" t="s">
        <v>86</v>
      </c>
      <c r="F398" s="37"/>
      <c r="G398" s="210"/>
      <c r="H398" s="51"/>
      <c r="I398" s="8"/>
      <c r="J398" s="199"/>
      <c r="K398" s="51"/>
      <c r="L398" s="8"/>
      <c r="M398" s="386"/>
      <c r="N398" s="675"/>
    </row>
    <row r="399" spans="1:14" ht="15">
      <c r="A399" s="198">
        <v>625007</v>
      </c>
      <c r="B399" s="33"/>
      <c r="C399" s="239">
        <v>41</v>
      </c>
      <c r="D399" s="804" t="s">
        <v>286</v>
      </c>
      <c r="E399" s="457" t="s">
        <v>87</v>
      </c>
      <c r="F399" s="51">
        <v>108</v>
      </c>
      <c r="G399" s="199">
        <v>83</v>
      </c>
      <c r="H399" s="51">
        <v>92</v>
      </c>
      <c r="I399" s="8">
        <v>92</v>
      </c>
      <c r="J399" s="199">
        <v>92</v>
      </c>
      <c r="K399" s="51">
        <v>92</v>
      </c>
      <c r="L399" s="8">
        <v>92</v>
      </c>
      <c r="M399" s="386">
        <v>50.33</v>
      </c>
      <c r="N399" s="1271">
        <f>(100/L399)*M399</f>
        <v>54.70652173913043</v>
      </c>
    </row>
    <row r="400" spans="1:14" ht="13.5" customHeight="1">
      <c r="A400" s="191">
        <v>632</v>
      </c>
      <c r="B400" s="3"/>
      <c r="C400" s="156"/>
      <c r="D400" s="808"/>
      <c r="E400" s="827" t="s">
        <v>89</v>
      </c>
      <c r="F400" s="5">
        <f>SUM(F401:F402)</f>
        <v>1458</v>
      </c>
      <c r="G400" s="192">
        <f>SUM(G401:G402)</f>
        <v>1279</v>
      </c>
      <c r="H400" s="5">
        <f aca="true" t="shared" si="53" ref="H400:M400">H401+H402</f>
        <v>2300</v>
      </c>
      <c r="I400" s="4">
        <f t="shared" si="53"/>
        <v>2300</v>
      </c>
      <c r="J400" s="192">
        <f t="shared" si="53"/>
        <v>1300</v>
      </c>
      <c r="K400" s="5">
        <f t="shared" si="53"/>
        <v>2300</v>
      </c>
      <c r="L400" s="4">
        <f t="shared" si="53"/>
        <v>2150</v>
      </c>
      <c r="M400" s="442">
        <f t="shared" si="53"/>
        <v>863.7</v>
      </c>
      <c r="N400" s="1273">
        <f>(100/L400)*M400</f>
        <v>40.17209302325582</v>
      </c>
    </row>
    <row r="401" spans="1:14" ht="15.75" customHeight="1">
      <c r="A401" s="196">
        <v>632001</v>
      </c>
      <c r="B401" s="7">
        <v>1</v>
      </c>
      <c r="C401" s="1002">
        <v>41</v>
      </c>
      <c r="D401" s="816" t="s">
        <v>286</v>
      </c>
      <c r="E401" s="828" t="s">
        <v>287</v>
      </c>
      <c r="F401" s="97">
        <v>288</v>
      </c>
      <c r="G401" s="208">
        <v>271</v>
      </c>
      <c r="H401" s="97">
        <v>300</v>
      </c>
      <c r="I401" s="6">
        <v>300</v>
      </c>
      <c r="J401" s="208">
        <v>300</v>
      </c>
      <c r="K401" s="97">
        <v>300</v>
      </c>
      <c r="L401" s="6">
        <v>300</v>
      </c>
      <c r="M401" s="1185">
        <v>287.7</v>
      </c>
      <c r="N401" s="1268">
        <f>(100/L401)*M401</f>
        <v>95.89999999999999</v>
      </c>
    </row>
    <row r="402" spans="1:14" ht="14.25" customHeight="1">
      <c r="A402" s="200">
        <v>632001</v>
      </c>
      <c r="B402" s="11">
        <v>2</v>
      </c>
      <c r="C402" s="239">
        <v>41</v>
      </c>
      <c r="D402" s="817" t="s">
        <v>286</v>
      </c>
      <c r="E402" s="824" t="s">
        <v>92</v>
      </c>
      <c r="F402" s="97">
        <v>1170</v>
      </c>
      <c r="G402" s="197">
        <v>1008</v>
      </c>
      <c r="H402" s="97">
        <v>2000</v>
      </c>
      <c r="I402" s="6">
        <v>2000</v>
      </c>
      <c r="J402" s="197">
        <v>1000</v>
      </c>
      <c r="K402" s="97">
        <v>2000</v>
      </c>
      <c r="L402" s="6">
        <v>1850</v>
      </c>
      <c r="M402" s="1185">
        <v>576</v>
      </c>
      <c r="N402" s="1316">
        <f>(100/L402)*M402</f>
        <v>31.135135135135137</v>
      </c>
    </row>
    <row r="403" spans="1:14" ht="15">
      <c r="A403" s="222">
        <v>633</v>
      </c>
      <c r="B403" s="3"/>
      <c r="C403" s="156"/>
      <c r="D403" s="808"/>
      <c r="E403" s="827" t="s">
        <v>96</v>
      </c>
      <c r="F403" s="5">
        <f aca="true" t="shared" si="54" ref="F403:M403">SUM(F404:F408)</f>
        <v>1485</v>
      </c>
      <c r="G403" s="192">
        <f t="shared" si="54"/>
        <v>1078</v>
      </c>
      <c r="H403" s="5">
        <f t="shared" si="54"/>
        <v>3885</v>
      </c>
      <c r="I403" s="5">
        <f t="shared" si="54"/>
        <v>3240</v>
      </c>
      <c r="J403" s="192">
        <f t="shared" si="54"/>
        <v>80</v>
      </c>
      <c r="K403" s="5">
        <f t="shared" si="54"/>
        <v>3535</v>
      </c>
      <c r="L403" s="5">
        <f t="shared" si="54"/>
        <v>3535</v>
      </c>
      <c r="M403" s="1181">
        <f t="shared" si="54"/>
        <v>25.2</v>
      </c>
      <c r="N403" s="1323">
        <f>(100/L403)*M403</f>
        <v>0.7128712871287128</v>
      </c>
    </row>
    <row r="404" spans="1:14" ht="15">
      <c r="A404" s="933">
        <v>633004</v>
      </c>
      <c r="B404" s="23"/>
      <c r="C404" s="1002">
        <v>41</v>
      </c>
      <c r="D404" s="817" t="s">
        <v>286</v>
      </c>
      <c r="E404" s="841" t="s">
        <v>484</v>
      </c>
      <c r="F404" s="121">
        <v>129</v>
      </c>
      <c r="G404" s="249"/>
      <c r="H404" s="56"/>
      <c r="I404" s="37"/>
      <c r="J404" s="210"/>
      <c r="K404" s="56"/>
      <c r="L404" s="22"/>
      <c r="M404" s="1182"/>
      <c r="N404" s="1324"/>
    </row>
    <row r="405" spans="1:14" ht="15">
      <c r="A405" s="307">
        <v>633003</v>
      </c>
      <c r="B405" s="7"/>
      <c r="C405" s="1002">
        <v>41</v>
      </c>
      <c r="D405" s="817" t="s">
        <v>286</v>
      </c>
      <c r="E405" s="931" t="s">
        <v>399</v>
      </c>
      <c r="F405" s="57">
        <v>1188</v>
      </c>
      <c r="G405" s="244">
        <v>978</v>
      </c>
      <c r="H405" s="51"/>
      <c r="I405" s="25"/>
      <c r="J405" s="244"/>
      <c r="K405" s="51"/>
      <c r="L405" s="8"/>
      <c r="M405" s="386"/>
      <c r="N405" s="1275"/>
    </row>
    <row r="406" spans="1:14" ht="15">
      <c r="A406" s="307">
        <v>633006</v>
      </c>
      <c r="B406" s="7"/>
      <c r="C406" s="1002">
        <v>41</v>
      </c>
      <c r="D406" s="817" t="s">
        <v>286</v>
      </c>
      <c r="E406" s="931" t="s">
        <v>442</v>
      </c>
      <c r="F406" s="445"/>
      <c r="G406" s="244"/>
      <c r="H406" s="338">
        <v>350</v>
      </c>
      <c r="I406" s="439">
        <v>275</v>
      </c>
      <c r="J406" s="244"/>
      <c r="K406" s="338"/>
      <c r="L406" s="96"/>
      <c r="M406" s="390"/>
      <c r="N406" s="1289"/>
    </row>
    <row r="407" spans="1:14" ht="15">
      <c r="A407" s="198">
        <v>633006</v>
      </c>
      <c r="B407" s="9">
        <v>7</v>
      </c>
      <c r="C407" s="1002">
        <v>41</v>
      </c>
      <c r="D407" s="817" t="s">
        <v>286</v>
      </c>
      <c r="E407" s="457" t="s">
        <v>221</v>
      </c>
      <c r="F407" s="930">
        <v>149</v>
      </c>
      <c r="G407" s="199">
        <v>71</v>
      </c>
      <c r="H407" s="930">
        <v>3500</v>
      </c>
      <c r="I407" s="151">
        <v>2930</v>
      </c>
      <c r="J407" s="199">
        <v>50</v>
      </c>
      <c r="K407" s="930">
        <v>3500</v>
      </c>
      <c r="L407" s="151">
        <v>3500</v>
      </c>
      <c r="M407" s="386">
        <v>25.2</v>
      </c>
      <c r="N407" s="1305">
        <f>(100/L407)*M407</f>
        <v>0.72</v>
      </c>
    </row>
    <row r="408" spans="1:14" ht="15">
      <c r="A408" s="196">
        <v>633006</v>
      </c>
      <c r="B408" s="7">
        <v>3</v>
      </c>
      <c r="C408" s="1002">
        <v>41</v>
      </c>
      <c r="D408" s="817" t="s">
        <v>286</v>
      </c>
      <c r="E408" s="829" t="s">
        <v>103</v>
      </c>
      <c r="F408" s="97">
        <v>19</v>
      </c>
      <c r="G408" s="197">
        <v>29</v>
      </c>
      <c r="H408" s="97">
        <v>35</v>
      </c>
      <c r="I408" s="6">
        <v>35</v>
      </c>
      <c r="J408" s="197">
        <v>30</v>
      </c>
      <c r="K408" s="97">
        <v>35</v>
      </c>
      <c r="L408" s="6">
        <v>35</v>
      </c>
      <c r="M408" s="1185">
        <v>0</v>
      </c>
      <c r="N408" s="1271">
        <f>(100/L408)*M408</f>
        <v>0</v>
      </c>
    </row>
    <row r="409" spans="1:14" ht="15">
      <c r="A409" s="222">
        <v>635</v>
      </c>
      <c r="B409" s="3"/>
      <c r="C409" s="156"/>
      <c r="D409" s="808"/>
      <c r="E409" s="827" t="s">
        <v>288</v>
      </c>
      <c r="F409" s="5">
        <v>0</v>
      </c>
      <c r="G409" s="192">
        <v>87</v>
      </c>
      <c r="H409" s="5">
        <v>200</v>
      </c>
      <c r="I409" s="4">
        <v>200</v>
      </c>
      <c r="J409" s="192">
        <v>50</v>
      </c>
      <c r="K409" s="5">
        <f>K410</f>
        <v>200</v>
      </c>
      <c r="L409" s="4">
        <f>L410</f>
        <v>200</v>
      </c>
      <c r="M409" s="442">
        <f>M410</f>
        <v>0</v>
      </c>
      <c r="N409" s="1286">
        <f>(100/L409)*M409</f>
        <v>0</v>
      </c>
    </row>
    <row r="410" spans="1:14" ht="15">
      <c r="A410" s="193">
        <v>635006</v>
      </c>
      <c r="B410" s="80">
        <v>4</v>
      </c>
      <c r="C410" s="123">
        <v>41</v>
      </c>
      <c r="D410" s="808" t="s">
        <v>286</v>
      </c>
      <c r="E410" s="838" t="s">
        <v>289</v>
      </c>
      <c r="F410" s="82">
        <v>0</v>
      </c>
      <c r="G410" s="194">
        <v>87</v>
      </c>
      <c r="H410" s="82">
        <v>200</v>
      </c>
      <c r="I410" s="83">
        <v>200</v>
      </c>
      <c r="J410" s="194">
        <v>150</v>
      </c>
      <c r="K410" s="82">
        <v>200</v>
      </c>
      <c r="L410" s="83">
        <v>200</v>
      </c>
      <c r="M410" s="1184"/>
      <c r="N410" s="1294"/>
    </row>
    <row r="411" spans="1:14" ht="15">
      <c r="A411" s="191">
        <v>637</v>
      </c>
      <c r="B411" s="3"/>
      <c r="C411" s="156"/>
      <c r="D411" s="808"/>
      <c r="E411" s="827" t="s">
        <v>140</v>
      </c>
      <c r="F411" s="5">
        <f>SUM(F412:F413)</f>
        <v>2235</v>
      </c>
      <c r="G411" s="192">
        <f>SUM(G412:G413)</f>
        <v>2238</v>
      </c>
      <c r="H411" s="5">
        <v>2020</v>
      </c>
      <c r="I411" s="4">
        <f>SUM(I412:I415)</f>
        <v>2830</v>
      </c>
      <c r="J411" s="192">
        <f>SUM(J412:J413)</f>
        <v>2400</v>
      </c>
      <c r="K411" s="5">
        <f>SUM(K412:K415)</f>
        <v>2220</v>
      </c>
      <c r="L411" s="4">
        <f>L412+L413+L414+L415</f>
        <v>2220</v>
      </c>
      <c r="M411" s="442">
        <f>M412+M413+M414+M415</f>
        <v>1221.8899999999999</v>
      </c>
      <c r="N411" s="1273">
        <f>(100/L411)*M411</f>
        <v>55.04009009009008</v>
      </c>
    </row>
    <row r="412" spans="1:14" ht="15">
      <c r="A412" s="206">
        <v>637027</v>
      </c>
      <c r="B412" s="150"/>
      <c r="C412" s="150">
        <v>41</v>
      </c>
      <c r="D412" s="807" t="s">
        <v>286</v>
      </c>
      <c r="E412" s="842" t="s">
        <v>165</v>
      </c>
      <c r="F412" s="811">
        <v>2235</v>
      </c>
      <c r="G412" s="243">
        <v>1797</v>
      </c>
      <c r="H412" s="811">
        <v>1900</v>
      </c>
      <c r="I412" s="24">
        <v>1900</v>
      </c>
      <c r="J412" s="243">
        <v>1900</v>
      </c>
      <c r="K412" s="811">
        <v>1900</v>
      </c>
      <c r="L412" s="24">
        <v>1900</v>
      </c>
      <c r="M412" s="1187">
        <v>1046.33</v>
      </c>
      <c r="N412" s="1267">
        <f>(100/L412)*M412</f>
        <v>55.06999999999999</v>
      </c>
    </row>
    <row r="413" spans="1:14" ht="15">
      <c r="A413" s="193">
        <v>637004</v>
      </c>
      <c r="B413" s="80"/>
      <c r="C413" s="123">
        <v>41</v>
      </c>
      <c r="D413" s="808" t="s">
        <v>286</v>
      </c>
      <c r="E413" s="838" t="s">
        <v>290</v>
      </c>
      <c r="F413" s="82"/>
      <c r="G413" s="194">
        <v>441</v>
      </c>
      <c r="H413" s="82"/>
      <c r="I413" s="83">
        <v>460</v>
      </c>
      <c r="J413" s="194">
        <v>500</v>
      </c>
      <c r="K413" s="82"/>
      <c r="L413" s="83"/>
      <c r="M413" s="1184"/>
      <c r="N413" s="696"/>
    </row>
    <row r="414" spans="1:14" ht="15">
      <c r="A414" s="193">
        <v>637004</v>
      </c>
      <c r="B414" s="80">
        <v>5</v>
      </c>
      <c r="C414" s="123">
        <v>41</v>
      </c>
      <c r="D414" s="808" t="s">
        <v>286</v>
      </c>
      <c r="E414" s="838" t="s">
        <v>200</v>
      </c>
      <c r="F414" s="121"/>
      <c r="G414" s="249"/>
      <c r="H414" s="56"/>
      <c r="I414" s="37">
        <v>350</v>
      </c>
      <c r="J414" s="210"/>
      <c r="K414" s="56">
        <v>200</v>
      </c>
      <c r="L414" s="22">
        <v>200</v>
      </c>
      <c r="M414" s="1182">
        <v>56.5</v>
      </c>
      <c r="N414" s="1268">
        <f aca="true" t="shared" si="55" ref="N414:N420">(100/L414)*M414</f>
        <v>28.25</v>
      </c>
    </row>
    <row r="415" spans="1:14" ht="15">
      <c r="A415" s="193">
        <v>637015</v>
      </c>
      <c r="B415" s="80"/>
      <c r="C415" s="123"/>
      <c r="D415" s="808" t="s">
        <v>77</v>
      </c>
      <c r="E415" s="838" t="s">
        <v>158</v>
      </c>
      <c r="F415" s="82"/>
      <c r="G415" s="194"/>
      <c r="H415" s="82">
        <v>120</v>
      </c>
      <c r="I415" s="83">
        <v>120</v>
      </c>
      <c r="J415" s="194"/>
      <c r="K415" s="82">
        <v>120</v>
      </c>
      <c r="L415" s="83">
        <v>120</v>
      </c>
      <c r="M415" s="1184">
        <v>119.06</v>
      </c>
      <c r="N415" s="1267">
        <f t="shared" si="55"/>
        <v>99.21666666666667</v>
      </c>
    </row>
    <row r="416" spans="1:14" ht="15">
      <c r="A416" s="191">
        <v>642</v>
      </c>
      <c r="B416" s="3"/>
      <c r="C416" s="156"/>
      <c r="D416" s="808"/>
      <c r="E416" s="827" t="s">
        <v>291</v>
      </c>
      <c r="F416" s="5">
        <f>SUM(F417:F420)</f>
        <v>7559</v>
      </c>
      <c r="G416" s="192">
        <f aca="true" t="shared" si="56" ref="G416:M416">SUM(G417:G420)</f>
        <v>6015</v>
      </c>
      <c r="H416" s="5">
        <f t="shared" si="56"/>
        <v>1700</v>
      </c>
      <c r="I416" s="4">
        <f t="shared" si="56"/>
        <v>2810</v>
      </c>
      <c r="J416" s="192">
        <f t="shared" si="56"/>
        <v>1520</v>
      </c>
      <c r="K416" s="5">
        <f t="shared" si="56"/>
        <v>1560</v>
      </c>
      <c r="L416" s="4">
        <f t="shared" si="56"/>
        <v>2710</v>
      </c>
      <c r="M416" s="442">
        <f t="shared" si="56"/>
        <v>2576.7</v>
      </c>
      <c r="N416" s="1273">
        <f t="shared" si="55"/>
        <v>95.08118081180811</v>
      </c>
    </row>
    <row r="417" spans="1:14" ht="15">
      <c r="A417" s="207">
        <v>642002</v>
      </c>
      <c r="B417" s="23">
        <v>3</v>
      </c>
      <c r="C417" s="981">
        <v>41</v>
      </c>
      <c r="D417" s="816" t="s">
        <v>180</v>
      </c>
      <c r="E417" s="812" t="s">
        <v>292</v>
      </c>
      <c r="F417" s="37">
        <v>804</v>
      </c>
      <c r="G417" s="210">
        <v>795</v>
      </c>
      <c r="H417" s="37">
        <v>900</v>
      </c>
      <c r="I417" s="37">
        <v>900</v>
      </c>
      <c r="J417" s="210">
        <v>800</v>
      </c>
      <c r="K417" s="37">
        <v>650</v>
      </c>
      <c r="L417" s="37">
        <v>800</v>
      </c>
      <c r="M417" s="1186">
        <v>776.7</v>
      </c>
      <c r="N417" s="1268">
        <f t="shared" si="55"/>
        <v>97.0875</v>
      </c>
    </row>
    <row r="418" spans="1:14" ht="15">
      <c r="A418" s="198">
        <v>642006</v>
      </c>
      <c r="B418" s="9"/>
      <c r="C418" s="1002">
        <v>41</v>
      </c>
      <c r="D418" s="817" t="s">
        <v>180</v>
      </c>
      <c r="E418" s="457" t="s">
        <v>293</v>
      </c>
      <c r="F418" s="930">
        <v>440</v>
      </c>
      <c r="G418" s="199">
        <v>300</v>
      </c>
      <c r="H418" s="51">
        <v>450</v>
      </c>
      <c r="I418" s="8">
        <v>450</v>
      </c>
      <c r="J418" s="199">
        <v>300</v>
      </c>
      <c r="K418" s="51">
        <v>450</v>
      </c>
      <c r="L418" s="8">
        <v>450</v>
      </c>
      <c r="M418" s="386">
        <v>450</v>
      </c>
      <c r="N418" s="1272">
        <f t="shared" si="55"/>
        <v>100</v>
      </c>
    </row>
    <row r="419" spans="1:14" ht="15">
      <c r="A419" s="198">
        <v>642011</v>
      </c>
      <c r="B419" s="9"/>
      <c r="C419" s="1002">
        <v>41</v>
      </c>
      <c r="D419" s="817" t="s">
        <v>180</v>
      </c>
      <c r="E419" s="457" t="s">
        <v>294</v>
      </c>
      <c r="F419" s="930">
        <v>315</v>
      </c>
      <c r="G419" s="199">
        <v>420</v>
      </c>
      <c r="H419" s="51">
        <v>350</v>
      </c>
      <c r="I419" s="8">
        <v>460</v>
      </c>
      <c r="J419" s="199">
        <v>420</v>
      </c>
      <c r="K419" s="51">
        <v>460</v>
      </c>
      <c r="L419" s="8">
        <v>460</v>
      </c>
      <c r="M419" s="386">
        <v>350</v>
      </c>
      <c r="N419" s="1283">
        <f t="shared" si="55"/>
        <v>76.08695652173913</v>
      </c>
    </row>
    <row r="420" spans="1:14" ht="15">
      <c r="A420" s="209">
        <v>642007</v>
      </c>
      <c r="B420" s="16"/>
      <c r="C420" s="239">
        <v>41</v>
      </c>
      <c r="D420" s="817" t="s">
        <v>180</v>
      </c>
      <c r="E420" s="824" t="s">
        <v>295</v>
      </c>
      <c r="F420" s="811">
        <v>6000</v>
      </c>
      <c r="G420" s="243">
        <v>4500</v>
      </c>
      <c r="H420" s="37"/>
      <c r="I420" s="37">
        <v>1000</v>
      </c>
      <c r="J420" s="210"/>
      <c r="K420" s="214"/>
      <c r="L420" s="37">
        <v>1000</v>
      </c>
      <c r="M420" s="1186">
        <v>1000</v>
      </c>
      <c r="N420" s="718">
        <f t="shared" si="55"/>
        <v>100</v>
      </c>
    </row>
    <row r="421" spans="1:14" ht="15.75" thickBot="1">
      <c r="A421" s="297"/>
      <c r="B421" s="113"/>
      <c r="C421" s="1022"/>
      <c r="D421" s="839"/>
      <c r="E421" s="854"/>
      <c r="F421" s="869"/>
      <c r="G421" s="421"/>
      <c r="H421" s="747"/>
      <c r="I421" s="152"/>
      <c r="J421" s="270"/>
      <c r="K421" s="152"/>
      <c r="L421" s="152"/>
      <c r="M421" s="1223"/>
      <c r="N421" s="1290"/>
    </row>
    <row r="422" spans="1:14" ht="13.5" customHeight="1" thickBot="1">
      <c r="A422" s="73" t="s">
        <v>296</v>
      </c>
      <c r="B422" s="18"/>
      <c r="C422" s="999"/>
      <c r="D422" s="802"/>
      <c r="E422" s="61" t="s">
        <v>297</v>
      </c>
      <c r="F422" s="74">
        <f>SUM(F423+F425+F427)</f>
        <v>531</v>
      </c>
      <c r="G422" s="19">
        <f>SUM(G423+G425+G427)</f>
        <v>848</v>
      </c>
      <c r="H422" s="74">
        <f aca="true" t="shared" si="57" ref="H422:M422">H423+H425+H427</f>
        <v>1075</v>
      </c>
      <c r="I422" s="72">
        <f t="shared" si="57"/>
        <v>1075</v>
      </c>
      <c r="J422" s="19">
        <f t="shared" si="57"/>
        <v>971.8</v>
      </c>
      <c r="K422" s="74">
        <f>K423+K427</f>
        <v>575</v>
      </c>
      <c r="L422" s="72">
        <f>L423+L425+L427+L429</f>
        <v>5375</v>
      </c>
      <c r="M422" s="394">
        <f t="shared" si="57"/>
        <v>248.41</v>
      </c>
      <c r="N422" s="392">
        <f>(100/L422)*M422</f>
        <v>4.621581395348837</v>
      </c>
    </row>
    <row r="423" spans="1:14" ht="15" customHeight="1" hidden="1">
      <c r="A423" s="300">
        <v>632</v>
      </c>
      <c r="B423" s="104"/>
      <c r="C423" s="162"/>
      <c r="D423" s="835"/>
      <c r="E423" s="836" t="s">
        <v>241</v>
      </c>
      <c r="F423" s="116">
        <v>531</v>
      </c>
      <c r="G423" s="248">
        <v>848</v>
      </c>
      <c r="H423" s="116">
        <v>1000</v>
      </c>
      <c r="I423" s="107">
        <v>1000</v>
      </c>
      <c r="J423" s="248">
        <v>900</v>
      </c>
      <c r="K423" s="116">
        <f>K424</f>
        <v>500</v>
      </c>
      <c r="L423" s="107">
        <f>L424</f>
        <v>500</v>
      </c>
      <c r="M423" s="1193">
        <f>M424</f>
        <v>248.41</v>
      </c>
      <c r="N423" s="1273">
        <f>(100/L423)*M423</f>
        <v>49.682</v>
      </c>
    </row>
    <row r="424" spans="1:14" ht="15">
      <c r="A424" s="200">
        <v>632001</v>
      </c>
      <c r="B424" s="11">
        <v>1</v>
      </c>
      <c r="C424" s="236">
        <v>41</v>
      </c>
      <c r="D424" s="808" t="s">
        <v>286</v>
      </c>
      <c r="E424" s="824" t="s">
        <v>91</v>
      </c>
      <c r="F424" s="85">
        <v>531</v>
      </c>
      <c r="G424" s="201">
        <v>848</v>
      </c>
      <c r="H424" s="85">
        <v>1000</v>
      </c>
      <c r="I424" s="10">
        <v>1000</v>
      </c>
      <c r="J424" s="201">
        <v>900</v>
      </c>
      <c r="K424" s="85">
        <v>500</v>
      </c>
      <c r="L424" s="10">
        <v>500</v>
      </c>
      <c r="M424" s="1184">
        <v>248.41</v>
      </c>
      <c r="N424" s="1325">
        <f>(100/L424)*M424</f>
        <v>49.682</v>
      </c>
    </row>
    <row r="425" spans="1:14" ht="15" hidden="1">
      <c r="A425" s="191">
        <v>635</v>
      </c>
      <c r="B425" s="3"/>
      <c r="C425" s="156"/>
      <c r="D425" s="808"/>
      <c r="E425" s="827" t="s">
        <v>298</v>
      </c>
      <c r="F425" s="5">
        <v>0</v>
      </c>
      <c r="G425" s="192">
        <v>0</v>
      </c>
      <c r="H425" s="5">
        <v>0</v>
      </c>
      <c r="I425" s="4">
        <v>0</v>
      </c>
      <c r="J425" s="192">
        <v>0</v>
      </c>
      <c r="K425" s="5">
        <f>K426</f>
        <v>0</v>
      </c>
      <c r="L425" s="4">
        <f>L426</f>
        <v>0</v>
      </c>
      <c r="M425" s="442">
        <f>M426</f>
        <v>0</v>
      </c>
      <c r="N425" s="1326"/>
    </row>
    <row r="426" spans="1:14" ht="15" hidden="1">
      <c r="A426" s="193">
        <v>635006</v>
      </c>
      <c r="B426" s="80"/>
      <c r="C426" s="123"/>
      <c r="D426" s="808" t="s">
        <v>286</v>
      </c>
      <c r="E426" s="838" t="s">
        <v>299</v>
      </c>
      <c r="F426" s="82">
        <v>0</v>
      </c>
      <c r="G426" s="194">
        <v>0</v>
      </c>
      <c r="H426" s="82">
        <v>0</v>
      </c>
      <c r="I426" s="82">
        <v>0</v>
      </c>
      <c r="J426" s="194">
        <v>0</v>
      </c>
      <c r="K426" s="82">
        <v>0</v>
      </c>
      <c r="L426" s="82">
        <v>0</v>
      </c>
      <c r="M426" s="1184">
        <v>0</v>
      </c>
      <c r="N426" s="1325"/>
    </row>
    <row r="427" spans="1:14" ht="15">
      <c r="A427" s="222">
        <v>633</v>
      </c>
      <c r="B427" s="3"/>
      <c r="C427" s="156"/>
      <c r="D427" s="808"/>
      <c r="E427" s="827" t="s">
        <v>96</v>
      </c>
      <c r="F427" s="5"/>
      <c r="G427" s="192"/>
      <c r="H427" s="5">
        <v>75</v>
      </c>
      <c r="I427" s="5">
        <v>75</v>
      </c>
      <c r="J427" s="192">
        <v>71.8</v>
      </c>
      <c r="K427" s="5">
        <f>K428</f>
        <v>75</v>
      </c>
      <c r="L427" s="5">
        <f>L428</f>
        <v>75</v>
      </c>
      <c r="M427" s="442">
        <v>0</v>
      </c>
      <c r="N427" s="1326">
        <f>(100/L427)*M427</f>
        <v>0</v>
      </c>
    </row>
    <row r="428" spans="1:14" ht="15">
      <c r="A428" s="209">
        <v>633006</v>
      </c>
      <c r="B428" s="36">
        <v>7</v>
      </c>
      <c r="C428" s="80">
        <v>41</v>
      </c>
      <c r="D428" s="808" t="s">
        <v>286</v>
      </c>
      <c r="E428" s="838" t="s">
        <v>221</v>
      </c>
      <c r="F428" s="873"/>
      <c r="G428" s="194"/>
      <c r="H428" s="121">
        <v>75</v>
      </c>
      <c r="I428" s="83">
        <v>75</v>
      </c>
      <c r="J428" s="194">
        <v>72</v>
      </c>
      <c r="K428" s="82">
        <v>75</v>
      </c>
      <c r="L428" s="37">
        <v>75</v>
      </c>
      <c r="M428" s="1184">
        <v>0</v>
      </c>
      <c r="N428" s="1267">
        <f>(100/L428)*M428</f>
        <v>0</v>
      </c>
    </row>
    <row r="429" spans="1:14" s="653" customFormat="1" ht="15">
      <c r="A429" s="191">
        <v>637</v>
      </c>
      <c r="B429" s="3"/>
      <c r="C429" s="156"/>
      <c r="D429" s="808"/>
      <c r="E429" s="827" t="s">
        <v>140</v>
      </c>
      <c r="F429" s="312"/>
      <c r="G429" s="249"/>
      <c r="H429" s="121"/>
      <c r="I429" s="83"/>
      <c r="J429" s="194"/>
      <c r="K429" s="82"/>
      <c r="L429" s="5">
        <v>4800</v>
      </c>
      <c r="M429" s="1184"/>
      <c r="N429" s="1427"/>
    </row>
    <row r="430" spans="1:14" s="653" customFormat="1" ht="15">
      <c r="A430" s="196">
        <v>637011</v>
      </c>
      <c r="B430" s="55"/>
      <c r="C430" s="1002">
        <v>111</v>
      </c>
      <c r="D430" s="817" t="s">
        <v>286</v>
      </c>
      <c r="E430" s="828" t="s">
        <v>555</v>
      </c>
      <c r="F430" s="870"/>
      <c r="G430" s="208"/>
      <c r="H430" s="56"/>
      <c r="I430" s="97"/>
      <c r="J430" s="197"/>
      <c r="K430" s="97"/>
      <c r="L430" s="97">
        <v>1200</v>
      </c>
      <c r="M430" s="1185"/>
      <c r="N430" s="1423"/>
    </row>
    <row r="431" spans="1:14" s="653" customFormat="1" ht="15">
      <c r="A431" s="209">
        <v>637011</v>
      </c>
      <c r="B431" s="36"/>
      <c r="C431" s="150">
        <v>41</v>
      </c>
      <c r="D431" s="807" t="s">
        <v>286</v>
      </c>
      <c r="E431" s="856" t="s">
        <v>555</v>
      </c>
      <c r="F431" s="46"/>
      <c r="G431" s="210"/>
      <c r="H431" s="37"/>
      <c r="I431" s="37"/>
      <c r="J431" s="243"/>
      <c r="K431" s="811"/>
      <c r="L431" s="37">
        <v>3600</v>
      </c>
      <c r="M431" s="1187"/>
      <c r="N431" s="1313"/>
    </row>
    <row r="432" spans="1:14" ht="15.75" thickBot="1">
      <c r="A432" s="308"/>
      <c r="B432" s="113"/>
      <c r="C432" s="1015"/>
      <c r="D432" s="804"/>
      <c r="E432" s="854"/>
      <c r="F432" s="831"/>
      <c r="G432" s="421"/>
      <c r="H432" s="747"/>
      <c r="I432" s="153"/>
      <c r="J432" s="932"/>
      <c r="K432" s="178"/>
      <c r="L432" s="153"/>
      <c r="M432" s="1203"/>
      <c r="N432" s="696"/>
    </row>
    <row r="433" spans="1:14" ht="15.75" thickBot="1">
      <c r="A433" s="213" t="s">
        <v>437</v>
      </c>
      <c r="B433" s="103"/>
      <c r="C433" s="59"/>
      <c r="D433" s="802"/>
      <c r="E433" s="61" t="s">
        <v>366</v>
      </c>
      <c r="F433" s="74">
        <f>F434+F435+F448+F444+F454+F478+F481+F494+F476</f>
        <v>153358</v>
      </c>
      <c r="G433" s="19">
        <f>G434+G435+G448+G444+G454+G478+G481+G494+G476+G445</f>
        <v>177082</v>
      </c>
      <c r="H433" s="74">
        <f>H434+H435+H448+H444+H454+H476+H478+H481+H494</f>
        <v>204230</v>
      </c>
      <c r="I433" s="72">
        <f>I434+I435+I448+I444+I454+I476+I478+I481+I494+I445</f>
        <v>219327</v>
      </c>
      <c r="J433" s="19">
        <f>J434+J435+J448+J444+J454+J476+J478+J481+J494</f>
        <v>162060</v>
      </c>
      <c r="K433" s="74">
        <f>K434+K435+K448+K445+K454+K476+K478+K481+K494</f>
        <v>227970</v>
      </c>
      <c r="L433" s="72">
        <f>L434+L435+L448+L444+L454+L476+L478+L481+L494+L445</f>
        <v>229839.6</v>
      </c>
      <c r="M433" s="394">
        <f>M434+M435+M448+M444+M454+M476+M478+M481+M494+M445</f>
        <v>110839.70999999999</v>
      </c>
      <c r="N433" s="392">
        <f aca="true" t="shared" si="58" ref="N433:N443">(100/L433)*M433</f>
        <v>48.224809823894574</v>
      </c>
    </row>
    <row r="434" spans="1:14" ht="15">
      <c r="A434" s="300">
        <v>611000</v>
      </c>
      <c r="B434" s="162"/>
      <c r="C434" s="162">
        <v>41</v>
      </c>
      <c r="D434" s="835" t="s">
        <v>300</v>
      </c>
      <c r="E434" s="836" t="s">
        <v>78</v>
      </c>
      <c r="F434" s="116">
        <v>74077</v>
      </c>
      <c r="G434" s="248">
        <v>88461</v>
      </c>
      <c r="H434" s="116">
        <v>102000</v>
      </c>
      <c r="I434" s="107">
        <v>102000</v>
      </c>
      <c r="J434" s="248">
        <v>76000</v>
      </c>
      <c r="K434" s="116">
        <v>129000</v>
      </c>
      <c r="L434" s="107">
        <v>129000</v>
      </c>
      <c r="M434" s="1193">
        <v>61691.64</v>
      </c>
      <c r="N434" s="1273">
        <f t="shared" si="58"/>
        <v>47.82297674418604</v>
      </c>
    </row>
    <row r="435" spans="1:14" ht="15">
      <c r="A435" s="231">
        <v>62</v>
      </c>
      <c r="B435" s="112"/>
      <c r="C435" s="166"/>
      <c r="D435" s="804"/>
      <c r="E435" s="853" t="s">
        <v>79</v>
      </c>
      <c r="F435" s="77">
        <f>SUM(F436:F443)</f>
        <v>25955</v>
      </c>
      <c r="G435" s="251">
        <f aca="true" t="shared" si="59" ref="G435:M435">SUM(G436:G443)</f>
        <v>30971</v>
      </c>
      <c r="H435" s="77">
        <f t="shared" si="59"/>
        <v>35900</v>
      </c>
      <c r="I435" s="77">
        <f t="shared" si="59"/>
        <v>35900</v>
      </c>
      <c r="J435" s="251">
        <f t="shared" si="59"/>
        <v>31900</v>
      </c>
      <c r="K435" s="77">
        <f t="shared" si="59"/>
        <v>45750</v>
      </c>
      <c r="L435" s="77">
        <f t="shared" si="59"/>
        <v>45750</v>
      </c>
      <c r="M435" s="1180">
        <f t="shared" si="59"/>
        <v>21519.030000000002</v>
      </c>
      <c r="N435" s="1273">
        <f t="shared" si="58"/>
        <v>47.03613114754099</v>
      </c>
    </row>
    <row r="436" spans="1:14" ht="15">
      <c r="A436" s="207">
        <v>621000</v>
      </c>
      <c r="B436" s="23"/>
      <c r="C436" s="981">
        <v>41</v>
      </c>
      <c r="D436" s="816" t="s">
        <v>300</v>
      </c>
      <c r="E436" s="828" t="s">
        <v>80</v>
      </c>
      <c r="F436" s="56">
        <v>1447</v>
      </c>
      <c r="G436" s="208">
        <v>2622</v>
      </c>
      <c r="H436" s="56">
        <v>3000</v>
      </c>
      <c r="I436" s="22">
        <v>3000</v>
      </c>
      <c r="J436" s="208">
        <v>1800</v>
      </c>
      <c r="K436" s="56">
        <v>5000</v>
      </c>
      <c r="L436" s="22">
        <v>5000</v>
      </c>
      <c r="M436" s="1182">
        <v>1621.98</v>
      </c>
      <c r="N436" s="1268">
        <f t="shared" si="58"/>
        <v>32.4396</v>
      </c>
    </row>
    <row r="437" spans="1:14" ht="15">
      <c r="A437" s="196">
        <v>623000</v>
      </c>
      <c r="B437" s="55"/>
      <c r="C437" s="91">
        <v>41</v>
      </c>
      <c r="D437" s="817" t="s">
        <v>300</v>
      </c>
      <c r="E437" s="829" t="s">
        <v>81</v>
      </c>
      <c r="F437" s="51">
        <v>6013</v>
      </c>
      <c r="G437" s="199">
        <v>6085</v>
      </c>
      <c r="H437" s="51">
        <v>7200</v>
      </c>
      <c r="I437" s="8">
        <v>7200</v>
      </c>
      <c r="J437" s="199">
        <v>7200</v>
      </c>
      <c r="K437" s="51">
        <v>7900</v>
      </c>
      <c r="L437" s="8">
        <v>7900</v>
      </c>
      <c r="M437" s="386">
        <v>4465.91</v>
      </c>
      <c r="N437" s="1319">
        <f t="shared" si="58"/>
        <v>56.53050632911392</v>
      </c>
    </row>
    <row r="438" spans="1:14" ht="15">
      <c r="A438" s="198">
        <v>625001</v>
      </c>
      <c r="B438" s="9"/>
      <c r="C438" s="14">
        <v>41</v>
      </c>
      <c r="D438" s="806" t="s">
        <v>300</v>
      </c>
      <c r="E438" s="457" t="s">
        <v>82</v>
      </c>
      <c r="F438" s="51">
        <v>1037</v>
      </c>
      <c r="G438" s="199">
        <v>1247</v>
      </c>
      <c r="H438" s="37">
        <v>1500</v>
      </c>
      <c r="I438" s="13">
        <v>1500</v>
      </c>
      <c r="J438" s="210">
        <v>1300</v>
      </c>
      <c r="K438" s="37">
        <v>1900</v>
      </c>
      <c r="L438" s="13">
        <v>1900</v>
      </c>
      <c r="M438" s="390">
        <v>866.74</v>
      </c>
      <c r="N438" s="1305">
        <f t="shared" si="58"/>
        <v>45.6178947368421</v>
      </c>
    </row>
    <row r="439" spans="1:14" ht="15">
      <c r="A439" s="198">
        <v>625002</v>
      </c>
      <c r="B439" s="9"/>
      <c r="C439" s="14">
        <v>41</v>
      </c>
      <c r="D439" s="806" t="s">
        <v>300</v>
      </c>
      <c r="E439" s="457" t="s">
        <v>83</v>
      </c>
      <c r="F439" s="37">
        <v>10379</v>
      </c>
      <c r="G439" s="210">
        <v>12496</v>
      </c>
      <c r="H439" s="57">
        <v>14300</v>
      </c>
      <c r="I439" s="25">
        <v>14300</v>
      </c>
      <c r="J439" s="244">
        <v>12600</v>
      </c>
      <c r="K439" s="57">
        <v>18500</v>
      </c>
      <c r="L439" s="25">
        <v>18500</v>
      </c>
      <c r="M439" s="391">
        <v>8669.87</v>
      </c>
      <c r="N439" s="1305">
        <f t="shared" si="58"/>
        <v>46.86416216216217</v>
      </c>
    </row>
    <row r="440" spans="1:14" ht="15">
      <c r="A440" s="198">
        <v>625003</v>
      </c>
      <c r="B440" s="9"/>
      <c r="C440" s="14">
        <v>41</v>
      </c>
      <c r="D440" s="806" t="s">
        <v>300</v>
      </c>
      <c r="E440" s="457" t="s">
        <v>84</v>
      </c>
      <c r="F440" s="51">
        <v>593</v>
      </c>
      <c r="G440" s="199">
        <v>713</v>
      </c>
      <c r="H440" s="57">
        <v>850</v>
      </c>
      <c r="I440" s="25">
        <v>850</v>
      </c>
      <c r="J440" s="244">
        <v>750</v>
      </c>
      <c r="K440" s="57">
        <v>1050</v>
      </c>
      <c r="L440" s="25">
        <v>1050</v>
      </c>
      <c r="M440" s="391">
        <v>495.42</v>
      </c>
      <c r="N440" s="1305">
        <f t="shared" si="58"/>
        <v>47.182857142857145</v>
      </c>
    </row>
    <row r="441" spans="1:14" ht="15">
      <c r="A441" s="198">
        <v>625004</v>
      </c>
      <c r="B441" s="9"/>
      <c r="C441" s="14">
        <v>41</v>
      </c>
      <c r="D441" s="806" t="s">
        <v>300</v>
      </c>
      <c r="E441" s="457" t="s">
        <v>85</v>
      </c>
      <c r="F441" s="51">
        <v>2224</v>
      </c>
      <c r="G441" s="199">
        <v>2677</v>
      </c>
      <c r="H441" s="57">
        <v>3100</v>
      </c>
      <c r="I441" s="25">
        <v>3100</v>
      </c>
      <c r="J441" s="244">
        <v>2800</v>
      </c>
      <c r="K441" s="57">
        <v>3900</v>
      </c>
      <c r="L441" s="25">
        <v>3900</v>
      </c>
      <c r="M441" s="391">
        <v>1843.47</v>
      </c>
      <c r="N441" s="1305">
        <f t="shared" si="58"/>
        <v>47.26846153846154</v>
      </c>
    </row>
    <row r="442" spans="1:14" ht="15">
      <c r="A442" s="198">
        <v>625005</v>
      </c>
      <c r="B442" s="9"/>
      <c r="C442" s="14">
        <v>41</v>
      </c>
      <c r="D442" s="806" t="s">
        <v>300</v>
      </c>
      <c r="E442" s="457" t="s">
        <v>86</v>
      </c>
      <c r="F442" s="51">
        <v>741</v>
      </c>
      <c r="G442" s="199">
        <v>892</v>
      </c>
      <c r="H442" s="51">
        <v>1050</v>
      </c>
      <c r="I442" s="8">
        <v>1050</v>
      </c>
      <c r="J442" s="199">
        <v>950</v>
      </c>
      <c r="K442" s="51">
        <v>1300</v>
      </c>
      <c r="L442" s="8">
        <v>1300</v>
      </c>
      <c r="M442" s="386">
        <v>614.33</v>
      </c>
      <c r="N442" s="1305">
        <f t="shared" si="58"/>
        <v>47.25615384615385</v>
      </c>
    </row>
    <row r="443" spans="1:14" ht="14.25" customHeight="1">
      <c r="A443" s="206">
        <v>625007</v>
      </c>
      <c r="B443" s="11"/>
      <c r="C443" s="236">
        <v>41</v>
      </c>
      <c r="D443" s="807" t="s">
        <v>300</v>
      </c>
      <c r="E443" s="824" t="s">
        <v>87</v>
      </c>
      <c r="F443" s="37">
        <v>3521</v>
      </c>
      <c r="G443" s="210">
        <v>4239</v>
      </c>
      <c r="H443" s="37">
        <v>4900</v>
      </c>
      <c r="I443" s="13">
        <v>4900</v>
      </c>
      <c r="J443" s="210">
        <v>4500</v>
      </c>
      <c r="K443" s="37">
        <v>6200</v>
      </c>
      <c r="L443" s="13">
        <v>6200</v>
      </c>
      <c r="M443" s="390">
        <v>2941.31</v>
      </c>
      <c r="N443" s="1271">
        <f t="shared" si="58"/>
        <v>47.44048387096774</v>
      </c>
    </row>
    <row r="444" spans="1:14" ht="15" hidden="1">
      <c r="A444" s="231">
        <v>631</v>
      </c>
      <c r="B444" s="112"/>
      <c r="C444" s="1001"/>
      <c r="D444" s="808" t="s">
        <v>300</v>
      </c>
      <c r="E444" s="827" t="s">
        <v>301</v>
      </c>
      <c r="F444" s="5">
        <v>0</v>
      </c>
      <c r="G444" s="192">
        <v>0</v>
      </c>
      <c r="H444" s="5">
        <v>0</v>
      </c>
      <c r="I444" s="4">
        <v>0</v>
      </c>
      <c r="J444" s="192">
        <v>0</v>
      </c>
      <c r="K444" s="5">
        <v>0</v>
      </c>
      <c r="L444" s="4">
        <v>0</v>
      </c>
      <c r="M444" s="442">
        <v>0</v>
      </c>
      <c r="N444" s="1296"/>
    </row>
    <row r="445" spans="1:14" ht="15">
      <c r="A445" s="222">
        <v>631</v>
      </c>
      <c r="B445" s="79"/>
      <c r="C445" s="1001"/>
      <c r="D445" s="803"/>
      <c r="E445" s="827" t="s">
        <v>374</v>
      </c>
      <c r="F445" s="5"/>
      <c r="G445" s="192">
        <v>71</v>
      </c>
      <c r="H445" s="5">
        <v>50</v>
      </c>
      <c r="I445" s="4">
        <v>50</v>
      </c>
      <c r="J445" s="192">
        <v>50</v>
      </c>
      <c r="K445" s="5">
        <f>K446</f>
        <v>50</v>
      </c>
      <c r="L445" s="4">
        <f>L446</f>
        <v>50</v>
      </c>
      <c r="M445" s="442">
        <v>13.5</v>
      </c>
      <c r="N445" s="1273">
        <f>(100/L445)*M445</f>
        <v>27</v>
      </c>
    </row>
    <row r="446" spans="1:14" ht="14.25" customHeight="1">
      <c r="A446" s="193">
        <v>631001</v>
      </c>
      <c r="B446" s="81"/>
      <c r="C446" s="125">
        <v>41</v>
      </c>
      <c r="D446" s="803" t="s">
        <v>300</v>
      </c>
      <c r="E446" s="838" t="s">
        <v>376</v>
      </c>
      <c r="F446" s="82"/>
      <c r="G446" s="194">
        <v>71</v>
      </c>
      <c r="H446" s="82">
        <v>50</v>
      </c>
      <c r="I446" s="83">
        <v>50</v>
      </c>
      <c r="J446" s="194">
        <v>50</v>
      </c>
      <c r="K446" s="82">
        <v>50</v>
      </c>
      <c r="L446" s="83">
        <v>50</v>
      </c>
      <c r="M446" s="1184">
        <v>13.5</v>
      </c>
      <c r="N446" s="675">
        <v>27</v>
      </c>
    </row>
    <row r="447" spans="1:14" ht="0.75" customHeight="1">
      <c r="A447" s="231"/>
      <c r="B447" s="112"/>
      <c r="C447" s="1001"/>
      <c r="D447" s="808"/>
      <c r="E447" s="827"/>
      <c r="F447" s="5"/>
      <c r="G447" s="192"/>
      <c r="H447" s="5"/>
      <c r="I447" s="4"/>
      <c r="J447" s="192"/>
      <c r="K447" s="5"/>
      <c r="L447" s="4"/>
      <c r="M447" s="442"/>
      <c r="N447" s="400"/>
    </row>
    <row r="448" spans="1:14" ht="14.25" customHeight="1">
      <c r="A448" s="222">
        <v>632</v>
      </c>
      <c r="B448" s="79"/>
      <c r="C448" s="89"/>
      <c r="D448" s="808"/>
      <c r="E448" s="827" t="s">
        <v>89</v>
      </c>
      <c r="F448" s="5">
        <f>SUM(F449:F453)</f>
        <v>31200</v>
      </c>
      <c r="G448" s="192">
        <f aca="true" t="shared" si="60" ref="G448:M448">SUM(G449:G453)</f>
        <v>24808</v>
      </c>
      <c r="H448" s="5">
        <f t="shared" si="60"/>
        <v>35500</v>
      </c>
      <c r="I448" s="4">
        <f t="shared" si="60"/>
        <v>35500</v>
      </c>
      <c r="J448" s="192">
        <f t="shared" si="60"/>
        <v>30500</v>
      </c>
      <c r="K448" s="5">
        <f t="shared" si="60"/>
        <v>29600</v>
      </c>
      <c r="L448" s="4">
        <f t="shared" si="60"/>
        <v>26520</v>
      </c>
      <c r="M448" s="442">
        <f t="shared" si="60"/>
        <v>12428.529999999999</v>
      </c>
      <c r="N448" s="1273">
        <f aca="true" t="shared" si="61" ref="N448:N472">(100/L448)*M448</f>
        <v>46.86474358974358</v>
      </c>
    </row>
    <row r="449" spans="1:15" ht="15">
      <c r="A449" s="207">
        <v>632001</v>
      </c>
      <c r="B449" s="23">
        <v>1</v>
      </c>
      <c r="C449" s="981">
        <v>41</v>
      </c>
      <c r="D449" s="817" t="s">
        <v>300</v>
      </c>
      <c r="E449" s="828" t="s">
        <v>91</v>
      </c>
      <c r="F449" s="56">
        <v>3215</v>
      </c>
      <c r="G449" s="208">
        <v>3619</v>
      </c>
      <c r="H449" s="121">
        <v>3500</v>
      </c>
      <c r="I449" s="99">
        <v>3500</v>
      </c>
      <c r="J449" s="249">
        <v>3500</v>
      </c>
      <c r="K449" s="121">
        <v>2500</v>
      </c>
      <c r="L449" s="99">
        <v>3500</v>
      </c>
      <c r="M449" s="1199">
        <v>2188.21</v>
      </c>
      <c r="N449" s="1270">
        <f t="shared" si="61"/>
        <v>62.52028571428571</v>
      </c>
      <c r="O449" s="1428"/>
    </row>
    <row r="450" spans="1:14" ht="15">
      <c r="A450" s="198">
        <v>632001</v>
      </c>
      <c r="B450" s="9">
        <v>3</v>
      </c>
      <c r="C450" s="91">
        <v>41</v>
      </c>
      <c r="D450" s="806" t="s">
        <v>300</v>
      </c>
      <c r="E450" s="457" t="s">
        <v>198</v>
      </c>
      <c r="F450" s="51">
        <v>26376</v>
      </c>
      <c r="G450" s="199">
        <v>19676</v>
      </c>
      <c r="H450" s="57">
        <v>30000</v>
      </c>
      <c r="I450" s="25">
        <v>30000</v>
      </c>
      <c r="J450" s="244">
        <v>25000</v>
      </c>
      <c r="K450" s="57">
        <v>25000</v>
      </c>
      <c r="L450" s="25">
        <v>20900</v>
      </c>
      <c r="M450" s="391">
        <v>9204.36</v>
      </c>
      <c r="N450" s="1272">
        <f t="shared" si="61"/>
        <v>44.04</v>
      </c>
    </row>
    <row r="451" spans="1:14" ht="15">
      <c r="A451" s="198">
        <v>632002</v>
      </c>
      <c r="B451" s="9"/>
      <c r="C451" s="14">
        <v>41</v>
      </c>
      <c r="D451" s="806" t="s">
        <v>300</v>
      </c>
      <c r="E451" s="457" t="s">
        <v>302</v>
      </c>
      <c r="F451" s="97">
        <v>1155</v>
      </c>
      <c r="G451" s="197">
        <v>1123</v>
      </c>
      <c r="H451" s="51">
        <v>1500</v>
      </c>
      <c r="I451" s="8">
        <v>1500</v>
      </c>
      <c r="J451" s="199">
        <v>1500</v>
      </c>
      <c r="K451" s="51">
        <v>1600</v>
      </c>
      <c r="L451" s="8">
        <v>1600</v>
      </c>
      <c r="M451" s="386">
        <v>927.21</v>
      </c>
      <c r="N451" s="1319">
        <f t="shared" si="61"/>
        <v>57.950625</v>
      </c>
    </row>
    <row r="452" spans="1:14" ht="15">
      <c r="A452" s="198">
        <v>632003</v>
      </c>
      <c r="B452" s="9">
        <v>2</v>
      </c>
      <c r="C452" s="14">
        <v>41</v>
      </c>
      <c r="D452" s="804" t="s">
        <v>300</v>
      </c>
      <c r="E452" s="457" t="s">
        <v>303</v>
      </c>
      <c r="F452" s="51"/>
      <c r="G452" s="199"/>
      <c r="H452" s="51"/>
      <c r="I452" s="8"/>
      <c r="J452" s="199"/>
      <c r="K452" s="51"/>
      <c r="L452" s="8">
        <v>20</v>
      </c>
      <c r="M452" s="386">
        <v>11.45</v>
      </c>
      <c r="N452" s="448">
        <f t="shared" si="61"/>
        <v>57.25</v>
      </c>
    </row>
    <row r="453" spans="1:14" ht="15">
      <c r="A453" s="200">
        <v>632003</v>
      </c>
      <c r="B453" s="52">
        <v>1</v>
      </c>
      <c r="C453" s="150">
        <v>41</v>
      </c>
      <c r="D453" s="807" t="s">
        <v>300</v>
      </c>
      <c r="E453" s="842" t="s">
        <v>93</v>
      </c>
      <c r="F453" s="826">
        <v>454</v>
      </c>
      <c r="G453" s="254">
        <v>390</v>
      </c>
      <c r="H453" s="85">
        <v>500</v>
      </c>
      <c r="I453" s="85">
        <v>500</v>
      </c>
      <c r="J453" s="201">
        <v>500</v>
      </c>
      <c r="K453" s="85">
        <v>500</v>
      </c>
      <c r="L453" s="85">
        <v>500</v>
      </c>
      <c r="M453" s="1192">
        <v>97.3</v>
      </c>
      <c r="N453" s="1305">
        <f t="shared" si="61"/>
        <v>19.46</v>
      </c>
    </row>
    <row r="454" spans="1:14" ht="15">
      <c r="A454" s="222">
        <v>633</v>
      </c>
      <c r="B454" s="79"/>
      <c r="C454" s="1002"/>
      <c r="D454" s="804"/>
      <c r="E454" s="853" t="s">
        <v>96</v>
      </c>
      <c r="F454" s="152">
        <f aca="true" t="shared" si="62" ref="F454:M454">SUM(F455:F475)</f>
        <v>9117</v>
      </c>
      <c r="G454" s="255">
        <f t="shared" si="62"/>
        <v>11573</v>
      </c>
      <c r="H454" s="5">
        <f t="shared" si="62"/>
        <v>16000</v>
      </c>
      <c r="I454" s="4">
        <f t="shared" si="62"/>
        <v>29217</v>
      </c>
      <c r="J454" s="192">
        <f t="shared" si="62"/>
        <v>8140</v>
      </c>
      <c r="K454" s="5">
        <f t="shared" si="62"/>
        <v>8750</v>
      </c>
      <c r="L454" s="4">
        <f t="shared" si="62"/>
        <v>9929.6</v>
      </c>
      <c r="M454" s="442">
        <f t="shared" si="62"/>
        <v>3987.870000000001</v>
      </c>
      <c r="N454" s="1286">
        <f t="shared" si="61"/>
        <v>40.161436513051896</v>
      </c>
    </row>
    <row r="455" spans="1:14" ht="15">
      <c r="A455" s="207">
        <v>633001</v>
      </c>
      <c r="B455" s="23">
        <v>16</v>
      </c>
      <c r="C455" s="981">
        <v>41</v>
      </c>
      <c r="D455" s="816" t="s">
        <v>300</v>
      </c>
      <c r="E455" s="828" t="s">
        <v>304</v>
      </c>
      <c r="F455" s="56">
        <v>2034</v>
      </c>
      <c r="G455" s="208">
        <v>3911</v>
      </c>
      <c r="H455" s="56">
        <v>2250</v>
      </c>
      <c r="I455" s="22">
        <v>6400</v>
      </c>
      <c r="J455" s="208">
        <v>1500</v>
      </c>
      <c r="K455" s="56">
        <v>2000</v>
      </c>
      <c r="L455" s="22">
        <v>2130</v>
      </c>
      <c r="M455" s="1182">
        <v>454.32</v>
      </c>
      <c r="N455" s="1268">
        <f t="shared" si="61"/>
        <v>21.32957746478873</v>
      </c>
    </row>
    <row r="456" spans="1:14" ht="15">
      <c r="A456" s="196">
        <v>633002</v>
      </c>
      <c r="B456" s="7"/>
      <c r="C456" s="239">
        <v>41</v>
      </c>
      <c r="D456" s="804" t="s">
        <v>300</v>
      </c>
      <c r="E456" s="856" t="s">
        <v>513</v>
      </c>
      <c r="F456" s="97"/>
      <c r="G456" s="197"/>
      <c r="H456" s="97"/>
      <c r="I456" s="6"/>
      <c r="J456" s="197"/>
      <c r="K456" s="97"/>
      <c r="L456" s="6">
        <v>700</v>
      </c>
      <c r="M456" s="1185">
        <v>692</v>
      </c>
      <c r="N456" s="1283">
        <f t="shared" si="61"/>
        <v>98.85714285714285</v>
      </c>
    </row>
    <row r="457" spans="1:14" ht="15">
      <c r="A457" s="196">
        <v>633004</v>
      </c>
      <c r="B457" s="7">
        <v>4</v>
      </c>
      <c r="C457" s="14">
        <v>41</v>
      </c>
      <c r="D457" s="806" t="s">
        <v>300</v>
      </c>
      <c r="E457" s="457" t="s">
        <v>305</v>
      </c>
      <c r="F457" s="51"/>
      <c r="G457" s="199">
        <v>183</v>
      </c>
      <c r="H457" s="51">
        <v>200</v>
      </c>
      <c r="I457" s="8">
        <v>202</v>
      </c>
      <c r="J457" s="199">
        <v>200</v>
      </c>
      <c r="K457" s="51">
        <v>100</v>
      </c>
      <c r="L457" s="8">
        <v>100</v>
      </c>
      <c r="M457" s="386">
        <v>0</v>
      </c>
      <c r="N457" s="1272">
        <f t="shared" si="61"/>
        <v>0</v>
      </c>
    </row>
    <row r="458" spans="1:14" ht="15">
      <c r="A458" s="196">
        <v>633004</v>
      </c>
      <c r="B458" s="7">
        <v>3</v>
      </c>
      <c r="C458" s="91">
        <v>41</v>
      </c>
      <c r="D458" s="806" t="s">
        <v>300</v>
      </c>
      <c r="E458" s="457" t="s">
        <v>306</v>
      </c>
      <c r="F458" s="338"/>
      <c r="G458" s="199"/>
      <c r="H458" s="51">
        <v>150</v>
      </c>
      <c r="I458" s="8">
        <v>150</v>
      </c>
      <c r="J458" s="199"/>
      <c r="K458" s="51">
        <v>150</v>
      </c>
      <c r="L458" s="8">
        <v>150</v>
      </c>
      <c r="M458" s="386">
        <v>0</v>
      </c>
      <c r="N458" s="1272">
        <f t="shared" si="61"/>
        <v>0</v>
      </c>
    </row>
    <row r="459" spans="1:14" ht="15">
      <c r="A459" s="196">
        <v>633004</v>
      </c>
      <c r="B459" s="7">
        <v>2</v>
      </c>
      <c r="C459" s="14">
        <v>41</v>
      </c>
      <c r="D459" s="806" t="s">
        <v>300</v>
      </c>
      <c r="E459" s="457" t="s">
        <v>307</v>
      </c>
      <c r="F459" s="51">
        <v>209</v>
      </c>
      <c r="G459" s="199"/>
      <c r="H459" s="51"/>
      <c r="I459" s="8"/>
      <c r="J459" s="199"/>
      <c r="K459" s="51">
        <v>100</v>
      </c>
      <c r="L459" s="8">
        <v>100</v>
      </c>
      <c r="M459" s="386">
        <v>9.99</v>
      </c>
      <c r="N459" s="1272">
        <f t="shared" si="61"/>
        <v>9.99</v>
      </c>
    </row>
    <row r="460" spans="1:14" ht="15">
      <c r="A460" s="198">
        <v>633006</v>
      </c>
      <c r="B460" s="9">
        <v>1</v>
      </c>
      <c r="C460" s="14">
        <v>41</v>
      </c>
      <c r="D460" s="806" t="s">
        <v>300</v>
      </c>
      <c r="E460" s="457" t="s">
        <v>308</v>
      </c>
      <c r="F460" s="51">
        <v>133</v>
      </c>
      <c r="G460" s="199">
        <v>485</v>
      </c>
      <c r="H460" s="51">
        <v>300</v>
      </c>
      <c r="I460" s="8">
        <v>300</v>
      </c>
      <c r="J460" s="199">
        <v>330</v>
      </c>
      <c r="K460" s="51">
        <v>300</v>
      </c>
      <c r="L460" s="8">
        <v>300</v>
      </c>
      <c r="M460" s="386">
        <v>229.58</v>
      </c>
      <c r="N460" s="1272">
        <f t="shared" si="61"/>
        <v>76.52666666666667</v>
      </c>
    </row>
    <row r="461" spans="1:14" ht="15">
      <c r="A461" s="198">
        <v>633006</v>
      </c>
      <c r="B461" s="9">
        <v>2</v>
      </c>
      <c r="C461" s="14">
        <v>41</v>
      </c>
      <c r="D461" s="806" t="s">
        <v>300</v>
      </c>
      <c r="E461" s="457" t="s">
        <v>102</v>
      </c>
      <c r="F461" s="51">
        <v>21</v>
      </c>
      <c r="G461" s="199">
        <v>42</v>
      </c>
      <c r="H461" s="51">
        <v>30</v>
      </c>
      <c r="I461" s="8">
        <v>30</v>
      </c>
      <c r="J461" s="199">
        <v>20</v>
      </c>
      <c r="K461" s="51">
        <v>30</v>
      </c>
      <c r="L461" s="8">
        <v>30</v>
      </c>
      <c r="M461" s="386">
        <v>0</v>
      </c>
      <c r="N461" s="1283">
        <f t="shared" si="61"/>
        <v>0</v>
      </c>
    </row>
    <row r="462" spans="1:14" ht="15">
      <c r="A462" s="198">
        <v>633006</v>
      </c>
      <c r="B462" s="9">
        <v>3</v>
      </c>
      <c r="C462" s="14">
        <v>41</v>
      </c>
      <c r="D462" s="806" t="s">
        <v>300</v>
      </c>
      <c r="E462" s="457" t="s">
        <v>400</v>
      </c>
      <c r="F462" s="51">
        <v>495</v>
      </c>
      <c r="G462" s="199">
        <v>528</v>
      </c>
      <c r="H462" s="51">
        <v>1000</v>
      </c>
      <c r="I462" s="8">
        <v>1000</v>
      </c>
      <c r="J462" s="199">
        <v>800</v>
      </c>
      <c r="K462" s="51">
        <v>1000</v>
      </c>
      <c r="L462" s="8">
        <v>1000</v>
      </c>
      <c r="M462" s="386">
        <v>297.24</v>
      </c>
      <c r="N462" s="1283">
        <f t="shared" si="61"/>
        <v>29.724000000000004</v>
      </c>
    </row>
    <row r="463" spans="1:14" ht="14.25" customHeight="1">
      <c r="A463" s="198">
        <v>633006</v>
      </c>
      <c r="B463" s="9">
        <v>4</v>
      </c>
      <c r="C463" s="14">
        <v>41</v>
      </c>
      <c r="D463" s="806" t="s">
        <v>300</v>
      </c>
      <c r="E463" s="457" t="s">
        <v>104</v>
      </c>
      <c r="F463" s="51">
        <v>19</v>
      </c>
      <c r="G463" s="199">
        <v>18</v>
      </c>
      <c r="H463" s="51">
        <v>20</v>
      </c>
      <c r="I463" s="8">
        <v>80</v>
      </c>
      <c r="J463" s="199">
        <v>20</v>
      </c>
      <c r="K463" s="51">
        <v>20</v>
      </c>
      <c r="L463" s="8">
        <v>100</v>
      </c>
      <c r="M463" s="386">
        <v>0</v>
      </c>
      <c r="N463" s="1272">
        <f t="shared" si="61"/>
        <v>0</v>
      </c>
    </row>
    <row r="464" spans="1:14" ht="15" customHeight="1">
      <c r="A464" s="198">
        <v>633006</v>
      </c>
      <c r="B464" s="9">
        <v>5</v>
      </c>
      <c r="C464" s="14">
        <v>41</v>
      </c>
      <c r="D464" s="806" t="s">
        <v>300</v>
      </c>
      <c r="E464" s="457" t="s">
        <v>105</v>
      </c>
      <c r="F464" s="819"/>
      <c r="G464" s="203"/>
      <c r="H464" s="819">
        <v>20</v>
      </c>
      <c r="I464" s="58">
        <v>25</v>
      </c>
      <c r="J464" s="934"/>
      <c r="K464" s="819">
        <v>20</v>
      </c>
      <c r="L464" s="58">
        <v>79.6</v>
      </c>
      <c r="M464" s="1186">
        <v>79.6</v>
      </c>
      <c r="N464" s="409">
        <f t="shared" si="61"/>
        <v>100</v>
      </c>
    </row>
    <row r="465" spans="1:14" ht="15">
      <c r="A465" s="198">
        <v>633006</v>
      </c>
      <c r="B465" s="9">
        <v>7</v>
      </c>
      <c r="C465" s="14">
        <v>41</v>
      </c>
      <c r="D465" s="806" t="s">
        <v>300</v>
      </c>
      <c r="E465" s="457" t="s">
        <v>310</v>
      </c>
      <c r="F465" s="51">
        <v>1449</v>
      </c>
      <c r="G465" s="199">
        <v>2234</v>
      </c>
      <c r="H465" s="819">
        <v>7000</v>
      </c>
      <c r="I465" s="58">
        <v>16000</v>
      </c>
      <c r="J465" s="203">
        <v>1000</v>
      </c>
      <c r="K465" s="819">
        <v>500</v>
      </c>
      <c r="L465" s="58">
        <v>500</v>
      </c>
      <c r="M465" s="1188">
        <v>347.98</v>
      </c>
      <c r="N465" s="1272">
        <f t="shared" si="61"/>
        <v>69.596</v>
      </c>
    </row>
    <row r="466" spans="1:14" ht="15">
      <c r="A466" s="198">
        <v>633006</v>
      </c>
      <c r="B466" s="9">
        <v>8</v>
      </c>
      <c r="C466" s="14">
        <v>41</v>
      </c>
      <c r="D466" s="806" t="s">
        <v>300</v>
      </c>
      <c r="E466" s="457" t="s">
        <v>392</v>
      </c>
      <c r="F466" s="51">
        <v>27</v>
      </c>
      <c r="G466" s="199">
        <v>80</v>
      </c>
      <c r="H466" s="819">
        <v>150</v>
      </c>
      <c r="I466" s="58">
        <v>150</v>
      </c>
      <c r="J466" s="203">
        <v>150</v>
      </c>
      <c r="K466" s="819">
        <v>150</v>
      </c>
      <c r="L466" s="58">
        <v>250</v>
      </c>
      <c r="M466" s="1188">
        <v>162.84</v>
      </c>
      <c r="N466" s="1272">
        <f t="shared" si="61"/>
        <v>65.13600000000001</v>
      </c>
    </row>
    <row r="467" spans="1:14" ht="15">
      <c r="A467" s="198">
        <v>633006</v>
      </c>
      <c r="B467" s="9">
        <v>10</v>
      </c>
      <c r="C467" s="14">
        <v>41</v>
      </c>
      <c r="D467" s="806" t="s">
        <v>300</v>
      </c>
      <c r="E467" s="457" t="s">
        <v>401</v>
      </c>
      <c r="F467" s="51">
        <v>234</v>
      </c>
      <c r="G467" s="199"/>
      <c r="H467" s="819">
        <v>500</v>
      </c>
      <c r="I467" s="58">
        <v>500</v>
      </c>
      <c r="J467" s="203"/>
      <c r="K467" s="819">
        <v>500</v>
      </c>
      <c r="L467" s="58">
        <v>500</v>
      </c>
      <c r="M467" s="1188">
        <v>55.59</v>
      </c>
      <c r="N467" s="1319">
        <f t="shared" si="61"/>
        <v>11.118000000000002</v>
      </c>
    </row>
    <row r="468" spans="1:14" ht="15">
      <c r="A468" s="198">
        <v>633009</v>
      </c>
      <c r="B468" s="9">
        <v>1</v>
      </c>
      <c r="C468" s="14">
        <v>111</v>
      </c>
      <c r="D468" s="806" t="s">
        <v>300</v>
      </c>
      <c r="E468" s="457" t="s">
        <v>311</v>
      </c>
      <c r="F468" s="51">
        <v>195</v>
      </c>
      <c r="G468" s="199">
        <v>114</v>
      </c>
      <c r="H468" s="51">
        <v>650</v>
      </c>
      <c r="I468" s="8">
        <v>650</v>
      </c>
      <c r="J468" s="199">
        <v>100</v>
      </c>
      <c r="K468" s="51">
        <v>150</v>
      </c>
      <c r="L468" s="8">
        <v>210</v>
      </c>
      <c r="M468" s="386">
        <v>151.15</v>
      </c>
      <c r="N468" s="1272">
        <f t="shared" si="61"/>
        <v>71.97619047619048</v>
      </c>
    </row>
    <row r="469" spans="1:14" ht="15">
      <c r="A469" s="198">
        <v>633009</v>
      </c>
      <c r="B469" s="9">
        <v>16</v>
      </c>
      <c r="C469" s="14">
        <v>111</v>
      </c>
      <c r="D469" s="806" t="s">
        <v>300</v>
      </c>
      <c r="E469" s="457" t="s">
        <v>312</v>
      </c>
      <c r="F469" s="51">
        <v>3673</v>
      </c>
      <c r="G469" s="199">
        <v>3160</v>
      </c>
      <c r="H469" s="51">
        <v>3000</v>
      </c>
      <c r="I469" s="8">
        <v>3000</v>
      </c>
      <c r="J469" s="199">
        <v>3500</v>
      </c>
      <c r="K469" s="51">
        <v>3000</v>
      </c>
      <c r="L469" s="8">
        <v>3000</v>
      </c>
      <c r="M469" s="386">
        <v>1413.91</v>
      </c>
      <c r="N469" s="1305">
        <f t="shared" si="61"/>
        <v>47.13033333333333</v>
      </c>
    </row>
    <row r="470" spans="1:14" ht="15">
      <c r="A470" s="232">
        <v>633010</v>
      </c>
      <c r="B470" s="100">
        <v>16</v>
      </c>
      <c r="C470" s="438">
        <v>111</v>
      </c>
      <c r="D470" s="805" t="s">
        <v>300</v>
      </c>
      <c r="E470" s="931" t="s">
        <v>313</v>
      </c>
      <c r="F470" s="51">
        <v>408</v>
      </c>
      <c r="G470" s="199">
        <v>655</v>
      </c>
      <c r="H470" s="57">
        <v>500</v>
      </c>
      <c r="I470" s="25">
        <v>500</v>
      </c>
      <c r="J470" s="244">
        <v>300</v>
      </c>
      <c r="K470" s="57">
        <v>500</v>
      </c>
      <c r="L470" s="25">
        <v>500</v>
      </c>
      <c r="M470" s="391">
        <v>44.5</v>
      </c>
      <c r="N470" s="1305">
        <f t="shared" si="61"/>
        <v>8.9</v>
      </c>
    </row>
    <row r="471" spans="1:14" s="653" customFormat="1" ht="15">
      <c r="A471" s="232">
        <v>633010</v>
      </c>
      <c r="B471" s="86"/>
      <c r="C471" s="1019">
        <v>111</v>
      </c>
      <c r="D471" s="805" t="s">
        <v>300</v>
      </c>
      <c r="E471" s="931" t="s">
        <v>534</v>
      </c>
      <c r="F471" s="51"/>
      <c r="G471" s="199"/>
      <c r="H471" s="57"/>
      <c r="I471" s="25"/>
      <c r="J471" s="244"/>
      <c r="K471" s="57"/>
      <c r="L471" s="25">
        <v>50</v>
      </c>
      <c r="M471" s="391">
        <v>49.17</v>
      </c>
      <c r="N471" s="1305">
        <f t="shared" si="61"/>
        <v>98.34</v>
      </c>
    </row>
    <row r="472" spans="1:14" ht="15">
      <c r="A472" s="198">
        <v>633011</v>
      </c>
      <c r="B472" s="34"/>
      <c r="C472" s="92">
        <v>41</v>
      </c>
      <c r="D472" s="806" t="s">
        <v>300</v>
      </c>
      <c r="E472" s="457" t="s">
        <v>314</v>
      </c>
      <c r="F472" s="51"/>
      <c r="G472" s="199">
        <v>163</v>
      </c>
      <c r="H472" s="51">
        <v>150</v>
      </c>
      <c r="I472" s="8">
        <v>150</v>
      </c>
      <c r="J472" s="281">
        <v>200</v>
      </c>
      <c r="K472" s="51">
        <v>150</v>
      </c>
      <c r="L472" s="8">
        <v>150</v>
      </c>
      <c r="M472" s="1224">
        <v>0</v>
      </c>
      <c r="N472" s="1272">
        <f t="shared" si="61"/>
        <v>0</v>
      </c>
    </row>
    <row r="473" spans="1:14" ht="15">
      <c r="A473" s="198">
        <v>633004</v>
      </c>
      <c r="B473" s="34"/>
      <c r="C473" s="92">
        <v>41</v>
      </c>
      <c r="D473" s="806" t="s">
        <v>300</v>
      </c>
      <c r="E473" s="457" t="s">
        <v>315</v>
      </c>
      <c r="F473" s="51">
        <v>220</v>
      </c>
      <c r="G473" s="199"/>
      <c r="H473" s="51"/>
      <c r="I473" s="8"/>
      <c r="J473" s="203"/>
      <c r="K473" s="51"/>
      <c r="L473" s="8"/>
      <c r="M473" s="1188"/>
      <c r="N473" s="1319"/>
    </row>
    <row r="474" spans="1:14" ht="15">
      <c r="A474" s="198">
        <v>633015</v>
      </c>
      <c r="B474" s="34"/>
      <c r="C474" s="150">
        <v>41</v>
      </c>
      <c r="D474" s="807" t="s">
        <v>300</v>
      </c>
      <c r="E474" s="457" t="s">
        <v>316</v>
      </c>
      <c r="F474" s="51"/>
      <c r="G474" s="199"/>
      <c r="H474" s="51">
        <v>80</v>
      </c>
      <c r="I474" s="8">
        <v>80</v>
      </c>
      <c r="J474" s="199">
        <v>20</v>
      </c>
      <c r="K474" s="51">
        <v>80</v>
      </c>
      <c r="L474" s="8">
        <v>80</v>
      </c>
      <c r="M474" s="386">
        <v>0</v>
      </c>
      <c r="N474" s="1272">
        <f>(100/L474)*M474</f>
        <v>0</v>
      </c>
    </row>
    <row r="475" spans="1:14" ht="0.75" customHeight="1">
      <c r="A475" s="206">
        <v>633006</v>
      </c>
      <c r="B475" s="84">
        <v>9</v>
      </c>
      <c r="C475" s="125"/>
      <c r="D475" s="803" t="s">
        <v>300</v>
      </c>
      <c r="E475" s="931" t="s">
        <v>317</v>
      </c>
      <c r="F475" s="811"/>
      <c r="G475" s="243"/>
      <c r="H475" s="811">
        <v>0</v>
      </c>
      <c r="I475" s="24">
        <v>0</v>
      </c>
      <c r="J475" s="243"/>
      <c r="K475" s="811">
        <v>0</v>
      </c>
      <c r="L475" s="24">
        <v>0</v>
      </c>
      <c r="M475" s="1187"/>
      <c r="N475" s="1355"/>
    </row>
    <row r="476" spans="1:14" ht="15">
      <c r="A476" s="222">
        <v>634</v>
      </c>
      <c r="B476" s="3"/>
      <c r="C476" s="1000"/>
      <c r="D476" s="803"/>
      <c r="E476" s="827" t="s">
        <v>318</v>
      </c>
      <c r="F476" s="5"/>
      <c r="G476" s="192"/>
      <c r="H476" s="5">
        <v>10</v>
      </c>
      <c r="I476" s="4">
        <v>10</v>
      </c>
      <c r="J476" s="192">
        <v>10</v>
      </c>
      <c r="K476" s="5">
        <f>K477</f>
        <v>10</v>
      </c>
      <c r="L476" s="4">
        <f>L477</f>
        <v>10</v>
      </c>
      <c r="M476" s="442">
        <f>M477</f>
        <v>0</v>
      </c>
      <c r="N476" s="1286">
        <f aca="true" t="shared" si="63" ref="N476:N483">(100/L476)*M476</f>
        <v>0</v>
      </c>
    </row>
    <row r="477" spans="1:14" ht="15">
      <c r="A477" s="193">
        <v>634005</v>
      </c>
      <c r="B477" s="80">
        <v>16</v>
      </c>
      <c r="C477" s="123">
        <v>41</v>
      </c>
      <c r="D477" s="808" t="s">
        <v>300</v>
      </c>
      <c r="E477" s="838" t="s">
        <v>319</v>
      </c>
      <c r="F477" s="82"/>
      <c r="G477" s="194"/>
      <c r="H477" s="82">
        <v>10</v>
      </c>
      <c r="I477" s="82">
        <v>10</v>
      </c>
      <c r="J477" s="194">
        <v>10</v>
      </c>
      <c r="K477" s="82">
        <v>10</v>
      </c>
      <c r="L477" s="82">
        <v>10</v>
      </c>
      <c r="M477" s="1202">
        <v>0</v>
      </c>
      <c r="N477" s="1267">
        <f t="shared" si="63"/>
        <v>0</v>
      </c>
    </row>
    <row r="478" spans="1:14" ht="15">
      <c r="A478" s="222">
        <v>635</v>
      </c>
      <c r="B478" s="3"/>
      <c r="C478" s="156"/>
      <c r="D478" s="808"/>
      <c r="E478" s="827" t="s">
        <v>128</v>
      </c>
      <c r="F478" s="5">
        <f>SUM(F479:F479)</f>
        <v>505</v>
      </c>
      <c r="G478" s="192">
        <f>SUM(G479:G479)</f>
        <v>7530</v>
      </c>
      <c r="H478" s="5">
        <f>SUM(H479:H479)</f>
        <v>300</v>
      </c>
      <c r="I478" s="5">
        <f>SUM(I479:I479)</f>
        <v>330</v>
      </c>
      <c r="J478" s="192">
        <v>1600</v>
      </c>
      <c r="K478" s="5">
        <f>SUM(K479:K479)</f>
        <v>300</v>
      </c>
      <c r="L478" s="5">
        <f>SUM(L479:L480)</f>
        <v>3620</v>
      </c>
      <c r="M478" s="1181">
        <f>M479+M480</f>
        <v>2548.55</v>
      </c>
      <c r="N478" s="1273">
        <f t="shared" si="63"/>
        <v>70.40193370165746</v>
      </c>
    </row>
    <row r="479" spans="1:14" ht="15">
      <c r="A479" s="207">
        <v>635006</v>
      </c>
      <c r="B479" s="23">
        <v>3</v>
      </c>
      <c r="C479" s="981">
        <v>41</v>
      </c>
      <c r="D479" s="816" t="s">
        <v>300</v>
      </c>
      <c r="E479" s="828" t="s">
        <v>320</v>
      </c>
      <c r="F479" s="56">
        <v>505</v>
      </c>
      <c r="G479" s="208">
        <v>7530</v>
      </c>
      <c r="H479" s="56">
        <v>300</v>
      </c>
      <c r="I479" s="22">
        <v>330</v>
      </c>
      <c r="J479" s="208">
        <v>100</v>
      </c>
      <c r="K479" s="56">
        <v>300</v>
      </c>
      <c r="L479" s="22">
        <v>3500</v>
      </c>
      <c r="M479" s="1182">
        <v>2428.55</v>
      </c>
      <c r="N479" s="1268">
        <f t="shared" si="63"/>
        <v>69.38714285714286</v>
      </c>
    </row>
    <row r="480" spans="1:14" ht="15">
      <c r="A480" s="200">
        <v>635004</v>
      </c>
      <c r="B480" s="11">
        <v>8</v>
      </c>
      <c r="C480" s="239">
        <v>41</v>
      </c>
      <c r="D480" s="804" t="s">
        <v>300</v>
      </c>
      <c r="E480" s="856" t="s">
        <v>514</v>
      </c>
      <c r="F480" s="85"/>
      <c r="G480" s="201"/>
      <c r="H480" s="85"/>
      <c r="I480" s="10"/>
      <c r="J480" s="210"/>
      <c r="K480" s="85"/>
      <c r="L480" s="10">
        <v>120</v>
      </c>
      <c r="M480" s="390">
        <v>120</v>
      </c>
      <c r="N480" s="1319">
        <f t="shared" si="63"/>
        <v>100</v>
      </c>
    </row>
    <row r="481" spans="1:14" ht="15">
      <c r="A481" s="222">
        <v>637</v>
      </c>
      <c r="B481" s="3"/>
      <c r="C481" s="163"/>
      <c r="D481" s="837"/>
      <c r="E481" s="1053" t="s">
        <v>140</v>
      </c>
      <c r="F481" s="5">
        <f>SUM(F482:F493)</f>
        <v>12154</v>
      </c>
      <c r="G481" s="192">
        <f>SUM(G482:G493)</f>
        <v>13353</v>
      </c>
      <c r="H481" s="5">
        <f>SUM(H482:H493)</f>
        <v>14170</v>
      </c>
      <c r="I481" s="4">
        <f>SUM(I482:I493)</f>
        <v>15970</v>
      </c>
      <c r="J481" s="192">
        <f>SUM(J482:J492)</f>
        <v>13560</v>
      </c>
      <c r="K481" s="5">
        <f>SUM(K482:K493)</f>
        <v>14160</v>
      </c>
      <c r="L481" s="4">
        <f>SUM(L482:L493)</f>
        <v>14610</v>
      </c>
      <c r="M481" s="442">
        <f>SUM(M482:M492)</f>
        <v>8300.59</v>
      </c>
      <c r="N481" s="1286">
        <f t="shared" si="63"/>
        <v>56.81444216290212</v>
      </c>
    </row>
    <row r="482" spans="1:14" ht="15">
      <c r="A482" s="196">
        <v>637002</v>
      </c>
      <c r="B482" s="7">
        <v>16</v>
      </c>
      <c r="C482" s="981">
        <v>41</v>
      </c>
      <c r="D482" s="816" t="s">
        <v>300</v>
      </c>
      <c r="E482" s="828" t="s">
        <v>321</v>
      </c>
      <c r="F482" s="97">
        <v>349</v>
      </c>
      <c r="G482" s="197">
        <v>601</v>
      </c>
      <c r="H482" s="56">
        <v>400</v>
      </c>
      <c r="I482" s="22">
        <v>450</v>
      </c>
      <c r="J482" s="208">
        <v>600</v>
      </c>
      <c r="K482" s="56">
        <v>400</v>
      </c>
      <c r="L482" s="22">
        <v>600</v>
      </c>
      <c r="M482" s="1182">
        <v>533</v>
      </c>
      <c r="N482" s="1270">
        <f t="shared" si="63"/>
        <v>88.83333333333333</v>
      </c>
    </row>
    <row r="483" spans="1:14" ht="15">
      <c r="A483" s="196">
        <v>637002</v>
      </c>
      <c r="B483" s="7"/>
      <c r="C483" s="1002">
        <v>41</v>
      </c>
      <c r="D483" s="806" t="s">
        <v>300</v>
      </c>
      <c r="E483" s="829" t="s">
        <v>322</v>
      </c>
      <c r="F483" s="97">
        <v>210</v>
      </c>
      <c r="G483" s="197">
        <v>302</v>
      </c>
      <c r="H483" s="51">
        <v>300</v>
      </c>
      <c r="I483" s="8">
        <v>500</v>
      </c>
      <c r="J483" s="199">
        <v>320</v>
      </c>
      <c r="K483" s="51">
        <v>300</v>
      </c>
      <c r="L483" s="8">
        <v>500</v>
      </c>
      <c r="M483" s="386">
        <v>85</v>
      </c>
      <c r="N483" s="1272">
        <f t="shared" si="63"/>
        <v>17</v>
      </c>
    </row>
    <row r="484" spans="1:14" ht="15">
      <c r="A484" s="196">
        <v>637004</v>
      </c>
      <c r="B484" s="7"/>
      <c r="C484" s="1002">
        <v>41</v>
      </c>
      <c r="D484" s="806" t="s">
        <v>300</v>
      </c>
      <c r="E484" s="829" t="s">
        <v>485</v>
      </c>
      <c r="F484" s="97">
        <v>1122</v>
      </c>
      <c r="G484" s="197"/>
      <c r="H484" s="51"/>
      <c r="I484" s="8"/>
      <c r="J484" s="199"/>
      <c r="K484" s="51"/>
      <c r="L484" s="8"/>
      <c r="M484" s="386"/>
      <c r="N484" s="449"/>
    </row>
    <row r="485" spans="1:14" ht="15">
      <c r="A485" s="196">
        <v>637001</v>
      </c>
      <c r="B485" s="7"/>
      <c r="C485" s="1002">
        <v>41</v>
      </c>
      <c r="D485" s="806" t="s">
        <v>300</v>
      </c>
      <c r="E485" s="829" t="s">
        <v>323</v>
      </c>
      <c r="F485" s="97"/>
      <c r="G485" s="197">
        <v>20</v>
      </c>
      <c r="H485" s="51">
        <v>20</v>
      </c>
      <c r="I485" s="8">
        <v>20</v>
      </c>
      <c r="J485" s="199">
        <v>20</v>
      </c>
      <c r="K485" s="51">
        <v>20</v>
      </c>
      <c r="L485" s="8">
        <v>20</v>
      </c>
      <c r="M485" s="386">
        <v>0</v>
      </c>
      <c r="N485" s="1272">
        <f>(100/L485)*M485</f>
        <v>0</v>
      </c>
    </row>
    <row r="486" spans="1:14" ht="15">
      <c r="A486" s="198">
        <v>637004</v>
      </c>
      <c r="B486" s="9">
        <v>1</v>
      </c>
      <c r="C486" s="239">
        <v>41</v>
      </c>
      <c r="D486" s="804" t="s">
        <v>300</v>
      </c>
      <c r="E486" s="457" t="s">
        <v>324</v>
      </c>
      <c r="F486" s="97">
        <v>594</v>
      </c>
      <c r="G486" s="197">
        <v>102</v>
      </c>
      <c r="H486" s="97">
        <v>300</v>
      </c>
      <c r="I486" s="6">
        <v>400</v>
      </c>
      <c r="J486" s="197">
        <v>300</v>
      </c>
      <c r="K486" s="97">
        <v>400</v>
      </c>
      <c r="L486" s="6">
        <v>400</v>
      </c>
      <c r="M486" s="1185">
        <v>0</v>
      </c>
      <c r="N486" s="1283">
        <f>(100/L486)*M486</f>
        <v>0</v>
      </c>
    </row>
    <row r="487" spans="1:14" ht="15">
      <c r="A487" s="198">
        <v>637004</v>
      </c>
      <c r="B487" s="9">
        <v>2</v>
      </c>
      <c r="C487" s="239">
        <v>41</v>
      </c>
      <c r="D487" s="804" t="s">
        <v>300</v>
      </c>
      <c r="E487" s="457" t="s">
        <v>424</v>
      </c>
      <c r="F487" s="97"/>
      <c r="G487" s="197">
        <v>216</v>
      </c>
      <c r="H487" s="97">
        <v>400</v>
      </c>
      <c r="I487" s="6">
        <v>400</v>
      </c>
      <c r="J487" s="197">
        <v>220</v>
      </c>
      <c r="K487" s="97"/>
      <c r="L487" s="6"/>
      <c r="M487" s="1185"/>
      <c r="N487" s="718"/>
    </row>
    <row r="488" spans="1:14" ht="15">
      <c r="A488" s="198">
        <v>637004</v>
      </c>
      <c r="B488" s="9">
        <v>5</v>
      </c>
      <c r="C488" s="14">
        <v>41</v>
      </c>
      <c r="D488" s="806" t="s">
        <v>157</v>
      </c>
      <c r="E488" s="457" t="s">
        <v>144</v>
      </c>
      <c r="F488" s="51">
        <v>101</v>
      </c>
      <c r="G488" s="199">
        <v>57</v>
      </c>
      <c r="H488" s="57">
        <v>250</v>
      </c>
      <c r="I488" s="25">
        <v>1100</v>
      </c>
      <c r="J488" s="244">
        <v>150</v>
      </c>
      <c r="K488" s="57">
        <v>150</v>
      </c>
      <c r="L488" s="25">
        <v>150</v>
      </c>
      <c r="M488" s="391">
        <v>0</v>
      </c>
      <c r="N488" s="1272">
        <f>(100/L488)*M488</f>
        <v>0</v>
      </c>
    </row>
    <row r="489" spans="1:14" ht="15">
      <c r="A489" s="198">
        <v>637014</v>
      </c>
      <c r="B489" s="9"/>
      <c r="C489" s="14">
        <v>41</v>
      </c>
      <c r="D489" s="806" t="s">
        <v>300</v>
      </c>
      <c r="E489" s="457" t="s">
        <v>156</v>
      </c>
      <c r="F489" s="51">
        <v>8773</v>
      </c>
      <c r="G489" s="199">
        <v>10128</v>
      </c>
      <c r="H489" s="57">
        <v>10600</v>
      </c>
      <c r="I489" s="25">
        <v>10600</v>
      </c>
      <c r="J489" s="244">
        <v>10600</v>
      </c>
      <c r="K489" s="57">
        <v>10600</v>
      </c>
      <c r="L489" s="25">
        <v>10600</v>
      </c>
      <c r="M489" s="391">
        <v>6488</v>
      </c>
      <c r="N489" s="1319">
        <f>(100/L489)*M489</f>
        <v>61.20754716981132</v>
      </c>
    </row>
    <row r="490" spans="1:14" ht="15">
      <c r="A490" s="198">
        <v>637015</v>
      </c>
      <c r="B490" s="9"/>
      <c r="C490" s="14">
        <v>41</v>
      </c>
      <c r="D490" s="806" t="s">
        <v>300</v>
      </c>
      <c r="E490" s="457" t="s">
        <v>158</v>
      </c>
      <c r="F490" s="51">
        <v>50</v>
      </c>
      <c r="G490" s="199">
        <v>342</v>
      </c>
      <c r="H490" s="51">
        <v>350</v>
      </c>
      <c r="I490" s="8">
        <v>350</v>
      </c>
      <c r="J490" s="199">
        <v>350</v>
      </c>
      <c r="K490" s="51">
        <v>350</v>
      </c>
      <c r="L490" s="8">
        <v>400</v>
      </c>
      <c r="M490" s="386">
        <v>371.48</v>
      </c>
      <c r="N490" s="1305">
        <f>(100/L490)*M490</f>
        <v>92.87</v>
      </c>
    </row>
    <row r="491" spans="1:14" ht="15">
      <c r="A491" s="198">
        <v>637016</v>
      </c>
      <c r="B491" s="9"/>
      <c r="C491" s="14">
        <v>41</v>
      </c>
      <c r="D491" s="806" t="s">
        <v>300</v>
      </c>
      <c r="E491" s="457" t="s">
        <v>160</v>
      </c>
      <c r="F491" s="51">
        <v>848</v>
      </c>
      <c r="G491" s="199">
        <v>1015</v>
      </c>
      <c r="H491" s="51">
        <v>1550</v>
      </c>
      <c r="I491" s="13">
        <v>1550</v>
      </c>
      <c r="J491" s="203">
        <v>1000</v>
      </c>
      <c r="K491" s="51">
        <v>1940</v>
      </c>
      <c r="L491" s="13">
        <v>1940</v>
      </c>
      <c r="M491" s="1188">
        <v>823.11</v>
      </c>
      <c r="N491" s="1272">
        <f>(100/L491)*M491</f>
        <v>42.42835051546392</v>
      </c>
    </row>
    <row r="492" spans="1:14" ht="0.75" customHeight="1">
      <c r="A492" s="232">
        <v>637006</v>
      </c>
      <c r="B492" s="100"/>
      <c r="C492" s="239"/>
      <c r="D492" s="804" t="s">
        <v>300</v>
      </c>
      <c r="E492" s="931" t="s">
        <v>325</v>
      </c>
      <c r="F492" s="51"/>
      <c r="G492" s="199"/>
      <c r="H492" s="57">
        <v>0</v>
      </c>
      <c r="I492" s="25"/>
      <c r="J492" s="199"/>
      <c r="K492" s="57">
        <v>0</v>
      </c>
      <c r="L492" s="25">
        <v>0</v>
      </c>
      <c r="M492" s="386"/>
      <c r="N492" s="449"/>
    </row>
    <row r="493" spans="1:18" ht="15">
      <c r="A493" s="324">
        <v>637027</v>
      </c>
      <c r="B493" s="325"/>
      <c r="C493" s="1023">
        <v>41</v>
      </c>
      <c r="D493" s="935" t="s">
        <v>300</v>
      </c>
      <c r="E493" s="936" t="s">
        <v>326</v>
      </c>
      <c r="F493" s="371">
        <v>107</v>
      </c>
      <c r="G493" s="925">
        <v>570</v>
      </c>
      <c r="H493" s="937"/>
      <c r="I493" s="326">
        <v>600</v>
      </c>
      <c r="J493" s="327"/>
      <c r="K493" s="937"/>
      <c r="L493" s="326"/>
      <c r="M493" s="1225"/>
      <c r="N493" s="410"/>
      <c r="R493" s="477"/>
    </row>
    <row r="494" spans="1:14" ht="15">
      <c r="A494" s="191">
        <v>642</v>
      </c>
      <c r="B494" s="3"/>
      <c r="C494" s="156"/>
      <c r="D494" s="808"/>
      <c r="E494" s="827" t="s">
        <v>291</v>
      </c>
      <c r="F494" s="5">
        <v>350</v>
      </c>
      <c r="G494" s="192">
        <v>315</v>
      </c>
      <c r="H494" s="926">
        <v>350</v>
      </c>
      <c r="I494" s="145">
        <v>350</v>
      </c>
      <c r="J494" s="278">
        <v>350</v>
      </c>
      <c r="K494" s="926">
        <f>K495</f>
        <v>350</v>
      </c>
      <c r="L494" s="145">
        <f>L495</f>
        <v>350</v>
      </c>
      <c r="M494" s="452">
        <f>M495</f>
        <v>350</v>
      </c>
      <c r="N494" s="1273">
        <f>(100/L494)*M494</f>
        <v>100</v>
      </c>
    </row>
    <row r="495" spans="1:14" ht="15">
      <c r="A495" s="234">
        <v>642011</v>
      </c>
      <c r="B495" s="108"/>
      <c r="C495" s="1005">
        <v>41</v>
      </c>
      <c r="D495" s="808" t="s">
        <v>300</v>
      </c>
      <c r="E495" s="842" t="s">
        <v>294</v>
      </c>
      <c r="F495" s="82">
        <v>350</v>
      </c>
      <c r="G495" s="194">
        <v>315</v>
      </c>
      <c r="H495" s="938">
        <v>350</v>
      </c>
      <c r="I495" s="15">
        <v>350</v>
      </c>
      <c r="J495" s="289">
        <v>350</v>
      </c>
      <c r="K495" s="214">
        <v>350</v>
      </c>
      <c r="L495" s="15">
        <v>350</v>
      </c>
      <c r="M495" s="1226">
        <v>350</v>
      </c>
      <c r="N495" s="1267">
        <f>(100/L495)*M495</f>
        <v>100</v>
      </c>
    </row>
    <row r="496" spans="1:14" ht="15.75" thickBot="1">
      <c r="A496" s="227"/>
      <c r="B496" s="101"/>
      <c r="C496" s="1007"/>
      <c r="D496" s="839"/>
      <c r="E496" s="843"/>
      <c r="F496" s="831"/>
      <c r="G496" s="421"/>
      <c r="H496" s="137"/>
      <c r="I496" s="153"/>
      <c r="J496" s="280"/>
      <c r="K496" s="747"/>
      <c r="L496" s="153"/>
      <c r="M496" s="411"/>
      <c r="N496" s="491"/>
    </row>
    <row r="497" spans="1:14" ht="15.75" thickBot="1">
      <c r="A497" s="213" t="s">
        <v>425</v>
      </c>
      <c r="B497" s="18"/>
      <c r="C497" s="999"/>
      <c r="D497" s="802"/>
      <c r="E497" s="61" t="s">
        <v>367</v>
      </c>
      <c r="F497" s="74">
        <f aca="true" t="shared" si="64" ref="F497:M497">F498+F499+F508+F518+F521+F525</f>
        <v>19380</v>
      </c>
      <c r="G497" s="19">
        <f t="shared" si="64"/>
        <v>21987</v>
      </c>
      <c r="H497" s="74">
        <f t="shared" si="64"/>
        <v>23163</v>
      </c>
      <c r="I497" s="74">
        <f t="shared" si="64"/>
        <v>23673</v>
      </c>
      <c r="J497" s="19">
        <f t="shared" si="64"/>
        <v>14885</v>
      </c>
      <c r="K497" s="74">
        <f t="shared" si="64"/>
        <v>38783</v>
      </c>
      <c r="L497" s="74">
        <f t="shared" si="64"/>
        <v>39933</v>
      </c>
      <c r="M497" s="392">
        <f t="shared" si="64"/>
        <v>27273.94</v>
      </c>
      <c r="N497" s="392">
        <f aca="true" t="shared" si="65" ref="N497:N508">(100/L497)*M497</f>
        <v>68.29925124583677</v>
      </c>
    </row>
    <row r="498" spans="1:14" ht="15">
      <c r="A498" s="231">
        <v>611000</v>
      </c>
      <c r="B498" s="76"/>
      <c r="C498" s="1000"/>
      <c r="D498" s="803" t="s">
        <v>327</v>
      </c>
      <c r="E498" s="853" t="s">
        <v>78</v>
      </c>
      <c r="F498" s="77">
        <v>13454</v>
      </c>
      <c r="G498" s="251">
        <v>14862</v>
      </c>
      <c r="H498" s="77">
        <v>15600</v>
      </c>
      <c r="I498" s="75">
        <v>15600</v>
      </c>
      <c r="J498" s="251">
        <v>13200</v>
      </c>
      <c r="K498" s="77">
        <v>16800</v>
      </c>
      <c r="L498" s="75">
        <v>16800</v>
      </c>
      <c r="M498" s="1205">
        <v>10897.67</v>
      </c>
      <c r="N498" s="1273">
        <f t="shared" si="65"/>
        <v>64.86708333333333</v>
      </c>
    </row>
    <row r="499" spans="1:14" ht="15">
      <c r="A499" s="222">
        <v>62</v>
      </c>
      <c r="B499" s="3"/>
      <c r="C499" s="156"/>
      <c r="D499" s="808"/>
      <c r="E499" s="827" t="s">
        <v>79</v>
      </c>
      <c r="F499" s="5">
        <f>SUM(F500:F507)</f>
        <v>4732</v>
      </c>
      <c r="G499" s="192">
        <f aca="true" t="shared" si="66" ref="G499:M499">SUM(G500:G507)</f>
        <v>5117</v>
      </c>
      <c r="H499" s="5">
        <f t="shared" si="66"/>
        <v>5550</v>
      </c>
      <c r="I499" s="5">
        <f t="shared" si="66"/>
        <v>5550</v>
      </c>
      <c r="J499" s="192"/>
      <c r="K499" s="5">
        <f t="shared" si="66"/>
        <v>6130</v>
      </c>
      <c r="L499" s="5">
        <f t="shared" si="66"/>
        <v>6130</v>
      </c>
      <c r="M499" s="1181">
        <f t="shared" si="66"/>
        <v>3613.16</v>
      </c>
      <c r="N499" s="1273">
        <f t="shared" si="65"/>
        <v>58.94225122349102</v>
      </c>
    </row>
    <row r="500" spans="1:14" ht="15">
      <c r="A500" s="207">
        <v>621000</v>
      </c>
      <c r="B500" s="23"/>
      <c r="C500" s="981">
        <v>41</v>
      </c>
      <c r="D500" s="816" t="s">
        <v>327</v>
      </c>
      <c r="E500" s="812" t="s">
        <v>80</v>
      </c>
      <c r="F500" s="56">
        <v>373</v>
      </c>
      <c r="G500" s="208">
        <v>358</v>
      </c>
      <c r="H500" s="121">
        <v>360</v>
      </c>
      <c r="I500" s="99">
        <v>360</v>
      </c>
      <c r="J500" s="208">
        <v>380</v>
      </c>
      <c r="K500" s="121">
        <v>500</v>
      </c>
      <c r="L500" s="99">
        <v>700</v>
      </c>
      <c r="M500" s="1199">
        <v>517.3</v>
      </c>
      <c r="N500" s="1270">
        <f t="shared" si="65"/>
        <v>73.89999999999999</v>
      </c>
    </row>
    <row r="501" spans="1:14" ht="15">
      <c r="A501" s="196">
        <v>623000</v>
      </c>
      <c r="B501" s="7"/>
      <c r="C501" s="239">
        <v>41</v>
      </c>
      <c r="D501" s="805" t="s">
        <v>327</v>
      </c>
      <c r="E501" s="457" t="s">
        <v>81</v>
      </c>
      <c r="F501" s="37">
        <v>1002</v>
      </c>
      <c r="G501" s="199">
        <v>1107</v>
      </c>
      <c r="H501" s="57">
        <v>1200</v>
      </c>
      <c r="I501" s="25">
        <v>1200</v>
      </c>
      <c r="J501" s="244">
        <v>1100</v>
      </c>
      <c r="K501" s="57">
        <v>1180</v>
      </c>
      <c r="L501" s="25">
        <v>980</v>
      </c>
      <c r="M501" s="391">
        <v>516.64</v>
      </c>
      <c r="N501" s="1305">
        <f t="shared" si="65"/>
        <v>52.71836734693878</v>
      </c>
    </row>
    <row r="502" spans="1:14" ht="15">
      <c r="A502" s="198">
        <v>625001</v>
      </c>
      <c r="B502" s="9"/>
      <c r="C502" s="14">
        <v>41</v>
      </c>
      <c r="D502" s="806" t="s">
        <v>327</v>
      </c>
      <c r="E502" s="457" t="s">
        <v>82</v>
      </c>
      <c r="F502" s="939">
        <v>188</v>
      </c>
      <c r="G502" s="940">
        <v>203</v>
      </c>
      <c r="H502" s="57">
        <v>220</v>
      </c>
      <c r="I502" s="25">
        <v>220</v>
      </c>
      <c r="J502" s="244">
        <v>220</v>
      </c>
      <c r="K502" s="57">
        <v>250</v>
      </c>
      <c r="L502" s="25">
        <v>250</v>
      </c>
      <c r="M502" s="391">
        <v>144.62</v>
      </c>
      <c r="N502" s="1305">
        <f t="shared" si="65"/>
        <v>57.848000000000006</v>
      </c>
    </row>
    <row r="503" spans="1:14" ht="15">
      <c r="A503" s="196">
        <v>625002</v>
      </c>
      <c r="B503" s="7"/>
      <c r="C503" s="1002">
        <v>41</v>
      </c>
      <c r="D503" s="817" t="s">
        <v>327</v>
      </c>
      <c r="E503" s="457" t="s">
        <v>83</v>
      </c>
      <c r="F503" s="57">
        <v>1883</v>
      </c>
      <c r="G503" s="199">
        <v>2051</v>
      </c>
      <c r="H503" s="51">
        <v>2200</v>
      </c>
      <c r="I503" s="8">
        <v>2200</v>
      </c>
      <c r="J503" s="199">
        <v>2100</v>
      </c>
      <c r="K503" s="51">
        <v>2500</v>
      </c>
      <c r="L503" s="8">
        <v>2500</v>
      </c>
      <c r="M503" s="386">
        <v>1447.52</v>
      </c>
      <c r="N503" s="1305">
        <f t="shared" si="65"/>
        <v>57.900800000000004</v>
      </c>
    </row>
    <row r="504" spans="1:14" ht="15">
      <c r="A504" s="198">
        <v>625003</v>
      </c>
      <c r="B504" s="34"/>
      <c r="C504" s="1019">
        <v>41</v>
      </c>
      <c r="D504" s="805" t="s">
        <v>327</v>
      </c>
      <c r="E504" s="457" t="s">
        <v>84</v>
      </c>
      <c r="F504" s="57">
        <v>108</v>
      </c>
      <c r="G504" s="244">
        <v>117</v>
      </c>
      <c r="H504" s="51">
        <v>150</v>
      </c>
      <c r="I504" s="8">
        <v>150</v>
      </c>
      <c r="J504" s="199">
        <v>150</v>
      </c>
      <c r="K504" s="51">
        <v>150</v>
      </c>
      <c r="L504" s="8">
        <v>150</v>
      </c>
      <c r="M504" s="386">
        <v>82.58</v>
      </c>
      <c r="N504" s="1272">
        <f t="shared" si="65"/>
        <v>55.05333333333333</v>
      </c>
    </row>
    <row r="505" spans="1:14" ht="15">
      <c r="A505" s="198">
        <v>625004</v>
      </c>
      <c r="B505" s="34"/>
      <c r="C505" s="92">
        <v>41</v>
      </c>
      <c r="D505" s="806" t="s">
        <v>327</v>
      </c>
      <c r="E505" s="457" t="s">
        <v>85</v>
      </c>
      <c r="F505" s="51">
        <v>404</v>
      </c>
      <c r="G505" s="199">
        <v>439</v>
      </c>
      <c r="H505" s="51">
        <v>500</v>
      </c>
      <c r="I505" s="8">
        <v>500</v>
      </c>
      <c r="J505" s="199">
        <v>450</v>
      </c>
      <c r="K505" s="51">
        <v>550</v>
      </c>
      <c r="L505" s="8">
        <v>550</v>
      </c>
      <c r="M505" s="386">
        <v>310.13</v>
      </c>
      <c r="N505" s="1319">
        <f t="shared" si="65"/>
        <v>56.38727272727273</v>
      </c>
    </row>
    <row r="506" spans="1:14" ht="15">
      <c r="A506" s="196">
        <v>625005</v>
      </c>
      <c r="B506" s="55"/>
      <c r="C506" s="40">
        <v>41</v>
      </c>
      <c r="D506" s="804" t="s">
        <v>327</v>
      </c>
      <c r="E506" s="829" t="s">
        <v>86</v>
      </c>
      <c r="F506" s="37">
        <v>135</v>
      </c>
      <c r="G506" s="210">
        <v>146</v>
      </c>
      <c r="H506" s="37">
        <v>170</v>
      </c>
      <c r="I506" s="13">
        <v>170</v>
      </c>
      <c r="J506" s="210">
        <v>150</v>
      </c>
      <c r="K506" s="37">
        <v>200</v>
      </c>
      <c r="L506" s="13">
        <v>200</v>
      </c>
      <c r="M506" s="390">
        <v>103.34</v>
      </c>
      <c r="N506" s="1272">
        <f t="shared" si="65"/>
        <v>51.67</v>
      </c>
    </row>
    <row r="507" spans="1:14" ht="15">
      <c r="A507" s="206">
        <v>625007</v>
      </c>
      <c r="B507" s="33"/>
      <c r="C507" s="150">
        <v>41</v>
      </c>
      <c r="D507" s="807" t="s">
        <v>327</v>
      </c>
      <c r="E507" s="931" t="s">
        <v>87</v>
      </c>
      <c r="F507" s="811">
        <v>639</v>
      </c>
      <c r="G507" s="243">
        <v>696</v>
      </c>
      <c r="H507" s="811">
        <v>750</v>
      </c>
      <c r="I507" s="24">
        <v>750</v>
      </c>
      <c r="J507" s="243">
        <v>720</v>
      </c>
      <c r="K507" s="811">
        <v>800</v>
      </c>
      <c r="L507" s="24">
        <v>800</v>
      </c>
      <c r="M507" s="1187">
        <v>491.03</v>
      </c>
      <c r="N507" s="1271">
        <f t="shared" si="65"/>
        <v>61.37875</v>
      </c>
    </row>
    <row r="508" spans="1:14" ht="15">
      <c r="A508" s="191">
        <v>633</v>
      </c>
      <c r="B508" s="156"/>
      <c r="C508" s="156"/>
      <c r="D508" s="808"/>
      <c r="E508" s="827" t="s">
        <v>96</v>
      </c>
      <c r="F508" s="5">
        <f>SUM(F510:F516)</f>
        <v>327</v>
      </c>
      <c r="G508" s="192">
        <f>SUM(G510:G516)</f>
        <v>457</v>
      </c>
      <c r="H508" s="5">
        <f>SUM(H510:H516)</f>
        <v>465</v>
      </c>
      <c r="I508" s="4">
        <f>SUM(I509:I516)</f>
        <v>725</v>
      </c>
      <c r="J508" s="192">
        <f>SUM(J510:J518)</f>
        <v>860</v>
      </c>
      <c r="K508" s="5">
        <f>SUM(K509:K517)</f>
        <v>14465</v>
      </c>
      <c r="L508" s="4">
        <f>SUM(L510:L517)</f>
        <v>14635</v>
      </c>
      <c r="M508" s="442">
        <f>SUM(M510:M517)</f>
        <v>11132.78</v>
      </c>
      <c r="N508" s="1273">
        <f t="shared" si="65"/>
        <v>76.06955927570893</v>
      </c>
    </row>
    <row r="509" spans="1:14" ht="15">
      <c r="A509" s="234">
        <v>633001</v>
      </c>
      <c r="B509" s="981"/>
      <c r="C509" s="981">
        <v>41</v>
      </c>
      <c r="D509" s="816" t="s">
        <v>327</v>
      </c>
      <c r="E509" s="828" t="s">
        <v>465</v>
      </c>
      <c r="F509" s="207"/>
      <c r="G509" s="208"/>
      <c r="H509" s="37"/>
      <c r="I509" s="13">
        <v>260</v>
      </c>
      <c r="J509" s="249"/>
      <c r="K509" s="37"/>
      <c r="L509" s="13"/>
      <c r="M509" s="1199"/>
      <c r="N509" s="1356"/>
    </row>
    <row r="510" spans="1:14" ht="15">
      <c r="A510" s="198">
        <v>633003</v>
      </c>
      <c r="B510" s="7">
        <v>1</v>
      </c>
      <c r="C510" s="1002">
        <v>41</v>
      </c>
      <c r="D510" s="817" t="s">
        <v>327</v>
      </c>
      <c r="E510" s="829" t="s">
        <v>328</v>
      </c>
      <c r="F510" s="97"/>
      <c r="G510" s="197"/>
      <c r="H510" s="198">
        <v>80</v>
      </c>
      <c r="I510" s="8">
        <v>80</v>
      </c>
      <c r="J510" s="281"/>
      <c r="K510" s="198">
        <v>80</v>
      </c>
      <c r="L510" s="8">
        <v>230</v>
      </c>
      <c r="M510" s="1224">
        <v>0</v>
      </c>
      <c r="N510" s="1272">
        <f aca="true" t="shared" si="67" ref="N510:N526">(100/L510)*M510</f>
        <v>0</v>
      </c>
    </row>
    <row r="511" spans="1:14" ht="15">
      <c r="A511" s="196">
        <v>633006</v>
      </c>
      <c r="B511" s="9">
        <v>1</v>
      </c>
      <c r="C511" s="14">
        <v>41</v>
      </c>
      <c r="D511" s="806" t="s">
        <v>327</v>
      </c>
      <c r="E511" s="457" t="s">
        <v>308</v>
      </c>
      <c r="F511" s="51">
        <v>12</v>
      </c>
      <c r="G511" s="199">
        <v>24</v>
      </c>
      <c r="H511" s="51">
        <v>50</v>
      </c>
      <c r="I511" s="8">
        <v>50</v>
      </c>
      <c r="J511" s="199">
        <v>50</v>
      </c>
      <c r="K511" s="51">
        <v>50</v>
      </c>
      <c r="L511" s="8">
        <v>50</v>
      </c>
      <c r="M511" s="386">
        <v>0</v>
      </c>
      <c r="N511" s="1272">
        <f t="shared" si="67"/>
        <v>0</v>
      </c>
    </row>
    <row r="512" spans="1:14" ht="15">
      <c r="A512" s="198">
        <v>633006</v>
      </c>
      <c r="B512" s="9">
        <v>3</v>
      </c>
      <c r="C512" s="1002">
        <v>41</v>
      </c>
      <c r="D512" s="817" t="s">
        <v>327</v>
      </c>
      <c r="E512" s="457" t="s">
        <v>309</v>
      </c>
      <c r="F512" s="51">
        <v>122</v>
      </c>
      <c r="G512" s="199">
        <v>183</v>
      </c>
      <c r="H512" s="51">
        <v>150</v>
      </c>
      <c r="I512" s="8">
        <v>150</v>
      </c>
      <c r="J512" s="199">
        <v>150</v>
      </c>
      <c r="K512" s="51">
        <v>150</v>
      </c>
      <c r="L512" s="8">
        <v>160</v>
      </c>
      <c r="M512" s="386">
        <v>153.4</v>
      </c>
      <c r="N512" s="1272">
        <f t="shared" si="67"/>
        <v>95.875</v>
      </c>
    </row>
    <row r="513" spans="1:14" ht="15">
      <c r="A513" s="198">
        <v>633006</v>
      </c>
      <c r="B513" s="9">
        <v>4</v>
      </c>
      <c r="C513" s="14">
        <v>41</v>
      </c>
      <c r="D513" s="806" t="s">
        <v>327</v>
      </c>
      <c r="E513" s="829" t="s">
        <v>104</v>
      </c>
      <c r="F513" s="51">
        <v>26</v>
      </c>
      <c r="G513" s="199">
        <v>14</v>
      </c>
      <c r="H513" s="51">
        <v>20</v>
      </c>
      <c r="I513" s="8">
        <v>20</v>
      </c>
      <c r="J513" s="934">
        <v>20</v>
      </c>
      <c r="K513" s="51">
        <v>20</v>
      </c>
      <c r="L513" s="8">
        <v>30</v>
      </c>
      <c r="M513" s="1227">
        <v>26.49</v>
      </c>
      <c r="N513" s="1272">
        <f t="shared" si="67"/>
        <v>88.3</v>
      </c>
    </row>
    <row r="514" spans="1:14" ht="15">
      <c r="A514" s="198">
        <v>633006</v>
      </c>
      <c r="B514" s="9">
        <v>7</v>
      </c>
      <c r="C514" s="14">
        <v>41</v>
      </c>
      <c r="D514" s="806" t="s">
        <v>327</v>
      </c>
      <c r="E514" s="829" t="s">
        <v>96</v>
      </c>
      <c r="F514" s="51">
        <v>32</v>
      </c>
      <c r="G514" s="199">
        <v>27</v>
      </c>
      <c r="H514" s="51">
        <v>50</v>
      </c>
      <c r="I514" s="8">
        <v>50</v>
      </c>
      <c r="J514" s="199">
        <v>20</v>
      </c>
      <c r="K514" s="51">
        <v>50</v>
      </c>
      <c r="L514" s="8">
        <v>50</v>
      </c>
      <c r="M514" s="386">
        <v>0</v>
      </c>
      <c r="N514" s="1272">
        <f t="shared" si="67"/>
        <v>0</v>
      </c>
    </row>
    <row r="515" spans="1:14" ht="15">
      <c r="A515" s="198">
        <v>633006</v>
      </c>
      <c r="B515" s="9">
        <v>10</v>
      </c>
      <c r="C515" s="14">
        <v>41</v>
      </c>
      <c r="D515" s="806" t="s">
        <v>327</v>
      </c>
      <c r="E515" s="457" t="s">
        <v>329</v>
      </c>
      <c r="F515" s="51"/>
      <c r="G515" s="199">
        <v>66</v>
      </c>
      <c r="H515" s="51">
        <v>50</v>
      </c>
      <c r="I515" s="8">
        <v>50</v>
      </c>
      <c r="J515" s="199">
        <v>70</v>
      </c>
      <c r="K515" s="51">
        <v>50</v>
      </c>
      <c r="L515" s="8">
        <v>50</v>
      </c>
      <c r="M515" s="386">
        <v>0</v>
      </c>
      <c r="N515" s="1283">
        <f t="shared" si="67"/>
        <v>0</v>
      </c>
    </row>
    <row r="516" spans="1:14" ht="15">
      <c r="A516" s="198">
        <v>633010</v>
      </c>
      <c r="B516" s="9"/>
      <c r="C516" s="14">
        <v>41</v>
      </c>
      <c r="D516" s="806" t="s">
        <v>327</v>
      </c>
      <c r="E516" s="457" t="s">
        <v>330</v>
      </c>
      <c r="F516" s="51">
        <v>135</v>
      </c>
      <c r="G516" s="199">
        <v>143</v>
      </c>
      <c r="H516" s="51">
        <v>65</v>
      </c>
      <c r="I516" s="8">
        <v>65</v>
      </c>
      <c r="J516" s="203">
        <v>50</v>
      </c>
      <c r="K516" s="51">
        <v>65</v>
      </c>
      <c r="L516" s="8">
        <v>65</v>
      </c>
      <c r="M516" s="1224">
        <v>46.85</v>
      </c>
      <c r="N516" s="1272">
        <f t="shared" si="67"/>
        <v>72.07692307692308</v>
      </c>
    </row>
    <row r="517" spans="1:14" ht="15">
      <c r="A517" s="200">
        <v>633011</v>
      </c>
      <c r="B517" s="11"/>
      <c r="C517" s="1101" t="s">
        <v>505</v>
      </c>
      <c r="D517" s="803"/>
      <c r="E517" s="824" t="s">
        <v>496</v>
      </c>
      <c r="F517" s="85"/>
      <c r="G517" s="201"/>
      <c r="H517" s="85"/>
      <c r="I517" s="10"/>
      <c r="J517" s="254"/>
      <c r="K517" s="85">
        <v>14000</v>
      </c>
      <c r="L517" s="10">
        <v>14000</v>
      </c>
      <c r="M517" s="1228">
        <v>10906.04</v>
      </c>
      <c r="N517" s="1271">
        <f t="shared" si="67"/>
        <v>77.90028571428572</v>
      </c>
    </row>
    <row r="518" spans="1:14" ht="15">
      <c r="A518" s="191">
        <v>635</v>
      </c>
      <c r="B518" s="3"/>
      <c r="C518" s="156"/>
      <c r="D518" s="808"/>
      <c r="E518" s="827" t="s">
        <v>128</v>
      </c>
      <c r="F518" s="5">
        <f>SUM(F519:F520)</f>
        <v>203</v>
      </c>
      <c r="G518" s="192">
        <f>SUM(G519:G520)</f>
        <v>842</v>
      </c>
      <c r="H518" s="5">
        <f>H519+H520</f>
        <v>460</v>
      </c>
      <c r="I518" s="4">
        <f>I519+I520</f>
        <v>710</v>
      </c>
      <c r="J518" s="192">
        <f>J520+J519</f>
        <v>500</v>
      </c>
      <c r="K518" s="5">
        <f>K519+K520</f>
        <v>460</v>
      </c>
      <c r="L518" s="4">
        <f>L519+L520</f>
        <v>1450</v>
      </c>
      <c r="M518" s="442">
        <f>M520+M519</f>
        <v>1167.3</v>
      </c>
      <c r="N518" s="1357">
        <f t="shared" si="67"/>
        <v>80.50344827586207</v>
      </c>
    </row>
    <row r="519" spans="1:14" ht="15">
      <c r="A519" s="207">
        <v>635004</v>
      </c>
      <c r="B519" s="23">
        <v>5</v>
      </c>
      <c r="C519" s="981">
        <v>41</v>
      </c>
      <c r="D519" s="816" t="s">
        <v>327</v>
      </c>
      <c r="E519" s="828" t="s">
        <v>331</v>
      </c>
      <c r="F519" s="56">
        <v>203</v>
      </c>
      <c r="G519" s="208">
        <v>206</v>
      </c>
      <c r="H519" s="56">
        <v>110</v>
      </c>
      <c r="I519" s="22">
        <v>620</v>
      </c>
      <c r="J519" s="934">
        <v>110</v>
      </c>
      <c r="K519" s="56">
        <v>110</v>
      </c>
      <c r="L519" s="22">
        <v>350</v>
      </c>
      <c r="M519" s="1229">
        <v>158.1</v>
      </c>
      <c r="N519" s="1270">
        <f t="shared" si="67"/>
        <v>45.17142857142857</v>
      </c>
    </row>
    <row r="520" spans="1:14" ht="15">
      <c r="A520" s="200">
        <v>635004</v>
      </c>
      <c r="B520" s="11">
        <v>6</v>
      </c>
      <c r="C520" s="236">
        <v>41</v>
      </c>
      <c r="D520" s="803" t="s">
        <v>327</v>
      </c>
      <c r="E520" s="824" t="s">
        <v>332</v>
      </c>
      <c r="F520" s="85">
        <v>0</v>
      </c>
      <c r="G520" s="201">
        <v>636</v>
      </c>
      <c r="H520" s="85">
        <v>350</v>
      </c>
      <c r="I520" s="10">
        <v>90</v>
      </c>
      <c r="J520" s="243">
        <v>390</v>
      </c>
      <c r="K520" s="85">
        <v>350</v>
      </c>
      <c r="L520" s="10">
        <v>1100</v>
      </c>
      <c r="M520" s="1187">
        <v>1009.2</v>
      </c>
      <c r="N520" s="1271">
        <f t="shared" si="67"/>
        <v>91.74545454545455</v>
      </c>
    </row>
    <row r="521" spans="1:14" ht="15">
      <c r="A521" s="222">
        <v>637</v>
      </c>
      <c r="B521" s="3"/>
      <c r="C521" s="156"/>
      <c r="D521" s="808"/>
      <c r="E521" s="827" t="s">
        <v>140</v>
      </c>
      <c r="F521" s="5">
        <f>SUM(F522:F524)</f>
        <v>576</v>
      </c>
      <c r="G521" s="192">
        <f>SUM(G522:G524)</f>
        <v>621</v>
      </c>
      <c r="H521" s="5">
        <f>SUM(H522:H524)</f>
        <v>1000</v>
      </c>
      <c r="I521" s="4">
        <f>SUM(I522:I524)</f>
        <v>1000</v>
      </c>
      <c r="J521" s="192">
        <f>SUM(J524:J525)</f>
        <v>237.5</v>
      </c>
      <c r="K521" s="5">
        <f>SUM(K522:K524)</f>
        <v>840</v>
      </c>
      <c r="L521" s="4">
        <f>SUM(L522:L524)</f>
        <v>830</v>
      </c>
      <c r="M521" s="442">
        <f>SUM(M522:M524)</f>
        <v>410.53000000000003</v>
      </c>
      <c r="N521" s="1357">
        <f t="shared" si="67"/>
        <v>49.46144578313253</v>
      </c>
    </row>
    <row r="522" spans="1:14" ht="15">
      <c r="A522" s="207">
        <v>637004</v>
      </c>
      <c r="B522" s="108"/>
      <c r="C522" s="1005">
        <v>41</v>
      </c>
      <c r="D522" s="816" t="s">
        <v>327</v>
      </c>
      <c r="E522" s="828" t="s">
        <v>333</v>
      </c>
      <c r="F522" s="56">
        <v>380</v>
      </c>
      <c r="G522" s="208">
        <v>231</v>
      </c>
      <c r="H522" s="56">
        <v>500</v>
      </c>
      <c r="I522" s="22">
        <v>500</v>
      </c>
      <c r="J522" s="210">
        <v>400</v>
      </c>
      <c r="K522" s="121">
        <v>500</v>
      </c>
      <c r="L522" s="99">
        <v>490</v>
      </c>
      <c r="M522" s="1186">
        <v>216</v>
      </c>
      <c r="N522" s="1270">
        <f t="shared" si="67"/>
        <v>44.08163265306123</v>
      </c>
    </row>
    <row r="523" spans="1:14" ht="15">
      <c r="A523" s="209">
        <v>637014</v>
      </c>
      <c r="B523" s="9"/>
      <c r="C523" s="1002">
        <v>41</v>
      </c>
      <c r="D523" s="817" t="s">
        <v>327</v>
      </c>
      <c r="E523" s="457" t="s">
        <v>156</v>
      </c>
      <c r="F523" s="37">
        <v>28</v>
      </c>
      <c r="G523" s="210">
        <v>205</v>
      </c>
      <c r="H523" s="37">
        <v>250</v>
      </c>
      <c r="I523" s="8">
        <v>250</v>
      </c>
      <c r="J523" s="941">
        <v>230</v>
      </c>
      <c r="K523" s="57">
        <v>80</v>
      </c>
      <c r="L523" s="25">
        <v>80</v>
      </c>
      <c r="M523" s="1230">
        <v>64.84</v>
      </c>
      <c r="N523" s="1272">
        <f t="shared" si="67"/>
        <v>81.05000000000001</v>
      </c>
    </row>
    <row r="524" spans="1:20" ht="15">
      <c r="A524" s="206">
        <v>637016</v>
      </c>
      <c r="B524" s="7"/>
      <c r="C524" s="236">
        <v>41</v>
      </c>
      <c r="D524" s="803" t="s">
        <v>327</v>
      </c>
      <c r="E524" s="824" t="s">
        <v>160</v>
      </c>
      <c r="F524" s="811">
        <v>168</v>
      </c>
      <c r="G524" s="243">
        <v>185</v>
      </c>
      <c r="H524" s="811">
        <v>250</v>
      </c>
      <c r="I524" s="6">
        <v>250</v>
      </c>
      <c r="J524" s="243">
        <v>150</v>
      </c>
      <c r="K524" s="811">
        <v>260</v>
      </c>
      <c r="L524" s="24">
        <v>260</v>
      </c>
      <c r="M524" s="1187">
        <v>129.69</v>
      </c>
      <c r="N524" s="1271">
        <f t="shared" si="67"/>
        <v>49.88076923076923</v>
      </c>
      <c r="T524" s="460"/>
    </row>
    <row r="525" spans="1:14" ht="15">
      <c r="A525" s="222">
        <v>642</v>
      </c>
      <c r="B525" s="3"/>
      <c r="C525" s="1000"/>
      <c r="D525" s="803"/>
      <c r="E525" s="853" t="s">
        <v>291</v>
      </c>
      <c r="F525" s="5">
        <v>88</v>
      </c>
      <c r="G525" s="192">
        <v>88</v>
      </c>
      <c r="H525" s="5">
        <v>88</v>
      </c>
      <c r="I525" s="4">
        <v>88</v>
      </c>
      <c r="J525" s="192">
        <v>87.5</v>
      </c>
      <c r="K525" s="5">
        <f>K526</f>
        <v>88</v>
      </c>
      <c r="L525" s="4">
        <f>L526</f>
        <v>88</v>
      </c>
      <c r="M525" s="442">
        <f>M526</f>
        <v>52.5</v>
      </c>
      <c r="N525" s="1273">
        <f t="shared" si="67"/>
        <v>59.659090909090914</v>
      </c>
    </row>
    <row r="526" spans="1:14" ht="15">
      <c r="A526" s="234">
        <v>642011</v>
      </c>
      <c r="B526" s="108"/>
      <c r="C526" s="1005">
        <v>41</v>
      </c>
      <c r="D526" s="837" t="s">
        <v>327</v>
      </c>
      <c r="E526" s="457" t="s">
        <v>294</v>
      </c>
      <c r="F526" s="82">
        <v>88</v>
      </c>
      <c r="G526" s="194">
        <v>88</v>
      </c>
      <c r="H526" s="121">
        <v>88</v>
      </c>
      <c r="I526" s="99">
        <v>88</v>
      </c>
      <c r="J526" s="210">
        <v>87.5</v>
      </c>
      <c r="K526" s="121">
        <v>88</v>
      </c>
      <c r="L526" s="99">
        <v>88</v>
      </c>
      <c r="M526" s="1186">
        <v>52.5</v>
      </c>
      <c r="N526" s="1267">
        <f t="shared" si="67"/>
        <v>59.659090909090914</v>
      </c>
    </row>
    <row r="527" spans="1:14" ht="15.75" thickBot="1">
      <c r="A527" s="227"/>
      <c r="B527" s="101"/>
      <c r="C527" s="1007"/>
      <c r="D527" s="839"/>
      <c r="E527" s="843"/>
      <c r="F527" s="831"/>
      <c r="G527" s="421"/>
      <c r="H527" s="111"/>
      <c r="I527" s="102"/>
      <c r="J527" s="280"/>
      <c r="K527" s="111"/>
      <c r="L527" s="102"/>
      <c r="M527" s="411"/>
      <c r="N527" s="410"/>
    </row>
    <row r="528" spans="1:14" ht="15.75" thickBot="1">
      <c r="A528" s="73" t="s">
        <v>334</v>
      </c>
      <c r="B528" s="18"/>
      <c r="C528" s="999"/>
      <c r="D528" s="802"/>
      <c r="E528" s="61" t="s">
        <v>381</v>
      </c>
      <c r="F528" s="74">
        <f>F529</f>
        <v>1036</v>
      </c>
      <c r="G528" s="19">
        <f>G529+G531</f>
        <v>21224</v>
      </c>
      <c r="H528" s="74">
        <v>1000</v>
      </c>
      <c r="I528" s="72">
        <v>1000</v>
      </c>
      <c r="J528" s="19">
        <v>1000</v>
      </c>
      <c r="K528" s="74">
        <f>K529+K531</f>
        <v>48380</v>
      </c>
      <c r="L528" s="72">
        <f>L529+L531</f>
        <v>48380</v>
      </c>
      <c r="M528" s="394">
        <f>M529+M531</f>
        <v>19981.28</v>
      </c>
      <c r="N528" s="392">
        <f aca="true" t="shared" si="68" ref="N528:N533">(100/L528)*M528</f>
        <v>41.30070276973956</v>
      </c>
    </row>
    <row r="529" spans="1:14" ht="15">
      <c r="A529" s="300">
        <v>637</v>
      </c>
      <c r="B529" s="104"/>
      <c r="C529" s="162"/>
      <c r="D529" s="835"/>
      <c r="E529" s="836" t="s">
        <v>140</v>
      </c>
      <c r="F529" s="116">
        <v>1036</v>
      </c>
      <c r="G529" s="248">
        <v>1068</v>
      </c>
      <c r="H529" s="116">
        <v>1000</v>
      </c>
      <c r="I529" s="107">
        <v>1500</v>
      </c>
      <c r="J529" s="248">
        <v>1000</v>
      </c>
      <c r="K529" s="116">
        <f>K530</f>
        <v>1300</v>
      </c>
      <c r="L529" s="107">
        <f>L530</f>
        <v>1300</v>
      </c>
      <c r="M529" s="1193">
        <f>M530</f>
        <v>627</v>
      </c>
      <c r="N529" s="1273">
        <f t="shared" si="68"/>
        <v>48.23076923076923</v>
      </c>
    </row>
    <row r="530" spans="1:14" ht="15">
      <c r="A530" s="193">
        <v>637001</v>
      </c>
      <c r="B530" s="80"/>
      <c r="C530" s="123">
        <v>41</v>
      </c>
      <c r="D530" s="808" t="s">
        <v>335</v>
      </c>
      <c r="E530" s="838" t="s">
        <v>336</v>
      </c>
      <c r="F530" s="82">
        <v>1036</v>
      </c>
      <c r="G530" s="194">
        <v>1068</v>
      </c>
      <c r="H530" s="82">
        <v>1000</v>
      </c>
      <c r="I530" s="83">
        <v>1500</v>
      </c>
      <c r="J530" s="210">
        <v>1000</v>
      </c>
      <c r="K530" s="82">
        <v>1300</v>
      </c>
      <c r="L530" s="13">
        <v>1300</v>
      </c>
      <c r="M530" s="1184">
        <v>627</v>
      </c>
      <c r="N530" s="1267">
        <f t="shared" si="68"/>
        <v>48.23076923076923</v>
      </c>
    </row>
    <row r="531" spans="1:14" ht="15">
      <c r="A531" s="222">
        <v>642</v>
      </c>
      <c r="B531" s="3"/>
      <c r="C531" s="1000"/>
      <c r="D531" s="803"/>
      <c r="E531" s="827" t="s">
        <v>426</v>
      </c>
      <c r="F531" s="5"/>
      <c r="G531" s="192">
        <f>SUM(G532:G533)</f>
        <v>20156</v>
      </c>
      <c r="H531" s="5">
        <v>49660</v>
      </c>
      <c r="I531" s="4">
        <v>55760</v>
      </c>
      <c r="J531" s="192">
        <v>19000</v>
      </c>
      <c r="K531" s="5">
        <f>K532+K533</f>
        <v>47080</v>
      </c>
      <c r="L531" s="4">
        <f>L532+L533</f>
        <v>47080</v>
      </c>
      <c r="M531" s="442">
        <f>M532+M533</f>
        <v>19354.28</v>
      </c>
      <c r="N531" s="1273">
        <f t="shared" si="68"/>
        <v>41.109345794392524</v>
      </c>
    </row>
    <row r="532" spans="1:14" ht="15">
      <c r="A532" s="207">
        <v>642002</v>
      </c>
      <c r="B532" s="23"/>
      <c r="C532" s="239">
        <v>41</v>
      </c>
      <c r="D532" s="804" t="s">
        <v>427</v>
      </c>
      <c r="E532" s="856" t="s">
        <v>428</v>
      </c>
      <c r="F532" s="37"/>
      <c r="G532" s="210">
        <v>19908</v>
      </c>
      <c r="H532" s="37">
        <v>48800</v>
      </c>
      <c r="I532" s="13">
        <v>54900</v>
      </c>
      <c r="J532" s="210">
        <v>19000</v>
      </c>
      <c r="K532" s="37">
        <v>45980</v>
      </c>
      <c r="L532" s="22">
        <v>45980</v>
      </c>
      <c r="M532" s="1182">
        <v>18243.36</v>
      </c>
      <c r="N532" s="1268">
        <f t="shared" si="68"/>
        <v>39.67672901261418</v>
      </c>
    </row>
    <row r="533" spans="1:14" ht="15">
      <c r="A533" s="209">
        <v>642005</v>
      </c>
      <c r="B533" s="33"/>
      <c r="C533" s="150">
        <v>41</v>
      </c>
      <c r="D533" s="807" t="s">
        <v>427</v>
      </c>
      <c r="E533" s="842" t="s">
        <v>429</v>
      </c>
      <c r="F533" s="57"/>
      <c r="G533" s="244">
        <v>248</v>
      </c>
      <c r="H533" s="811">
        <v>860</v>
      </c>
      <c r="I533" s="25">
        <v>860</v>
      </c>
      <c r="J533" s="243">
        <v>250</v>
      </c>
      <c r="K533" s="57">
        <v>1100</v>
      </c>
      <c r="L533" s="13">
        <v>1100</v>
      </c>
      <c r="M533" s="390">
        <v>1110.92</v>
      </c>
      <c r="N533" s="1271">
        <f t="shared" si="68"/>
        <v>100.99272727272728</v>
      </c>
    </row>
    <row r="534" spans="1:14" ht="15.75" thickBot="1">
      <c r="A534" s="227"/>
      <c r="B534" s="28"/>
      <c r="C534" s="1004"/>
      <c r="D534" s="834"/>
      <c r="E534" s="888"/>
      <c r="F534" s="111"/>
      <c r="G534" s="259"/>
      <c r="H534" s="29"/>
      <c r="I534" s="102"/>
      <c r="J534" s="280"/>
      <c r="K534" s="111"/>
      <c r="L534" s="102"/>
      <c r="M534" s="411"/>
      <c r="N534" s="478"/>
    </row>
    <row r="535" spans="1:21" ht="15.75" thickBot="1">
      <c r="A535" s="213" t="s">
        <v>382</v>
      </c>
      <c r="B535" s="18"/>
      <c r="C535" s="999"/>
      <c r="D535" s="802"/>
      <c r="E535" s="61" t="s">
        <v>337</v>
      </c>
      <c r="F535" s="942">
        <f>F537+F548+F551+F536+F546</f>
        <v>23939</v>
      </c>
      <c r="G535" s="284">
        <f>G537+G548+G551+G536+G546</f>
        <v>33592</v>
      </c>
      <c r="H535" s="942">
        <f aca="true" t="shared" si="69" ref="H535:M535">H536+H537+H546+H548+H551</f>
        <v>75570</v>
      </c>
      <c r="I535" s="157">
        <f t="shared" si="69"/>
        <v>75570</v>
      </c>
      <c r="J535" s="284">
        <f t="shared" si="69"/>
        <v>34250</v>
      </c>
      <c r="K535" s="942">
        <f t="shared" si="69"/>
        <v>44170</v>
      </c>
      <c r="L535" s="157">
        <f t="shared" si="69"/>
        <v>44170</v>
      </c>
      <c r="M535" s="1231">
        <f t="shared" si="69"/>
        <v>21646.53</v>
      </c>
      <c r="N535" s="1358">
        <f aca="true" t="shared" si="70" ref="N535:N552">(100/L535)*M535</f>
        <v>49.007312655648626</v>
      </c>
      <c r="U535" s="460"/>
    </row>
    <row r="536" spans="1:21" ht="15">
      <c r="A536" s="300">
        <v>611000</v>
      </c>
      <c r="B536" s="104"/>
      <c r="C536" s="162">
        <v>41</v>
      </c>
      <c r="D536" s="1038">
        <v>42777</v>
      </c>
      <c r="E536" s="836" t="s">
        <v>78</v>
      </c>
      <c r="F536" s="116">
        <v>14436</v>
      </c>
      <c r="G536" s="248">
        <v>19927</v>
      </c>
      <c r="H536" s="116">
        <v>50000</v>
      </c>
      <c r="I536" s="107">
        <v>50000</v>
      </c>
      <c r="J536" s="248">
        <v>20000</v>
      </c>
      <c r="K536" s="116">
        <v>27000</v>
      </c>
      <c r="L536" s="107">
        <v>27000</v>
      </c>
      <c r="M536" s="1193">
        <v>14067.07</v>
      </c>
      <c r="N536" s="1357">
        <f t="shared" si="70"/>
        <v>52.10025925925926</v>
      </c>
      <c r="S536" s="463"/>
      <c r="U536" s="460"/>
    </row>
    <row r="537" spans="1:14" ht="15">
      <c r="A537" s="231">
        <v>62</v>
      </c>
      <c r="B537" s="76"/>
      <c r="C537" s="1000"/>
      <c r="D537" s="808"/>
      <c r="E537" s="827" t="s">
        <v>79</v>
      </c>
      <c r="F537" s="77">
        <f>SUM(F538:F545)</f>
        <v>4780</v>
      </c>
      <c r="G537" s="251">
        <f aca="true" t="shared" si="71" ref="G537:M537">SUM(G538:G545)</f>
        <v>6593</v>
      </c>
      <c r="H537" s="77">
        <f t="shared" si="71"/>
        <v>17770</v>
      </c>
      <c r="I537" s="77">
        <f t="shared" si="71"/>
        <v>17770</v>
      </c>
      <c r="J537" s="251">
        <f t="shared" si="71"/>
        <v>8850</v>
      </c>
      <c r="K537" s="77">
        <f t="shared" si="71"/>
        <v>9670</v>
      </c>
      <c r="L537" s="77">
        <f t="shared" si="71"/>
        <v>9670</v>
      </c>
      <c r="M537" s="1180">
        <f t="shared" si="71"/>
        <v>4867.75</v>
      </c>
      <c r="N537" s="1357">
        <f t="shared" si="70"/>
        <v>50.338676318510856</v>
      </c>
    </row>
    <row r="538" spans="1:14" ht="15">
      <c r="A538" s="207">
        <v>621000</v>
      </c>
      <c r="B538" s="23"/>
      <c r="C538" s="981">
        <v>41</v>
      </c>
      <c r="D538" s="816" t="s">
        <v>338</v>
      </c>
      <c r="E538" s="829" t="s">
        <v>80</v>
      </c>
      <c r="F538" s="56">
        <v>916</v>
      </c>
      <c r="G538" s="208">
        <v>1028</v>
      </c>
      <c r="H538" s="121">
        <v>2500</v>
      </c>
      <c r="I538" s="99">
        <v>2500</v>
      </c>
      <c r="J538" s="208">
        <v>1500</v>
      </c>
      <c r="K538" s="121">
        <v>1000</v>
      </c>
      <c r="L538" s="99">
        <v>1000</v>
      </c>
      <c r="M538" s="1199">
        <v>673.02</v>
      </c>
      <c r="N538" s="1268">
        <f t="shared" si="70"/>
        <v>67.302</v>
      </c>
    </row>
    <row r="539" spans="1:14" ht="15">
      <c r="A539" s="198">
        <v>623000</v>
      </c>
      <c r="B539" s="9"/>
      <c r="C539" s="14">
        <v>41</v>
      </c>
      <c r="D539" s="806" t="s">
        <v>338</v>
      </c>
      <c r="E539" s="457" t="s">
        <v>81</v>
      </c>
      <c r="F539" s="37">
        <v>381</v>
      </c>
      <c r="G539" s="244">
        <v>724</v>
      </c>
      <c r="H539" s="51">
        <v>2500</v>
      </c>
      <c r="I539" s="8">
        <v>2500</v>
      </c>
      <c r="J539" s="199">
        <v>1000</v>
      </c>
      <c r="K539" s="51">
        <v>1700</v>
      </c>
      <c r="L539" s="8">
        <v>1700</v>
      </c>
      <c r="M539" s="386">
        <v>661.2</v>
      </c>
      <c r="N539" s="1272">
        <f t="shared" si="70"/>
        <v>38.89411764705883</v>
      </c>
    </row>
    <row r="540" spans="1:14" ht="15">
      <c r="A540" s="198">
        <v>625001</v>
      </c>
      <c r="B540" s="9"/>
      <c r="C540" s="1002">
        <v>41</v>
      </c>
      <c r="D540" s="817" t="s">
        <v>338</v>
      </c>
      <c r="E540" s="457" t="s">
        <v>82</v>
      </c>
      <c r="F540" s="57">
        <v>195</v>
      </c>
      <c r="G540" s="244">
        <v>273</v>
      </c>
      <c r="H540" s="37">
        <v>750</v>
      </c>
      <c r="I540" s="13">
        <v>750</v>
      </c>
      <c r="J540" s="210">
        <v>200</v>
      </c>
      <c r="K540" s="37">
        <v>420</v>
      </c>
      <c r="L540" s="13">
        <v>420</v>
      </c>
      <c r="M540" s="390">
        <v>201.37</v>
      </c>
      <c r="N540" s="1319">
        <f t="shared" si="70"/>
        <v>47.945238095238096</v>
      </c>
    </row>
    <row r="541" spans="1:14" ht="15">
      <c r="A541" s="198">
        <v>625002</v>
      </c>
      <c r="B541" s="9"/>
      <c r="C541" s="14">
        <v>41</v>
      </c>
      <c r="D541" s="806" t="s">
        <v>338</v>
      </c>
      <c r="E541" s="457" t="s">
        <v>83</v>
      </c>
      <c r="F541" s="57">
        <v>1954</v>
      </c>
      <c r="G541" s="244">
        <v>2727</v>
      </c>
      <c r="H541" s="57">
        <v>7200</v>
      </c>
      <c r="I541" s="25">
        <v>7200</v>
      </c>
      <c r="J541" s="244">
        <v>3000</v>
      </c>
      <c r="K541" s="57">
        <v>3800</v>
      </c>
      <c r="L541" s="25">
        <v>3800</v>
      </c>
      <c r="M541" s="391">
        <v>2014.31</v>
      </c>
      <c r="N541" s="1305">
        <f t="shared" si="70"/>
        <v>53.00815789473684</v>
      </c>
    </row>
    <row r="542" spans="1:14" ht="15">
      <c r="A542" s="196">
        <v>625003</v>
      </c>
      <c r="B542" s="7"/>
      <c r="C542" s="1002">
        <v>41</v>
      </c>
      <c r="D542" s="817" t="s">
        <v>338</v>
      </c>
      <c r="E542" s="829" t="s">
        <v>84</v>
      </c>
      <c r="F542" s="57">
        <v>112</v>
      </c>
      <c r="G542" s="244">
        <v>156</v>
      </c>
      <c r="H542" s="57">
        <v>420</v>
      </c>
      <c r="I542" s="25">
        <v>420</v>
      </c>
      <c r="J542" s="244">
        <v>150</v>
      </c>
      <c r="K542" s="57">
        <v>250</v>
      </c>
      <c r="L542" s="25">
        <v>250</v>
      </c>
      <c r="M542" s="391">
        <v>115.08</v>
      </c>
      <c r="N542" s="1305">
        <f t="shared" si="70"/>
        <v>46.032000000000004</v>
      </c>
    </row>
    <row r="543" spans="1:14" ht="15">
      <c r="A543" s="198">
        <v>625004</v>
      </c>
      <c r="B543" s="9"/>
      <c r="C543" s="14">
        <v>41</v>
      </c>
      <c r="D543" s="806" t="s">
        <v>338</v>
      </c>
      <c r="E543" s="457" t="s">
        <v>85</v>
      </c>
      <c r="F543" s="51">
        <v>419</v>
      </c>
      <c r="G543" s="199">
        <v>560</v>
      </c>
      <c r="H543" s="51">
        <v>1500</v>
      </c>
      <c r="I543" s="8">
        <v>1500</v>
      </c>
      <c r="J543" s="199">
        <v>1000</v>
      </c>
      <c r="K543" s="51">
        <v>900</v>
      </c>
      <c r="L543" s="8">
        <v>900</v>
      </c>
      <c r="M543" s="386">
        <v>389.52</v>
      </c>
      <c r="N543" s="1305">
        <f t="shared" si="70"/>
        <v>43.279999999999994</v>
      </c>
    </row>
    <row r="544" spans="1:21" ht="15">
      <c r="A544" s="198">
        <v>625005</v>
      </c>
      <c r="B544" s="9"/>
      <c r="C544" s="14">
        <v>41</v>
      </c>
      <c r="D544" s="806" t="s">
        <v>338</v>
      </c>
      <c r="E544" s="457" t="s">
        <v>86</v>
      </c>
      <c r="F544" s="51">
        <v>140</v>
      </c>
      <c r="G544" s="199">
        <v>187</v>
      </c>
      <c r="H544" s="97">
        <v>500</v>
      </c>
      <c r="I544" s="6">
        <v>500</v>
      </c>
      <c r="J544" s="197">
        <v>500</v>
      </c>
      <c r="K544" s="97">
        <v>300</v>
      </c>
      <c r="L544" s="6">
        <v>300</v>
      </c>
      <c r="M544" s="1185">
        <v>129.83</v>
      </c>
      <c r="N544" s="1272">
        <f t="shared" si="70"/>
        <v>43.27666666666667</v>
      </c>
      <c r="U544" s="464"/>
    </row>
    <row r="545" spans="1:14" ht="15">
      <c r="A545" s="206">
        <v>625007</v>
      </c>
      <c r="B545" s="33"/>
      <c r="C545" s="236">
        <v>41</v>
      </c>
      <c r="D545" s="803" t="s">
        <v>338</v>
      </c>
      <c r="E545" s="931" t="s">
        <v>87</v>
      </c>
      <c r="F545" s="37">
        <v>663</v>
      </c>
      <c r="G545" s="210">
        <v>938</v>
      </c>
      <c r="H545" s="811">
        <v>2400</v>
      </c>
      <c r="I545" s="24">
        <v>2400</v>
      </c>
      <c r="J545" s="243">
        <v>1500</v>
      </c>
      <c r="K545" s="811">
        <v>1300</v>
      </c>
      <c r="L545" s="24">
        <v>1300</v>
      </c>
      <c r="M545" s="1187">
        <v>683.42</v>
      </c>
      <c r="N545" s="1316">
        <f t="shared" si="70"/>
        <v>52.57076923076923</v>
      </c>
    </row>
    <row r="546" spans="1:14" ht="15">
      <c r="A546" s="191">
        <v>633</v>
      </c>
      <c r="B546" s="156"/>
      <c r="C546" s="156"/>
      <c r="D546" s="808"/>
      <c r="E546" s="827" t="s">
        <v>96</v>
      </c>
      <c r="F546" s="5"/>
      <c r="G546" s="192">
        <v>71</v>
      </c>
      <c r="H546" s="5">
        <v>200</v>
      </c>
      <c r="I546" s="4">
        <v>200</v>
      </c>
      <c r="J546" s="192">
        <v>100</v>
      </c>
      <c r="K546" s="5">
        <f>K547</f>
        <v>200</v>
      </c>
      <c r="L546" s="4">
        <f>L547</f>
        <v>200</v>
      </c>
      <c r="M546" s="442">
        <f>M547</f>
        <v>0</v>
      </c>
      <c r="N546" s="1286">
        <f t="shared" si="70"/>
        <v>0</v>
      </c>
    </row>
    <row r="547" spans="1:14" ht="15">
      <c r="A547" s="193">
        <v>633006</v>
      </c>
      <c r="B547" s="123">
        <v>3</v>
      </c>
      <c r="C547" s="123">
        <v>41</v>
      </c>
      <c r="D547" s="808" t="s">
        <v>338</v>
      </c>
      <c r="E547" s="838" t="s">
        <v>339</v>
      </c>
      <c r="F547" s="82"/>
      <c r="G547" s="194">
        <v>71</v>
      </c>
      <c r="H547" s="82">
        <v>200</v>
      </c>
      <c r="I547" s="83">
        <v>200</v>
      </c>
      <c r="J547" s="194">
        <v>100</v>
      </c>
      <c r="K547" s="82">
        <v>200</v>
      </c>
      <c r="L547" s="83">
        <v>200</v>
      </c>
      <c r="M547" s="1184">
        <v>0</v>
      </c>
      <c r="N547" s="1270">
        <f t="shared" si="70"/>
        <v>0</v>
      </c>
    </row>
    <row r="548" spans="1:14" ht="15">
      <c r="A548" s="191">
        <v>637</v>
      </c>
      <c r="B548" s="3"/>
      <c r="C548" s="156"/>
      <c r="D548" s="808"/>
      <c r="E548" s="827" t="s">
        <v>140</v>
      </c>
      <c r="F548" s="926">
        <f>SUM(F549:F550)</f>
        <v>2863</v>
      </c>
      <c r="G548" s="278">
        <f>SUM(G549:G550)</f>
        <v>3562</v>
      </c>
      <c r="H548" s="5">
        <f>SUM(H549:H550)</f>
        <v>5800</v>
      </c>
      <c r="I548" s="4">
        <f>SUM(I549:I550)</f>
        <v>5800</v>
      </c>
      <c r="J548" s="192">
        <f>SUM(J549:J551)</f>
        <v>5300</v>
      </c>
      <c r="K548" s="5">
        <f>SUM(K549:K550)</f>
        <v>5500</v>
      </c>
      <c r="L548" s="4">
        <f>SUM(L549:L550)</f>
        <v>5500</v>
      </c>
      <c r="M548" s="442">
        <f>SUM(M549:M550)</f>
        <v>2711.71</v>
      </c>
      <c r="N548" s="1286">
        <f t="shared" si="70"/>
        <v>49.30381818181818</v>
      </c>
    </row>
    <row r="549" spans="1:14" ht="15">
      <c r="A549" s="198">
        <v>637014</v>
      </c>
      <c r="B549" s="9"/>
      <c r="C549" s="1002">
        <v>41</v>
      </c>
      <c r="D549" s="816" t="s">
        <v>338</v>
      </c>
      <c r="E549" s="457" t="s">
        <v>156</v>
      </c>
      <c r="F549" s="51">
        <v>2714</v>
      </c>
      <c r="G549" s="199">
        <v>3324</v>
      </c>
      <c r="H549" s="51">
        <v>5000</v>
      </c>
      <c r="I549" s="6">
        <v>5000</v>
      </c>
      <c r="J549" s="199">
        <v>5000</v>
      </c>
      <c r="K549" s="51">
        <v>5000</v>
      </c>
      <c r="L549" s="6">
        <v>5000</v>
      </c>
      <c r="M549" s="386">
        <v>2564</v>
      </c>
      <c r="N549" s="1268">
        <f t="shared" si="70"/>
        <v>51.28</v>
      </c>
    </row>
    <row r="550" spans="1:14" ht="15">
      <c r="A550" s="200">
        <v>637016</v>
      </c>
      <c r="B550" s="11"/>
      <c r="C550" s="236">
        <v>41</v>
      </c>
      <c r="D550" s="807" t="s">
        <v>338</v>
      </c>
      <c r="E550" s="856" t="s">
        <v>160</v>
      </c>
      <c r="F550" s="944">
        <v>149</v>
      </c>
      <c r="G550" s="945">
        <v>238</v>
      </c>
      <c r="H550" s="85">
        <v>800</v>
      </c>
      <c r="I550" s="85">
        <v>800</v>
      </c>
      <c r="J550" s="285">
        <v>300</v>
      </c>
      <c r="K550" s="85">
        <v>500</v>
      </c>
      <c r="L550" s="85">
        <v>500</v>
      </c>
      <c r="M550" s="1232">
        <v>147.71</v>
      </c>
      <c r="N550" s="1305">
        <f t="shared" si="70"/>
        <v>29.542</v>
      </c>
    </row>
    <row r="551" spans="1:14" ht="15">
      <c r="A551" s="191">
        <v>641</v>
      </c>
      <c r="B551" s="3"/>
      <c r="C551" s="156"/>
      <c r="D551" s="808"/>
      <c r="E551" s="827" t="s">
        <v>167</v>
      </c>
      <c r="F551" s="5">
        <v>1860</v>
      </c>
      <c r="G551" s="192">
        <v>3439</v>
      </c>
      <c r="H551" s="5">
        <v>1800</v>
      </c>
      <c r="I551" s="4">
        <v>1800</v>
      </c>
      <c r="J551" s="192"/>
      <c r="K551" s="5">
        <f>K552</f>
        <v>1800</v>
      </c>
      <c r="L551" s="4">
        <f>L552</f>
        <v>1800</v>
      </c>
      <c r="M551" s="442">
        <f>M552</f>
        <v>0</v>
      </c>
      <c r="N551" s="1286">
        <f t="shared" si="70"/>
        <v>0</v>
      </c>
    </row>
    <row r="552" spans="1:14" ht="15">
      <c r="A552" s="193">
        <v>641012</v>
      </c>
      <c r="B552" s="16"/>
      <c r="C552" s="123">
        <v>41</v>
      </c>
      <c r="D552" s="808" t="s">
        <v>338</v>
      </c>
      <c r="E552" s="838" t="s">
        <v>340</v>
      </c>
      <c r="F552" s="82">
        <v>1860</v>
      </c>
      <c r="G552" s="194">
        <v>3439</v>
      </c>
      <c r="H552" s="37">
        <v>1800</v>
      </c>
      <c r="I552" s="83">
        <v>1800</v>
      </c>
      <c r="J552" s="194">
        <v>2000</v>
      </c>
      <c r="K552" s="82">
        <v>1800</v>
      </c>
      <c r="L552" s="13">
        <v>1800</v>
      </c>
      <c r="M552" s="1184">
        <v>0</v>
      </c>
      <c r="N552" s="1267">
        <f t="shared" si="70"/>
        <v>0</v>
      </c>
    </row>
    <row r="553" spans="1:14" ht="15.75" thickBot="1">
      <c r="A553" s="228"/>
      <c r="B553" s="101"/>
      <c r="C553" s="1004"/>
      <c r="D553" s="834"/>
      <c r="E553" s="888"/>
      <c r="F553" s="874"/>
      <c r="G553" s="946"/>
      <c r="H553" s="111"/>
      <c r="I553" s="13"/>
      <c r="J553" s="328"/>
      <c r="K553" s="37"/>
      <c r="L553" s="102"/>
      <c r="M553" s="1233"/>
      <c r="N553" s="447"/>
    </row>
    <row r="554" spans="1:14" ht="15.75" thickBot="1">
      <c r="A554" s="213" t="s">
        <v>383</v>
      </c>
      <c r="B554" s="18"/>
      <c r="C554" s="999"/>
      <c r="D554" s="802"/>
      <c r="E554" s="61" t="s">
        <v>341</v>
      </c>
      <c r="F554" s="74">
        <v>165</v>
      </c>
      <c r="G554" s="19">
        <v>471</v>
      </c>
      <c r="H554" s="74">
        <f aca="true" t="shared" si="72" ref="H554:M554">H555</f>
        <v>500</v>
      </c>
      <c r="I554" s="72">
        <f t="shared" si="72"/>
        <v>500</v>
      </c>
      <c r="J554" s="19">
        <f t="shared" si="72"/>
        <v>500</v>
      </c>
      <c r="K554" s="74">
        <v>300</v>
      </c>
      <c r="L554" s="72">
        <v>300</v>
      </c>
      <c r="M554" s="394">
        <f t="shared" si="72"/>
        <v>141.92</v>
      </c>
      <c r="N554" s="1358">
        <f>(100/L554)*M554</f>
        <v>47.30666666666666</v>
      </c>
    </row>
    <row r="555" spans="1:14" ht="15">
      <c r="A555" s="204">
        <v>642</v>
      </c>
      <c r="B555" s="20"/>
      <c r="C555" s="1015"/>
      <c r="D555" s="822"/>
      <c r="E555" s="827" t="s">
        <v>291</v>
      </c>
      <c r="F555" s="137">
        <v>165</v>
      </c>
      <c r="G555" s="205">
        <v>471</v>
      </c>
      <c r="H555" s="137">
        <v>500</v>
      </c>
      <c r="I555" s="21">
        <v>500</v>
      </c>
      <c r="J555" s="205">
        <v>500</v>
      </c>
      <c r="K555" s="137">
        <v>300</v>
      </c>
      <c r="L555" s="21">
        <v>300</v>
      </c>
      <c r="M555" s="1203">
        <f>M556</f>
        <v>141.92</v>
      </c>
      <c r="N555" s="1357">
        <f>(100/L555)*M555</f>
        <v>47.30666666666666</v>
      </c>
    </row>
    <row r="556" spans="1:14" ht="15">
      <c r="A556" s="193">
        <v>642014</v>
      </c>
      <c r="B556" s="23"/>
      <c r="C556" s="1005">
        <v>111</v>
      </c>
      <c r="D556" s="943" t="s">
        <v>342</v>
      </c>
      <c r="E556" s="856" t="s">
        <v>343</v>
      </c>
      <c r="F556" s="56">
        <v>165</v>
      </c>
      <c r="G556" s="208">
        <v>471</v>
      </c>
      <c r="H556" s="56">
        <v>500</v>
      </c>
      <c r="I556" s="99">
        <v>500</v>
      </c>
      <c r="J556" s="208">
        <v>500</v>
      </c>
      <c r="K556" s="56">
        <v>300</v>
      </c>
      <c r="L556" s="22">
        <v>300</v>
      </c>
      <c r="M556" s="1199">
        <v>141.92</v>
      </c>
      <c r="N556" s="1267">
        <f>(100/L556)*M556</f>
        <v>47.30666666666666</v>
      </c>
    </row>
    <row r="557" spans="1:14" ht="15.75" thickBot="1">
      <c r="A557" s="228"/>
      <c r="B557" s="101"/>
      <c r="C557" s="1007"/>
      <c r="D557" s="839"/>
      <c r="E557" s="843"/>
      <c r="F557" s="869"/>
      <c r="G557" s="421"/>
      <c r="H557" s="111"/>
      <c r="I557" s="102"/>
      <c r="J557" s="280"/>
      <c r="K557" s="111"/>
      <c r="L557" s="102"/>
      <c r="M557" s="1234"/>
      <c r="N557" s="1359"/>
    </row>
    <row r="558" spans="1:14" ht="15.75" thickBot="1">
      <c r="A558" s="213" t="s">
        <v>384</v>
      </c>
      <c r="B558" s="103"/>
      <c r="C558" s="59"/>
      <c r="D558" s="802"/>
      <c r="E558" s="61" t="s">
        <v>344</v>
      </c>
      <c r="F558" s="74">
        <f aca="true" t="shared" si="73" ref="F558:L558">F559</f>
        <v>551</v>
      </c>
      <c r="G558" s="19">
        <f t="shared" si="73"/>
        <v>1299</v>
      </c>
      <c r="H558" s="74">
        <f t="shared" si="73"/>
        <v>1200</v>
      </c>
      <c r="I558" s="72">
        <f t="shared" si="73"/>
        <v>1200</v>
      </c>
      <c r="J558" s="19">
        <f t="shared" si="73"/>
        <v>600</v>
      </c>
      <c r="K558" s="74">
        <f t="shared" si="73"/>
        <v>400</v>
      </c>
      <c r="L558" s="72">
        <f t="shared" si="73"/>
        <v>400</v>
      </c>
      <c r="M558" s="394">
        <v>66.4</v>
      </c>
      <c r="N558" s="1358">
        <f>(100/L558)*M558</f>
        <v>16.6</v>
      </c>
    </row>
    <row r="559" spans="1:14" ht="15">
      <c r="A559" s="300">
        <v>642</v>
      </c>
      <c r="B559" s="104"/>
      <c r="C559" s="162"/>
      <c r="D559" s="835"/>
      <c r="E559" s="836" t="s">
        <v>291</v>
      </c>
      <c r="F559" s="116">
        <f>SUM(F560:F563)</f>
        <v>551</v>
      </c>
      <c r="G559" s="248">
        <f>SUM(G560:G563)</f>
        <v>1299</v>
      </c>
      <c r="H559" s="116">
        <f>H560+H562+H563+H561</f>
        <v>1200</v>
      </c>
      <c r="I559" s="107">
        <f>I560+I562+I563+I561</f>
        <v>1200</v>
      </c>
      <c r="J559" s="248">
        <f>J560+J562+J564</f>
        <v>600</v>
      </c>
      <c r="K559" s="116">
        <v>400</v>
      </c>
      <c r="L559" s="107">
        <v>400</v>
      </c>
      <c r="M559" s="1193">
        <v>66.4</v>
      </c>
      <c r="N559" s="1273">
        <f>(100/L559)*M559</f>
        <v>16.6</v>
      </c>
    </row>
    <row r="560" spans="1:14" ht="15">
      <c r="A560" s="198">
        <v>642026</v>
      </c>
      <c r="B560" s="9">
        <v>2</v>
      </c>
      <c r="C560" s="14">
        <v>111</v>
      </c>
      <c r="D560" s="806" t="s">
        <v>342</v>
      </c>
      <c r="E560" s="457" t="s">
        <v>66</v>
      </c>
      <c r="F560" s="51">
        <v>99</v>
      </c>
      <c r="G560" s="199"/>
      <c r="H560" s="819">
        <v>1000</v>
      </c>
      <c r="I560" s="58">
        <v>1000</v>
      </c>
      <c r="J560" s="203">
        <v>500</v>
      </c>
      <c r="K560" s="819">
        <v>400</v>
      </c>
      <c r="L560" s="58">
        <v>265</v>
      </c>
      <c r="M560" s="1188">
        <v>0</v>
      </c>
      <c r="N560" s="1268">
        <f>(100/L560)*M560</f>
        <v>0</v>
      </c>
    </row>
    <row r="561" spans="1:14" ht="15">
      <c r="A561" s="198">
        <v>642026</v>
      </c>
      <c r="B561" s="9"/>
      <c r="C561" s="14">
        <v>111</v>
      </c>
      <c r="D561" s="806" t="s">
        <v>342</v>
      </c>
      <c r="E561" s="931" t="s">
        <v>404</v>
      </c>
      <c r="F561" s="57">
        <v>352</v>
      </c>
      <c r="G561" s="244">
        <v>1183</v>
      </c>
      <c r="H561" s="922"/>
      <c r="I561" s="58"/>
      <c r="J561" s="203">
        <v>1000</v>
      </c>
      <c r="K561" s="819"/>
      <c r="L561" s="144"/>
      <c r="M561" s="1188"/>
      <c r="N561" s="380"/>
    </row>
    <row r="562" spans="1:14" ht="15">
      <c r="A562" s="198">
        <v>642026</v>
      </c>
      <c r="B562" s="9">
        <v>3</v>
      </c>
      <c r="C562" s="14">
        <v>111</v>
      </c>
      <c r="D562" s="806" t="s">
        <v>342</v>
      </c>
      <c r="E562" s="931" t="s">
        <v>312</v>
      </c>
      <c r="F562" s="57">
        <v>100</v>
      </c>
      <c r="G562" s="244">
        <v>116</v>
      </c>
      <c r="H562" s="922">
        <v>200</v>
      </c>
      <c r="I562" s="144">
        <v>200</v>
      </c>
      <c r="J562" s="269">
        <v>100</v>
      </c>
      <c r="K562" s="922"/>
      <c r="L562" s="144">
        <v>135</v>
      </c>
      <c r="M562" s="1217">
        <v>66.4</v>
      </c>
      <c r="N562" s="1272"/>
    </row>
    <row r="563" spans="1:14" ht="15">
      <c r="A563" s="200">
        <v>642026</v>
      </c>
      <c r="B563" s="33">
        <v>4</v>
      </c>
      <c r="C563" s="239">
        <v>111</v>
      </c>
      <c r="D563" s="804" t="s">
        <v>342</v>
      </c>
      <c r="E563" s="842" t="s">
        <v>345</v>
      </c>
      <c r="F563" s="811"/>
      <c r="G563" s="243"/>
      <c r="H563" s="852"/>
      <c r="I563" s="118"/>
      <c r="J563" s="286"/>
      <c r="K563" s="852"/>
      <c r="L563" s="118"/>
      <c r="M563" s="1235"/>
      <c r="N563" s="1336"/>
    </row>
    <row r="564" spans="1:14" ht="15.75" thickBot="1">
      <c r="A564" s="228"/>
      <c r="B564" s="101"/>
      <c r="C564" s="1007"/>
      <c r="D564" s="839"/>
      <c r="E564" s="843"/>
      <c r="F564" s="874"/>
      <c r="G564" s="260"/>
      <c r="H564" s="37"/>
      <c r="I564" s="102"/>
      <c r="J564" s="287"/>
      <c r="K564" s="111"/>
      <c r="L564" s="13"/>
      <c r="M564" s="1236"/>
      <c r="N564" s="1295"/>
    </row>
    <row r="565" spans="1:14" ht="15.75" thickBot="1">
      <c r="A565" s="213" t="s">
        <v>384</v>
      </c>
      <c r="B565" s="18"/>
      <c r="C565" s="999"/>
      <c r="D565" s="802"/>
      <c r="E565" s="61" t="s">
        <v>346</v>
      </c>
      <c r="F565" s="74">
        <v>83</v>
      </c>
      <c r="G565" s="19">
        <v>355</v>
      </c>
      <c r="H565" s="74">
        <f aca="true" t="shared" si="74" ref="H565:M565">H566</f>
        <v>2000</v>
      </c>
      <c r="I565" s="72">
        <f t="shared" si="74"/>
        <v>2000</v>
      </c>
      <c r="J565" s="19">
        <f t="shared" si="74"/>
        <v>500</v>
      </c>
      <c r="K565" s="74">
        <f t="shared" si="74"/>
        <v>2000</v>
      </c>
      <c r="L565" s="72">
        <f t="shared" si="74"/>
        <v>2000</v>
      </c>
      <c r="M565" s="394">
        <f t="shared" si="74"/>
        <v>313.1</v>
      </c>
      <c r="N565" s="1358">
        <f>(100/L565)*M565</f>
        <v>15.655000000000001</v>
      </c>
    </row>
    <row r="566" spans="1:14" ht="15">
      <c r="A566" s="295">
        <v>642</v>
      </c>
      <c r="B566" s="104"/>
      <c r="C566" s="162"/>
      <c r="D566" s="835"/>
      <c r="E566" s="948" t="s">
        <v>291</v>
      </c>
      <c r="F566" s="840">
        <v>83</v>
      </c>
      <c r="G566" s="845">
        <v>355</v>
      </c>
      <c r="H566" s="116">
        <v>2000</v>
      </c>
      <c r="I566" s="107">
        <v>2000</v>
      </c>
      <c r="J566" s="248">
        <v>500</v>
      </c>
      <c r="K566" s="116">
        <f>K567</f>
        <v>2000</v>
      </c>
      <c r="L566" s="107">
        <f>L567</f>
        <v>2000</v>
      </c>
      <c r="M566" s="1193">
        <f>M567</f>
        <v>313.1</v>
      </c>
      <c r="N566" s="1288">
        <f>(100/L566)*M566</f>
        <v>15.655000000000001</v>
      </c>
    </row>
    <row r="567" spans="1:14" ht="15">
      <c r="A567" s="193">
        <v>642026</v>
      </c>
      <c r="B567" s="80"/>
      <c r="C567" s="123">
        <v>41</v>
      </c>
      <c r="D567" s="808" t="s">
        <v>342</v>
      </c>
      <c r="E567" s="838" t="s">
        <v>291</v>
      </c>
      <c r="F567" s="82">
        <v>83</v>
      </c>
      <c r="G567" s="194">
        <v>355</v>
      </c>
      <c r="H567" s="37">
        <v>2000</v>
      </c>
      <c r="I567" s="13">
        <v>2000</v>
      </c>
      <c r="J567" s="210">
        <v>500</v>
      </c>
      <c r="K567" s="37">
        <v>2000</v>
      </c>
      <c r="L567" s="83">
        <v>2000</v>
      </c>
      <c r="M567" s="1186">
        <v>313.1</v>
      </c>
      <c r="N567" s="1267">
        <f>(100/L567)*M567</f>
        <v>15.655000000000001</v>
      </c>
    </row>
    <row r="568" spans="1:14" ht="17.25" thickBot="1">
      <c r="A568" s="309"/>
      <c r="B568" s="158"/>
      <c r="C568" s="1024"/>
      <c r="D568" s="834"/>
      <c r="E568" s="949"/>
      <c r="F568" s="947"/>
      <c r="G568" s="952"/>
      <c r="H568" s="951"/>
      <c r="I568" s="159"/>
      <c r="J568" s="280"/>
      <c r="K568" s="951"/>
      <c r="L568" s="160"/>
      <c r="M568" s="411"/>
      <c r="N568" s="1328"/>
    </row>
    <row r="569" spans="1:14" ht="15.75" thickBot="1">
      <c r="A569" s="213" t="s">
        <v>454</v>
      </c>
      <c r="B569" s="18"/>
      <c r="C569" s="999"/>
      <c r="D569" s="802"/>
      <c r="E569" s="950" t="s">
        <v>368</v>
      </c>
      <c r="F569" s="74">
        <f>SUM(F570:F572)</f>
        <v>425</v>
      </c>
      <c r="G569" s="19">
        <f>SUM(G570:G572)</f>
        <v>9809</v>
      </c>
      <c r="H569" s="74">
        <f aca="true" t="shared" si="75" ref="H569:M569">H570+H571+H572</f>
        <v>1500</v>
      </c>
      <c r="I569" s="72">
        <f t="shared" si="75"/>
        <v>1500</v>
      </c>
      <c r="J569" s="953">
        <f t="shared" si="75"/>
        <v>1100</v>
      </c>
      <c r="K569" s="74">
        <f t="shared" si="75"/>
        <v>1500</v>
      </c>
      <c r="L569" s="72">
        <f t="shared" si="75"/>
        <v>1500</v>
      </c>
      <c r="M569" s="394">
        <f t="shared" si="75"/>
        <v>353.7</v>
      </c>
      <c r="N569" s="392">
        <f>(100/L569)*M569</f>
        <v>23.58</v>
      </c>
    </row>
    <row r="570" spans="1:14" ht="15">
      <c r="A570" s="231">
        <v>633006</v>
      </c>
      <c r="B570" s="1039">
        <v>7</v>
      </c>
      <c r="C570" s="1039">
        <v>41</v>
      </c>
      <c r="D570" s="1040" t="s">
        <v>347</v>
      </c>
      <c r="E570" s="836" t="s">
        <v>221</v>
      </c>
      <c r="F570" s="926"/>
      <c r="G570" s="278">
        <v>9203</v>
      </c>
      <c r="H570" s="926"/>
      <c r="I570" s="145"/>
      <c r="J570" s="271"/>
      <c r="K570" s="926"/>
      <c r="L570" s="145"/>
      <c r="M570" s="452"/>
      <c r="N570" s="494"/>
    </row>
    <row r="571" spans="1:14" ht="15">
      <c r="A571" s="222">
        <v>637015</v>
      </c>
      <c r="B571" s="156"/>
      <c r="C571" s="156">
        <v>41</v>
      </c>
      <c r="D571" s="1041" t="s">
        <v>347</v>
      </c>
      <c r="E571" s="827" t="s">
        <v>140</v>
      </c>
      <c r="F571" s="5"/>
      <c r="G571" s="192"/>
      <c r="H571" s="5">
        <v>500</v>
      </c>
      <c r="I571" s="4">
        <v>500</v>
      </c>
      <c r="J571" s="192">
        <v>100</v>
      </c>
      <c r="K571" s="5">
        <v>500</v>
      </c>
      <c r="L571" s="4">
        <v>500</v>
      </c>
      <c r="M571" s="442">
        <v>0</v>
      </c>
      <c r="N571" s="1286">
        <f>(100/L571)*M571</f>
        <v>0</v>
      </c>
    </row>
    <row r="572" spans="1:14" ht="15">
      <c r="A572" s="310">
        <v>641006</v>
      </c>
      <c r="B572" s="163"/>
      <c r="C572" s="163">
        <v>111</v>
      </c>
      <c r="D572" s="1041" t="s">
        <v>347</v>
      </c>
      <c r="E572" s="827" t="s">
        <v>348</v>
      </c>
      <c r="F572" s="5">
        <v>425</v>
      </c>
      <c r="G572" s="192">
        <v>606</v>
      </c>
      <c r="H572" s="5">
        <v>1000</v>
      </c>
      <c r="I572" s="4">
        <v>1000</v>
      </c>
      <c r="J572" s="195">
        <v>1000</v>
      </c>
      <c r="K572" s="5">
        <v>1000</v>
      </c>
      <c r="L572" s="4">
        <v>1000</v>
      </c>
      <c r="M572" s="442">
        <v>353.7</v>
      </c>
      <c r="N572" s="1357">
        <f>(100/L572)*M572</f>
        <v>35.37</v>
      </c>
    </row>
    <row r="573" spans="1:20" ht="15.75" thickBot="1">
      <c r="A573" s="365"/>
      <c r="B573" s="359"/>
      <c r="C573" s="1025"/>
      <c r="D573" s="839"/>
      <c r="E573" s="955" t="s">
        <v>349</v>
      </c>
      <c r="F573" s="954">
        <v>410113</v>
      </c>
      <c r="G573" s="958">
        <v>450283</v>
      </c>
      <c r="H573" s="956">
        <v>415500</v>
      </c>
      <c r="I573" s="360">
        <v>500463</v>
      </c>
      <c r="J573" s="977">
        <v>400561</v>
      </c>
      <c r="K573" s="956">
        <v>434000</v>
      </c>
      <c r="L573" s="360">
        <v>508805</v>
      </c>
      <c r="M573" s="1237">
        <v>213578.37</v>
      </c>
      <c r="N573" s="1360">
        <f>(100/L573)*M573</f>
        <v>41.97646839162351</v>
      </c>
      <c r="T573" s="697"/>
    </row>
    <row r="574" spans="1:20" ht="15.75" thickBot="1">
      <c r="A574" s="38"/>
      <c r="B574" s="40"/>
      <c r="C574" s="40"/>
      <c r="D574" s="366"/>
      <c r="E574" s="48" t="s">
        <v>350</v>
      </c>
      <c r="F574" s="168">
        <v>771626</v>
      </c>
      <c r="G574" s="49">
        <v>964821</v>
      </c>
      <c r="H574" s="957">
        <v>1092360</v>
      </c>
      <c r="I574" s="49">
        <v>1116387</v>
      </c>
      <c r="J574" s="957">
        <f>J4+J118+J135+J154+J157+J164+J176+J199+J203+J214+J235+J255+J258+J269+J288+J318+J332+J371+J390+J422+J433+J497+J528+J535+J554+J558+J565+J569</f>
        <v>787019.98</v>
      </c>
      <c r="K574" s="957">
        <f>K4+K118+K135+K154+K157+K176+K199+K203+K214+K235+K258+K269+K288+K318+K332+K371+K390+K422+K433+K497+K528+K535+K554+K558+K565+K569</f>
        <v>1125808</v>
      </c>
      <c r="L574" s="49">
        <v>1134808</v>
      </c>
      <c r="M574" s="1238">
        <f>M4+M118+M135+M154+M157+M164+M176+M199+M203+M214+M235+M255+M258+M269+M288+M318+M332+M371+M390+M422+M433+M497+M528+M535+M554+M558+M565+M569</f>
        <v>561874.8200000001</v>
      </c>
      <c r="N574" s="1288">
        <f>(100/L574)*M574</f>
        <v>49.512765154986575</v>
      </c>
      <c r="T574" s="697"/>
    </row>
    <row r="575" spans="1:14" ht="15.75" thickBot="1">
      <c r="A575" s="67"/>
      <c r="B575" s="67"/>
      <c r="C575" s="67"/>
      <c r="D575" s="180"/>
      <c r="E575" s="164" t="s">
        <v>351</v>
      </c>
      <c r="F575" s="165">
        <v>410113</v>
      </c>
      <c r="G575" s="165">
        <v>450283</v>
      </c>
      <c r="H575" s="362">
        <f>H573</f>
        <v>415500</v>
      </c>
      <c r="I575" s="362">
        <v>500463</v>
      </c>
      <c r="J575" s="978">
        <f>J573</f>
        <v>400561</v>
      </c>
      <c r="K575" s="64">
        <v>434000</v>
      </c>
      <c r="L575" s="362">
        <v>508805</v>
      </c>
      <c r="M575" s="1239">
        <f>M573</f>
        <v>213578.37</v>
      </c>
      <c r="N575" s="1361">
        <f>(100/L575)*M575</f>
        <v>41.97646839162351</v>
      </c>
    </row>
    <row r="576" spans="1:14" ht="15.75" thickBot="1">
      <c r="A576" s="166"/>
      <c r="B576" s="166"/>
      <c r="C576" s="166"/>
      <c r="D576" s="180"/>
      <c r="E576" s="167" t="s">
        <v>352</v>
      </c>
      <c r="F576" s="44">
        <v>1181739</v>
      </c>
      <c r="G576" s="44">
        <v>1415104</v>
      </c>
      <c r="H576" s="44">
        <f aca="true" t="shared" si="76" ref="H576:N576">H574+H575</f>
        <v>1507860</v>
      </c>
      <c r="I576" s="44">
        <f t="shared" si="76"/>
        <v>1616850</v>
      </c>
      <c r="J576" s="44">
        <f t="shared" si="76"/>
        <v>1187580.98</v>
      </c>
      <c r="K576" s="364">
        <f t="shared" si="76"/>
        <v>1559808</v>
      </c>
      <c r="L576" s="44">
        <f t="shared" si="76"/>
        <v>1643613</v>
      </c>
      <c r="M576" s="1240">
        <f t="shared" si="76"/>
        <v>775453.1900000001</v>
      </c>
      <c r="N576" s="1362">
        <f t="shared" si="76"/>
        <v>91.48923354661008</v>
      </c>
    </row>
    <row r="577" spans="1:14" ht="15.75" thickBot="1">
      <c r="A577" s="166"/>
      <c r="B577" s="166"/>
      <c r="C577" s="166"/>
      <c r="D577" s="129"/>
      <c r="E577" s="41"/>
      <c r="F577"/>
      <c r="G577"/>
      <c r="H577" s="168"/>
      <c r="I577" s="168"/>
      <c r="J577" s="154"/>
      <c r="K577" s="168"/>
      <c r="L577" s="168"/>
      <c r="M577" s="1241"/>
      <c r="N577" s="1333"/>
    </row>
    <row r="578" spans="1:15" ht="15.75" thickBot="1">
      <c r="A578" s="313"/>
      <c r="B578" s="169"/>
      <c r="C578" s="45"/>
      <c r="D578" s="367"/>
      <c r="E578" s="65" t="s">
        <v>353</v>
      </c>
      <c r="F578"/>
      <c r="G578"/>
      <c r="H578" s="170"/>
      <c r="I578" s="170"/>
      <c r="J578" s="168"/>
      <c r="K578" s="170"/>
      <c r="L578" s="170"/>
      <c r="M578" s="1242"/>
      <c r="N578" s="1334"/>
      <c r="O578" s="697"/>
    </row>
    <row r="579" spans="1:20" ht="15.75" thickBot="1">
      <c r="A579" s="171" t="s">
        <v>354</v>
      </c>
      <c r="B579" s="172"/>
      <c r="C579" s="1026"/>
      <c r="D579" s="802"/>
      <c r="E579" s="378" t="s">
        <v>355</v>
      </c>
      <c r="F579" s="39">
        <v>2400</v>
      </c>
      <c r="G579" s="174">
        <v>15730</v>
      </c>
      <c r="H579" s="173">
        <v>46474</v>
      </c>
      <c r="I579" s="176">
        <v>96974</v>
      </c>
      <c r="J579" s="174"/>
      <c r="K579" s="39">
        <v>55431</v>
      </c>
      <c r="L579" s="173">
        <f>SUM(L580:L586)</f>
        <v>348431</v>
      </c>
      <c r="M579" s="1243">
        <v>1865</v>
      </c>
      <c r="N579" s="1363">
        <f>(100/L579)*M579</f>
        <v>0.5352566218275642</v>
      </c>
      <c r="T579" s="697"/>
    </row>
    <row r="580" spans="1:14" ht="15" customHeight="1" hidden="1">
      <c r="A580" s="211">
        <v>711001</v>
      </c>
      <c r="B580" s="32"/>
      <c r="C580" s="1027">
        <v>43</v>
      </c>
      <c r="D580" s="959" t="s">
        <v>356</v>
      </c>
      <c r="E580" s="964" t="s">
        <v>452</v>
      </c>
      <c r="F580" s="960"/>
      <c r="G580" s="966"/>
      <c r="H580" s="187"/>
      <c r="I580" s="177">
        <v>12000</v>
      </c>
      <c r="J580" s="968"/>
      <c r="K580" s="961"/>
      <c r="L580" s="177"/>
      <c r="M580" s="1244"/>
      <c r="N580" s="1364"/>
    </row>
    <row r="581" spans="1:15" s="653" customFormat="1" ht="15" customHeight="1">
      <c r="A581" s="196">
        <v>711001</v>
      </c>
      <c r="B581" s="7"/>
      <c r="C581" s="1002">
        <v>43</v>
      </c>
      <c r="D581" s="823" t="s">
        <v>356</v>
      </c>
      <c r="E581" s="43" t="s">
        <v>535</v>
      </c>
      <c r="F581" s="97"/>
      <c r="G581" s="197"/>
      <c r="H581" s="187"/>
      <c r="I581" s="8"/>
      <c r="J581" s="987"/>
      <c r="K581" s="187"/>
      <c r="L581" s="189">
        <v>1900</v>
      </c>
      <c r="M581" s="1383">
        <v>1865</v>
      </c>
      <c r="N581" s="1364"/>
      <c r="O581" s="1429"/>
    </row>
    <row r="582" spans="1:19" ht="15">
      <c r="A582" s="198">
        <v>713005</v>
      </c>
      <c r="B582" s="9"/>
      <c r="C582" s="14">
        <v>111</v>
      </c>
      <c r="D582" s="818" t="s">
        <v>356</v>
      </c>
      <c r="E582" s="43" t="s">
        <v>489</v>
      </c>
      <c r="F582" s="198"/>
      <c r="G582" s="199"/>
      <c r="H582" s="51"/>
      <c r="I582" s="8">
        <v>18850</v>
      </c>
      <c r="J582" s="983"/>
      <c r="K582" s="198"/>
      <c r="L582" s="96"/>
      <c r="M582" s="1245"/>
      <c r="N582" s="1365"/>
      <c r="S582" s="697"/>
    </row>
    <row r="583" spans="1:14" ht="15">
      <c r="A583" s="198">
        <v>716000</v>
      </c>
      <c r="B583" s="7"/>
      <c r="C583" s="1002">
        <v>41</v>
      </c>
      <c r="D583" s="823" t="s">
        <v>356</v>
      </c>
      <c r="E583" s="457" t="s">
        <v>357</v>
      </c>
      <c r="F583" s="97">
        <v>2400</v>
      </c>
      <c r="G583" s="197"/>
      <c r="H583" s="187">
        <v>15000</v>
      </c>
      <c r="I583" s="6">
        <v>15000</v>
      </c>
      <c r="J583" s="987"/>
      <c r="K583" s="187">
        <v>15000</v>
      </c>
      <c r="L583" s="189">
        <v>15000</v>
      </c>
      <c r="M583" s="1224">
        <v>0</v>
      </c>
      <c r="N583" s="1272">
        <f>(100/L583)*M583</f>
        <v>0</v>
      </c>
    </row>
    <row r="584" spans="1:15" s="653" customFormat="1" ht="15">
      <c r="A584" s="1405">
        <v>717001</v>
      </c>
      <c r="B584" s="316"/>
      <c r="C584" s="1021">
        <v>51</v>
      </c>
      <c r="D584" s="898" t="s">
        <v>356</v>
      </c>
      <c r="E584" s="1408" t="s">
        <v>544</v>
      </c>
      <c r="F584" s="1409"/>
      <c r="G584" s="1410"/>
      <c r="H584" s="1411"/>
      <c r="I584" s="1412"/>
      <c r="J584" s="1413"/>
      <c r="K584" s="1411"/>
      <c r="L584" s="1414">
        <v>300000</v>
      </c>
      <c r="M584" s="1415"/>
      <c r="N584" s="1416"/>
      <c r="O584" s="1417"/>
    </row>
    <row r="585" spans="1:14" ht="15">
      <c r="A585" s="198">
        <v>717001</v>
      </c>
      <c r="B585" s="9"/>
      <c r="C585" s="14">
        <v>41</v>
      </c>
      <c r="D585" s="806" t="s">
        <v>356</v>
      </c>
      <c r="E585" s="741" t="s">
        <v>358</v>
      </c>
      <c r="F585" s="984"/>
      <c r="G585" s="985">
        <v>15730</v>
      </c>
      <c r="H585" s="51">
        <v>31474</v>
      </c>
      <c r="I585" s="8">
        <v>27074</v>
      </c>
      <c r="J585" s="199"/>
      <c r="K585" s="51">
        <v>40431</v>
      </c>
      <c r="L585" s="8">
        <v>31531</v>
      </c>
      <c r="M585" s="386">
        <v>0</v>
      </c>
      <c r="N585" s="1272">
        <f>(100/L585)*M585</f>
        <v>0</v>
      </c>
    </row>
    <row r="586" spans="1:14" ht="15.75" thickBot="1">
      <c r="A586" s="311">
        <v>717002</v>
      </c>
      <c r="B586" s="1048"/>
      <c r="C586" s="1048">
        <v>41</v>
      </c>
      <c r="D586" s="1042" t="s">
        <v>356</v>
      </c>
      <c r="E586" s="382" t="s">
        <v>443</v>
      </c>
      <c r="F586" s="1046"/>
      <c r="G586" s="1047"/>
      <c r="H586" s="906"/>
      <c r="I586" s="1043">
        <v>24050</v>
      </c>
      <c r="J586" s="1045"/>
      <c r="K586" s="370"/>
      <c r="L586" s="1043" t="s">
        <v>545</v>
      </c>
      <c r="M586" s="1246"/>
      <c r="N586" s="1437"/>
    </row>
    <row r="587" spans="1:15" ht="15.75" thickBot="1">
      <c r="A587" s="228"/>
      <c r="B587" s="28"/>
      <c r="C587" s="1004"/>
      <c r="D587" s="834"/>
      <c r="E587" s="862"/>
      <c r="F587" s="178"/>
      <c r="G587" s="932"/>
      <c r="H587" s="29"/>
      <c r="I587" s="29"/>
      <c r="J587" s="830"/>
      <c r="K587" s="29"/>
      <c r="L587" s="27"/>
      <c r="M587" s="1204"/>
      <c r="N587" s="1366"/>
      <c r="O587" s="664"/>
    </row>
    <row r="588" spans="1:14" s="653" customFormat="1" ht="15.75" thickBot="1">
      <c r="A588" s="171" t="s">
        <v>556</v>
      </c>
      <c r="B588" s="172"/>
      <c r="C588" s="1026"/>
      <c r="D588" s="802"/>
      <c r="E588" s="378" t="s">
        <v>212</v>
      </c>
      <c r="F588" s="39"/>
      <c r="G588" s="174"/>
      <c r="H588" s="173"/>
      <c r="I588" s="176"/>
      <c r="J588" s="174"/>
      <c r="K588" s="39"/>
      <c r="L588" s="173">
        <v>63000</v>
      </c>
      <c r="M588" s="1243"/>
      <c r="N588" s="1363"/>
    </row>
    <row r="589" spans="1:14" s="653" customFormat="1" ht="15">
      <c r="A589" s="196">
        <v>717002</v>
      </c>
      <c r="B589" s="7"/>
      <c r="C589" s="1002">
        <v>111</v>
      </c>
      <c r="D589" s="817" t="s">
        <v>274</v>
      </c>
      <c r="E589" s="798" t="s">
        <v>557</v>
      </c>
      <c r="F589" s="1436"/>
      <c r="G589" s="1099"/>
      <c r="H589" s="97"/>
      <c r="I589" s="97"/>
      <c r="J589" s="197"/>
      <c r="K589" s="97"/>
      <c r="L589" s="6">
        <v>20000</v>
      </c>
      <c r="M589" s="1185"/>
      <c r="N589" s="1438"/>
    </row>
    <row r="590" spans="1:14" s="653" customFormat="1" ht="15.75" thickBot="1">
      <c r="A590" s="228">
        <v>717002</v>
      </c>
      <c r="B590" s="28"/>
      <c r="C590" s="1004">
        <v>41</v>
      </c>
      <c r="D590" s="834" t="s">
        <v>274</v>
      </c>
      <c r="E590" s="798" t="s">
        <v>557</v>
      </c>
      <c r="F590" s="178"/>
      <c r="G590" s="932"/>
      <c r="H590" s="29"/>
      <c r="I590" s="29"/>
      <c r="J590" s="830"/>
      <c r="K590" s="29"/>
      <c r="L590" s="27">
        <v>43000</v>
      </c>
      <c r="M590" s="1246"/>
      <c r="N590" s="1387"/>
    </row>
    <row r="591" spans="1:14" s="653" customFormat="1" ht="15.75" thickBot="1">
      <c r="A591" s="228"/>
      <c r="B591" s="28"/>
      <c r="C591" s="1004"/>
      <c r="D591" s="834"/>
      <c r="E591" s="862"/>
      <c r="F591" s="178"/>
      <c r="G591" s="932"/>
      <c r="H591" s="29"/>
      <c r="I591" s="29"/>
      <c r="J591" s="830"/>
      <c r="K591" s="29"/>
      <c r="L591" s="27"/>
      <c r="M591" s="1246"/>
      <c r="N591" s="1387"/>
    </row>
    <row r="592" spans="1:14" ht="15.75" thickBot="1">
      <c r="A592" s="171" t="s">
        <v>377</v>
      </c>
      <c r="B592" s="172"/>
      <c r="C592" s="1026"/>
      <c r="D592" s="802"/>
      <c r="E592" s="378" t="s">
        <v>359</v>
      </c>
      <c r="F592" s="962">
        <v>3470</v>
      </c>
      <c r="G592" s="967"/>
      <c r="H592" s="178"/>
      <c r="I592" s="178"/>
      <c r="J592" s="174"/>
      <c r="K592" s="178"/>
      <c r="L592" s="440"/>
      <c r="M592" s="1243"/>
      <c r="N592" s="1387"/>
    </row>
    <row r="593" spans="1:14" ht="15">
      <c r="A593" s="211">
        <v>714001</v>
      </c>
      <c r="B593" s="32"/>
      <c r="C593" s="1027">
        <v>41</v>
      </c>
      <c r="D593" s="959" t="s">
        <v>118</v>
      </c>
      <c r="E593" s="964" t="s">
        <v>360</v>
      </c>
      <c r="F593" s="960">
        <v>3470</v>
      </c>
      <c r="G593" s="966"/>
      <c r="H593" s="960"/>
      <c r="I593" s="31"/>
      <c r="J593" s="966"/>
      <c r="K593" s="960"/>
      <c r="L593" s="179"/>
      <c r="M593" s="390"/>
      <c r="N593" s="1335"/>
    </row>
    <row r="594" spans="1:14" ht="15.75" thickBot="1">
      <c r="A594" s="209"/>
      <c r="B594" s="36"/>
      <c r="C594" s="40"/>
      <c r="D594" s="804"/>
      <c r="E594" s="43"/>
      <c r="F594" s="37"/>
      <c r="G594" s="210"/>
      <c r="H594" s="37"/>
      <c r="I594" s="13"/>
      <c r="J594" s="328"/>
      <c r="K594" s="37"/>
      <c r="L594" s="1043"/>
      <c r="M594" s="1247"/>
      <c r="N594" s="1367"/>
    </row>
    <row r="595" spans="1:14" ht="15.75" thickBot="1">
      <c r="A595" s="171" t="s">
        <v>430</v>
      </c>
      <c r="B595" s="172"/>
      <c r="C595" s="1026"/>
      <c r="D595" s="802"/>
      <c r="E595" s="378" t="s">
        <v>218</v>
      </c>
      <c r="F595" s="39"/>
      <c r="G595" s="174">
        <v>26509</v>
      </c>
      <c r="H595" s="39"/>
      <c r="I595" s="39"/>
      <c r="J595" s="957"/>
      <c r="K595" s="173"/>
      <c r="L595" s="176"/>
      <c r="M595" s="1243"/>
      <c r="N595" s="381"/>
    </row>
    <row r="596" spans="1:14" ht="15">
      <c r="A596" s="752">
        <v>713004</v>
      </c>
      <c r="B596" s="753"/>
      <c r="C596" s="1028">
        <v>111</v>
      </c>
      <c r="D596" s="835"/>
      <c r="E596" s="43" t="s">
        <v>431</v>
      </c>
      <c r="F596" s="752"/>
      <c r="G596" s="979">
        <v>26509</v>
      </c>
      <c r="H596" s="963"/>
      <c r="I596" s="330"/>
      <c r="J596" s="980"/>
      <c r="K596" s="963"/>
      <c r="L596" s="330"/>
      <c r="M596" s="1248"/>
      <c r="N596" s="1368"/>
    </row>
    <row r="597" spans="1:14" ht="15.75" thickBot="1">
      <c r="A597" s="209"/>
      <c r="B597" s="36"/>
      <c r="C597" s="40"/>
      <c r="D597" s="804"/>
      <c r="E597" s="843"/>
      <c r="F597" s="37"/>
      <c r="G597" s="210"/>
      <c r="H597" s="37"/>
      <c r="I597" s="13"/>
      <c r="J597" s="328"/>
      <c r="K597" s="37"/>
      <c r="L597" s="13"/>
      <c r="M597" s="1249"/>
      <c r="N597" s="1329"/>
    </row>
    <row r="598" spans="1:14" ht="15.75" thickBot="1">
      <c r="A598" s="171" t="s">
        <v>453</v>
      </c>
      <c r="B598" s="172"/>
      <c r="C598" s="1026"/>
      <c r="D598" s="802"/>
      <c r="E598" s="378" t="s">
        <v>256</v>
      </c>
      <c r="F598" s="39">
        <v>75861</v>
      </c>
      <c r="G598" s="174"/>
      <c r="H598" s="39"/>
      <c r="I598" s="39">
        <v>12000</v>
      </c>
      <c r="J598" s="957"/>
      <c r="K598" s="173"/>
      <c r="L598" s="176"/>
      <c r="M598" s="1243"/>
      <c r="N598" s="381"/>
    </row>
    <row r="599" spans="1:14" ht="15">
      <c r="A599" s="211">
        <v>717001</v>
      </c>
      <c r="B599" s="443"/>
      <c r="C599" s="1029">
        <v>111</v>
      </c>
      <c r="D599" s="989" t="s">
        <v>257</v>
      </c>
      <c r="E599" s="964" t="s">
        <v>486</v>
      </c>
      <c r="F599" s="960">
        <v>75861</v>
      </c>
      <c r="G599" s="990"/>
      <c r="H599" s="960"/>
      <c r="I599" s="31"/>
      <c r="J599" s="966"/>
      <c r="K599" s="960"/>
      <c r="L599" s="31"/>
      <c r="M599" s="389"/>
      <c r="N599" s="1335"/>
    </row>
    <row r="600" spans="1:18" ht="15">
      <c r="A600" s="206">
        <v>713004</v>
      </c>
      <c r="B600" s="84"/>
      <c r="C600" s="1017">
        <v>41</v>
      </c>
      <c r="D600" s="807" t="s">
        <v>257</v>
      </c>
      <c r="E600" s="809" t="s">
        <v>490</v>
      </c>
      <c r="F600" s="811"/>
      <c r="G600" s="337"/>
      <c r="H600" s="811"/>
      <c r="I600" s="24">
        <v>12000</v>
      </c>
      <c r="J600" s="991"/>
      <c r="K600" s="992"/>
      <c r="L600" s="24"/>
      <c r="M600" s="1187"/>
      <c r="N600" s="1336"/>
      <c r="R600" s="462"/>
    </row>
    <row r="601" spans="1:14" ht="15.75" thickBot="1">
      <c r="A601" s="209"/>
      <c r="B601" s="36"/>
      <c r="C601" s="40"/>
      <c r="D601" s="804"/>
      <c r="E601" s="43"/>
      <c r="F601" s="37"/>
      <c r="G601" s="205"/>
      <c r="H601" s="37"/>
      <c r="I601" s="13"/>
      <c r="J601" s="212"/>
      <c r="K601" s="46"/>
      <c r="L601" s="13"/>
      <c r="M601" s="390"/>
      <c r="N601" s="1328"/>
    </row>
    <row r="602" spans="1:14" ht="15.75" thickBot="1">
      <c r="A602" s="171" t="s">
        <v>380</v>
      </c>
      <c r="B602" s="172"/>
      <c r="C602" s="1026"/>
      <c r="D602" s="802"/>
      <c r="E602" s="378" t="s">
        <v>491</v>
      </c>
      <c r="F602" s="39"/>
      <c r="G602" s="174"/>
      <c r="H602" s="39"/>
      <c r="I602" s="39">
        <v>347800</v>
      </c>
      <c r="J602" s="957"/>
      <c r="K602" s="173">
        <v>1125720</v>
      </c>
      <c r="L602" s="176">
        <f>SUM(L603:L609)</f>
        <v>1152720</v>
      </c>
      <c r="M602" s="1243">
        <f>SUM(M603:M609)</f>
        <v>1029403.7999999999</v>
      </c>
      <c r="N602" s="1369">
        <f aca="true" t="shared" si="77" ref="N602:N608">(100/L602)*M602</f>
        <v>89.30215490318551</v>
      </c>
    </row>
    <row r="603" spans="1:14" ht="15">
      <c r="A603" s="1100" t="s">
        <v>504</v>
      </c>
      <c r="B603" s="443">
        <v>20</v>
      </c>
      <c r="C603" s="1029" t="s">
        <v>502</v>
      </c>
      <c r="D603" s="989" t="s">
        <v>356</v>
      </c>
      <c r="E603" s="964" t="s">
        <v>444</v>
      </c>
      <c r="F603" s="960"/>
      <c r="G603" s="966"/>
      <c r="H603" s="960"/>
      <c r="I603" s="960"/>
      <c r="J603" s="1069"/>
      <c r="K603" s="961">
        <v>959835</v>
      </c>
      <c r="L603" s="177">
        <v>461085</v>
      </c>
      <c r="M603" s="389">
        <v>407570.88</v>
      </c>
      <c r="N603" s="1370">
        <f t="shared" si="77"/>
        <v>88.39387097823612</v>
      </c>
    </row>
    <row r="604" spans="1:14" ht="15">
      <c r="A604" s="196">
        <v>717002</v>
      </c>
      <c r="B604" s="55">
        <v>20</v>
      </c>
      <c r="C604" s="91" t="s">
        <v>503</v>
      </c>
      <c r="D604" s="817" t="s">
        <v>356</v>
      </c>
      <c r="E604" s="798" t="s">
        <v>444</v>
      </c>
      <c r="F604" s="97"/>
      <c r="G604" s="1099"/>
      <c r="H604" s="97"/>
      <c r="I604" s="6">
        <v>347800</v>
      </c>
      <c r="J604" s="262"/>
      <c r="K604" s="187">
        <v>106650</v>
      </c>
      <c r="L604" s="6">
        <v>78650</v>
      </c>
      <c r="M604" s="1185">
        <v>47949.52</v>
      </c>
      <c r="N604" s="1272">
        <f t="shared" si="77"/>
        <v>60.965696122059754</v>
      </c>
    </row>
    <row r="605" spans="1:14" ht="15">
      <c r="A605" s="198">
        <v>717002</v>
      </c>
      <c r="B605" s="34"/>
      <c r="C605" s="92">
        <v>41</v>
      </c>
      <c r="D605" s="806" t="s">
        <v>356</v>
      </c>
      <c r="E605" s="741" t="s">
        <v>515</v>
      </c>
      <c r="F605" s="51"/>
      <c r="G605" s="1337"/>
      <c r="H605" s="51"/>
      <c r="I605" s="8"/>
      <c r="J605" s="242"/>
      <c r="K605" s="338">
        <v>59235</v>
      </c>
      <c r="L605" s="8">
        <v>53235</v>
      </c>
      <c r="M605" s="386">
        <v>14767.49</v>
      </c>
      <c r="N605" s="1272">
        <f t="shared" si="77"/>
        <v>27.74018972480511</v>
      </c>
    </row>
    <row r="606" spans="1:14" ht="15">
      <c r="A606" s="198">
        <v>717002</v>
      </c>
      <c r="B606" s="34">
        <v>20</v>
      </c>
      <c r="C606" s="92">
        <v>41</v>
      </c>
      <c r="D606" s="806" t="s">
        <v>356</v>
      </c>
      <c r="E606" s="741" t="s">
        <v>516</v>
      </c>
      <c r="F606" s="51"/>
      <c r="G606" s="1337"/>
      <c r="H606" s="51"/>
      <c r="I606" s="8"/>
      <c r="J606" s="242"/>
      <c r="K606" s="338"/>
      <c r="L606" s="8">
        <v>33000</v>
      </c>
      <c r="M606" s="386">
        <v>32601.83</v>
      </c>
      <c r="N606" s="1272">
        <f t="shared" si="77"/>
        <v>98.79342424242425</v>
      </c>
    </row>
    <row r="607" spans="1:14" ht="15">
      <c r="A607" s="198">
        <v>717002</v>
      </c>
      <c r="B607" s="34">
        <v>20</v>
      </c>
      <c r="C607" s="92">
        <v>51</v>
      </c>
      <c r="D607" s="806" t="s">
        <v>356</v>
      </c>
      <c r="E607" s="741" t="s">
        <v>517</v>
      </c>
      <c r="F607" s="51"/>
      <c r="G607" s="1337"/>
      <c r="H607" s="51"/>
      <c r="I607" s="8"/>
      <c r="J607" s="242"/>
      <c r="K607" s="338"/>
      <c r="L607" s="8">
        <v>498750</v>
      </c>
      <c r="M607" s="386">
        <v>498750</v>
      </c>
      <c r="N607" s="1272">
        <f t="shared" si="77"/>
        <v>100</v>
      </c>
    </row>
    <row r="608" spans="1:14" ht="15">
      <c r="A608" s="200">
        <v>717002</v>
      </c>
      <c r="B608" s="52">
        <v>30</v>
      </c>
      <c r="C608" s="125">
        <v>41</v>
      </c>
      <c r="D608" s="803" t="s">
        <v>356</v>
      </c>
      <c r="E608" s="799" t="s">
        <v>518</v>
      </c>
      <c r="F608" s="206"/>
      <c r="G608" s="337"/>
      <c r="H608" s="811"/>
      <c r="I608" s="24"/>
      <c r="J608" s="991"/>
      <c r="K608" s="992"/>
      <c r="L608" s="24">
        <v>28000</v>
      </c>
      <c r="M608" s="1187">
        <v>27764.08</v>
      </c>
      <c r="N608" s="1316">
        <f t="shared" si="77"/>
        <v>99.15742857142857</v>
      </c>
    </row>
    <row r="609" spans="1:14" ht="15.75" thickBot="1">
      <c r="A609" s="750"/>
      <c r="B609" s="751"/>
      <c r="C609" s="166"/>
      <c r="D609" s="834"/>
      <c r="E609" s="965"/>
      <c r="F609" s="178"/>
      <c r="G609" s="932"/>
      <c r="H609" s="137"/>
      <c r="I609" s="440"/>
      <c r="J609" s="264"/>
      <c r="K609" s="290"/>
      <c r="L609" s="440"/>
      <c r="M609" s="1203"/>
      <c r="N609" s="1329"/>
    </row>
    <row r="610" spans="1:14" ht="15.75" thickBot="1">
      <c r="A610" s="171" t="s">
        <v>437</v>
      </c>
      <c r="B610" s="172"/>
      <c r="C610" s="1026"/>
      <c r="D610" s="802"/>
      <c r="E610" s="48" t="s">
        <v>366</v>
      </c>
      <c r="F610" s="39">
        <v>207369</v>
      </c>
      <c r="G610" s="174"/>
      <c r="H610" s="39"/>
      <c r="I610" s="39">
        <v>15000</v>
      </c>
      <c r="J610" s="957"/>
      <c r="K610" s="173"/>
      <c r="L610" s="176"/>
      <c r="M610" s="1243"/>
      <c r="N610" s="381"/>
    </row>
    <row r="611" spans="1:14" ht="15">
      <c r="A611" s="993">
        <v>717002</v>
      </c>
      <c r="B611" s="994"/>
      <c r="C611" s="38">
        <v>111</v>
      </c>
      <c r="D611" s="882" t="s">
        <v>300</v>
      </c>
      <c r="E611" s="841" t="s">
        <v>487</v>
      </c>
      <c r="F611" s="85">
        <v>207369</v>
      </c>
      <c r="G611" s="251"/>
      <c r="H611" s="200"/>
      <c r="I611" s="10">
        <v>15000</v>
      </c>
      <c r="J611" s="201"/>
      <c r="K611" s="85"/>
      <c r="L611" s="10"/>
      <c r="M611" s="1340"/>
      <c r="N611" s="1371"/>
    </row>
    <row r="612" spans="1:14" ht="15.75" thickBot="1">
      <c r="A612" s="227"/>
      <c r="B612" s="108"/>
      <c r="C612" s="108"/>
      <c r="D612" s="913"/>
      <c r="E612" s="843"/>
      <c r="F612" s="29"/>
      <c r="G612" s="363"/>
      <c r="H612" s="228"/>
      <c r="I612" s="102"/>
      <c r="J612" s="257"/>
      <c r="K612" s="228"/>
      <c r="L612" s="27"/>
      <c r="M612" s="1246"/>
      <c r="N612" s="1330"/>
    </row>
    <row r="613" spans="1:14" ht="15.75" thickBot="1">
      <c r="A613" s="1074" t="s">
        <v>454</v>
      </c>
      <c r="B613" s="172"/>
      <c r="C613" s="172"/>
      <c r="D613" s="376"/>
      <c r="E613" s="378" t="s">
        <v>368</v>
      </c>
      <c r="F613" s="175"/>
      <c r="G613" s="957"/>
      <c r="H613" s="175"/>
      <c r="I613" s="39">
        <v>3000</v>
      </c>
      <c r="J613" s="957"/>
      <c r="K613" s="175"/>
      <c r="L613" s="39"/>
      <c r="M613" s="1250"/>
      <c r="N613" s="381"/>
    </row>
    <row r="614" spans="1:14" ht="15.75" thickBot="1">
      <c r="A614" s="331">
        <v>717002</v>
      </c>
      <c r="B614" s="1076"/>
      <c r="C614" s="1076">
        <v>41</v>
      </c>
      <c r="D614" s="367" t="s">
        <v>347</v>
      </c>
      <c r="E614" s="862" t="s">
        <v>455</v>
      </c>
      <c r="F614" s="228"/>
      <c r="G614" s="363"/>
      <c r="H614" s="988"/>
      <c r="I614" s="1058">
        <v>3000</v>
      </c>
      <c r="J614" s="212"/>
      <c r="K614" s="988"/>
      <c r="L614" s="27"/>
      <c r="M614" s="1186"/>
      <c r="N614" s="381"/>
    </row>
    <row r="615" spans="1:14" ht="15.75" thickBot="1">
      <c r="A615" s="1071"/>
      <c r="B615" s="16"/>
      <c r="C615" s="16"/>
      <c r="D615" s="180"/>
      <c r="E615" s="65" t="s">
        <v>361</v>
      </c>
      <c r="F615" s="1339">
        <v>289100</v>
      </c>
      <c r="G615" s="181">
        <v>42239</v>
      </c>
      <c r="H615" s="1078">
        <v>46474</v>
      </c>
      <c r="I615" s="1080">
        <v>474774</v>
      </c>
      <c r="J615" s="181"/>
      <c r="K615" s="181">
        <v>1181151</v>
      </c>
      <c r="L615" s="181">
        <f>L579+L602+L588</f>
        <v>1564151</v>
      </c>
      <c r="M615" s="388">
        <f>M579+M602</f>
        <v>1031268.7999999999</v>
      </c>
      <c r="N615" s="450">
        <f>(100/L615)*M615</f>
        <v>65.93153730042688</v>
      </c>
    </row>
    <row r="616" spans="1:14" ht="15.75" thickBot="1">
      <c r="A616" s="1072"/>
      <c r="B616" s="28"/>
      <c r="C616" s="28"/>
      <c r="D616" s="444"/>
      <c r="E616" s="148"/>
      <c r="F616"/>
      <c r="G616"/>
      <c r="H616" s="37"/>
      <c r="I616" s="13"/>
      <c r="J616" s="1331"/>
      <c r="K616" s="1115"/>
      <c r="L616" s="179"/>
      <c r="M616" s="47"/>
      <c r="N616" s="215"/>
    </row>
    <row r="617" spans="1:14" ht="15.75" thickBot="1">
      <c r="A617" s="355" t="s">
        <v>186</v>
      </c>
      <c r="B617" s="1077"/>
      <c r="C617" s="1077"/>
      <c r="D617" s="376"/>
      <c r="E617" s="969" t="s">
        <v>362</v>
      </c>
      <c r="F617" s="215"/>
      <c r="G617" s="314"/>
      <c r="H617" s="1079"/>
      <c r="I617" s="1081"/>
      <c r="J617" s="986"/>
      <c r="K617" s="1386"/>
      <c r="L617" s="1081"/>
      <c r="M617" s="1332"/>
      <c r="N617" s="314"/>
    </row>
    <row r="618" spans="1:14" ht="15">
      <c r="A618" s="1075">
        <v>819002</v>
      </c>
      <c r="B618" s="80"/>
      <c r="C618" s="80">
        <v>41</v>
      </c>
      <c r="D618" s="912" t="s">
        <v>77</v>
      </c>
      <c r="E618" s="838" t="s">
        <v>456</v>
      </c>
      <c r="F618" s="975"/>
      <c r="G618" s="976"/>
      <c r="H618" s="963"/>
      <c r="I618" s="963">
        <v>3000</v>
      </c>
      <c r="J618" s="995"/>
      <c r="K618" s="1384">
        <v>3000</v>
      </c>
      <c r="L618" s="1385">
        <v>31000</v>
      </c>
      <c r="M618" s="1251"/>
      <c r="N618" s="1368"/>
    </row>
    <row r="619" spans="1:14" ht="15">
      <c r="A619" s="193">
        <v>819002</v>
      </c>
      <c r="B619" s="80"/>
      <c r="C619" s="123">
        <v>41</v>
      </c>
      <c r="D619" s="808" t="s">
        <v>245</v>
      </c>
      <c r="E619" s="841" t="s">
        <v>473</v>
      </c>
      <c r="F619" s="971"/>
      <c r="G619" s="973">
        <v>410</v>
      </c>
      <c r="H619" s="970"/>
      <c r="I619" s="648"/>
      <c r="J619" s="288"/>
      <c r="K619" s="1056"/>
      <c r="L619" s="971">
        <v>500</v>
      </c>
      <c r="M619" s="1252">
        <v>448.41</v>
      </c>
      <c r="N619" s="1267">
        <f>(100/L619)*M619</f>
        <v>89.68200000000002</v>
      </c>
    </row>
    <row r="620" spans="1:14" ht="15">
      <c r="A620" s="1430">
        <v>821005</v>
      </c>
      <c r="B620" s="1431">
        <v>40</v>
      </c>
      <c r="C620" s="1432">
        <v>41</v>
      </c>
      <c r="D620" s="1433" t="s">
        <v>77</v>
      </c>
      <c r="E620" s="1389" t="s">
        <v>547</v>
      </c>
      <c r="F620" s="1390">
        <v>2544</v>
      </c>
      <c r="G620" s="1391"/>
      <c r="H620" s="1392"/>
      <c r="I620" s="1393"/>
      <c r="J620" s="1394"/>
      <c r="K620" s="1392"/>
      <c r="L620" s="1393">
        <v>10500</v>
      </c>
      <c r="M620" s="1395"/>
      <c r="N620" s="1372"/>
    </row>
    <row r="621" spans="1:14" ht="15">
      <c r="A621" s="193">
        <v>821007</v>
      </c>
      <c r="B621" s="80"/>
      <c r="C621" s="123">
        <v>41</v>
      </c>
      <c r="D621" s="808" t="s">
        <v>77</v>
      </c>
      <c r="E621" s="841" t="s">
        <v>492</v>
      </c>
      <c r="F621" s="972">
        <v>2544</v>
      </c>
      <c r="G621" s="974"/>
      <c r="H621" s="938">
        <v>47424</v>
      </c>
      <c r="I621" s="183">
        <v>47424</v>
      </c>
      <c r="J621" s="289">
        <v>47424</v>
      </c>
      <c r="K621" s="938">
        <v>47424</v>
      </c>
      <c r="L621" s="183">
        <v>47424</v>
      </c>
      <c r="M621" s="1253">
        <v>23712</v>
      </c>
      <c r="N621" s="1267">
        <f>(100/L621)*M621</f>
        <v>50</v>
      </c>
    </row>
    <row r="622" spans="1:14" ht="15">
      <c r="A622" s="193">
        <v>821007</v>
      </c>
      <c r="B622" s="80">
        <v>50</v>
      </c>
      <c r="C622" s="123">
        <v>41</v>
      </c>
      <c r="D622" s="808" t="s">
        <v>77</v>
      </c>
      <c r="E622" s="838" t="s">
        <v>363</v>
      </c>
      <c r="F622" s="970">
        <v>14557</v>
      </c>
      <c r="G622" s="288">
        <v>14694</v>
      </c>
      <c r="H622" s="1056">
        <v>14944</v>
      </c>
      <c r="I622" s="970">
        <v>14944</v>
      </c>
      <c r="J622" s="288">
        <v>14944</v>
      </c>
      <c r="K622" s="970">
        <v>14944</v>
      </c>
      <c r="L622" s="182">
        <v>14944</v>
      </c>
      <c r="M622" s="1252">
        <v>7226.02</v>
      </c>
      <c r="N622" s="1267">
        <f>(100/L622)*M622</f>
        <v>48.35398822269808</v>
      </c>
    </row>
    <row r="623" spans="1:14" ht="15">
      <c r="A623" s="193">
        <v>821006</v>
      </c>
      <c r="B623" s="108">
        <v>20</v>
      </c>
      <c r="C623" s="123">
        <v>51</v>
      </c>
      <c r="D623" s="808" t="s">
        <v>77</v>
      </c>
      <c r="E623" s="838" t="s">
        <v>498</v>
      </c>
      <c r="F623" s="970"/>
      <c r="G623" s="1084"/>
      <c r="H623" s="1056"/>
      <c r="I623" s="1085"/>
      <c r="J623" s="288"/>
      <c r="K623" s="1085">
        <v>500000</v>
      </c>
      <c r="L623" s="1086">
        <v>499500</v>
      </c>
      <c r="M623" s="1252">
        <v>498750</v>
      </c>
      <c r="N623" s="1267">
        <f>(100/L623)*M623</f>
        <v>99.84984984984986</v>
      </c>
    </row>
    <row r="624" spans="1:14" ht="15.75" thickBot="1">
      <c r="A624" s="234"/>
      <c r="B624" s="108"/>
      <c r="C624" s="239"/>
      <c r="D624" s="804"/>
      <c r="E624" s="856"/>
      <c r="F624" s="1057"/>
      <c r="G624" s="279"/>
      <c r="H624" s="1057"/>
      <c r="I624" s="155"/>
      <c r="J624" s="285"/>
      <c r="K624" s="155"/>
      <c r="L624" s="996"/>
      <c r="M624" s="1232"/>
      <c r="N624" s="1330"/>
    </row>
    <row r="625" spans="1:14" ht="15.75" thickBot="1">
      <c r="A625" s="296"/>
      <c r="B625" s="101"/>
      <c r="C625" s="1007"/>
      <c r="D625" s="839"/>
      <c r="E625" s="356" t="s">
        <v>362</v>
      </c>
      <c r="F625" s="358">
        <f>SUM(F618:F621)</f>
        <v>5088</v>
      </c>
      <c r="G625" s="357">
        <f>SUM(G618:G621)</f>
        <v>410</v>
      </c>
      <c r="H625" s="358">
        <v>62368</v>
      </c>
      <c r="I625" s="357">
        <v>65368</v>
      </c>
      <c r="J625" s="184">
        <f>J618+J621+J622</f>
        <v>62368</v>
      </c>
      <c r="K625" s="358">
        <f>K619+K621+K622+K623</f>
        <v>562368</v>
      </c>
      <c r="L625" s="184">
        <f>L618+L619+L621+L622+L623+L620</f>
        <v>603868</v>
      </c>
      <c r="M625" s="1254">
        <f>M619+M621+M622+M623</f>
        <v>530136.43</v>
      </c>
      <c r="N625" s="1373">
        <f>(100/L625)*M625</f>
        <v>87.79011803904166</v>
      </c>
    </row>
    <row r="626" spans="1:14" ht="15.75" thickBot="1">
      <c r="A626" s="40"/>
      <c r="B626" s="40"/>
      <c r="C626" s="40"/>
      <c r="D626" s="129"/>
      <c r="E626" s="41"/>
      <c r="F626"/>
      <c r="G626"/>
      <c r="H626" s="168"/>
      <c r="I626" s="168"/>
      <c r="J626" s="154"/>
      <c r="K626" s="168"/>
      <c r="L626" s="168"/>
      <c r="M626" s="1241"/>
      <c r="N626" s="215"/>
    </row>
    <row r="627" spans="1:14" ht="15.75" thickBot="1">
      <c r="A627" s="40"/>
      <c r="B627" s="40"/>
      <c r="C627" s="40"/>
      <c r="D627" s="180"/>
      <c r="E627" s="60" t="s">
        <v>68</v>
      </c>
      <c r="F627" s="314"/>
      <c r="G627"/>
      <c r="H627" s="290"/>
      <c r="I627" s="290"/>
      <c r="J627" s="290"/>
      <c r="K627" s="290"/>
      <c r="L627" s="290"/>
      <c r="M627" s="1255"/>
      <c r="N627" s="215"/>
    </row>
    <row r="628" spans="1:14" ht="15.75" thickBot="1">
      <c r="A628" s="40"/>
      <c r="B628" s="40"/>
      <c r="C628" s="40"/>
      <c r="D628" s="180"/>
      <c r="E628" s="61" t="s">
        <v>350</v>
      </c>
      <c r="F628" s="352">
        <f aca="true" t="shared" si="78" ref="F628:L628">F574</f>
        <v>771626</v>
      </c>
      <c r="G628" s="341">
        <f t="shared" si="78"/>
        <v>964821</v>
      </c>
      <c r="H628" s="30">
        <f t="shared" si="78"/>
        <v>1092360</v>
      </c>
      <c r="I628" s="348">
        <f t="shared" si="78"/>
        <v>1116387</v>
      </c>
      <c r="J628" s="348">
        <f t="shared" si="78"/>
        <v>787019.98</v>
      </c>
      <c r="K628" s="30">
        <f t="shared" si="78"/>
        <v>1125808</v>
      </c>
      <c r="L628" s="30">
        <f t="shared" si="78"/>
        <v>1134808</v>
      </c>
      <c r="M628" s="1256">
        <f>M574</f>
        <v>561874.8200000001</v>
      </c>
      <c r="N628" s="1374">
        <f>(100/L628)*M628</f>
        <v>49.512765154986575</v>
      </c>
    </row>
    <row r="629" spans="1:14" ht="15.75" thickBot="1">
      <c r="A629" s="40"/>
      <c r="B629" s="40"/>
      <c r="C629" s="40"/>
      <c r="D629" s="129"/>
      <c r="E629" s="63" t="s">
        <v>351</v>
      </c>
      <c r="F629" s="342">
        <f>F575</f>
        <v>410113</v>
      </c>
      <c r="G629" s="66">
        <f>G575</f>
        <v>450283</v>
      </c>
      <c r="H629" s="346">
        <v>415500</v>
      </c>
      <c r="I629" s="349">
        <v>500463</v>
      </c>
      <c r="J629" s="341">
        <f>J573</f>
        <v>400561</v>
      </c>
      <c r="K629" s="346">
        <v>434000</v>
      </c>
      <c r="L629" s="341">
        <f>L573</f>
        <v>508805</v>
      </c>
      <c r="M629" s="1257">
        <f>M575</f>
        <v>213578.37</v>
      </c>
      <c r="N629" s="1375">
        <f>(100/L629)*M629</f>
        <v>41.97646839162351</v>
      </c>
    </row>
    <row r="630" spans="1:14" ht="15.75" thickBot="1">
      <c r="A630" s="40"/>
      <c r="B630" s="40"/>
      <c r="C630" s="40"/>
      <c r="D630" s="129"/>
      <c r="E630" s="339" t="s">
        <v>361</v>
      </c>
      <c r="F630" s="343">
        <v>289100</v>
      </c>
      <c r="G630" s="342">
        <v>42239</v>
      </c>
      <c r="H630" s="343">
        <v>46474</v>
      </c>
      <c r="I630" s="66">
        <f>I615</f>
        <v>474774</v>
      </c>
      <c r="J630" s="342">
        <v>3470</v>
      </c>
      <c r="K630" s="66">
        <v>1181151</v>
      </c>
      <c r="L630" s="342">
        <f>L615</f>
        <v>1564151</v>
      </c>
      <c r="M630" s="1258">
        <f>M615</f>
        <v>1031268.7999999999</v>
      </c>
      <c r="N630" s="1376">
        <f>(100/L630)*M630</f>
        <v>65.93153730042688</v>
      </c>
    </row>
    <row r="631" spans="1:14" ht="15.75" thickBot="1">
      <c r="A631" s="166"/>
      <c r="B631" s="166"/>
      <c r="C631" s="166"/>
      <c r="D631" s="129"/>
      <c r="E631" s="340" t="s">
        <v>362</v>
      </c>
      <c r="F631" s="344">
        <f>F625</f>
        <v>5088</v>
      </c>
      <c r="G631" s="344">
        <f aca="true" t="shared" si="79" ref="G631:M631">G625</f>
        <v>410</v>
      </c>
      <c r="H631" s="344">
        <f t="shared" si="79"/>
        <v>62368</v>
      </c>
      <c r="I631" s="350">
        <f t="shared" si="79"/>
        <v>65368</v>
      </c>
      <c r="J631" s="344">
        <f t="shared" si="79"/>
        <v>62368</v>
      </c>
      <c r="K631" s="350">
        <f t="shared" si="79"/>
        <v>562368</v>
      </c>
      <c r="L631" s="344">
        <f t="shared" si="79"/>
        <v>603868</v>
      </c>
      <c r="M631" s="1259">
        <f t="shared" si="79"/>
        <v>530136.43</v>
      </c>
      <c r="N631" s="1377">
        <f>(100/L631)*M631</f>
        <v>87.79011803904166</v>
      </c>
    </row>
    <row r="632" spans="1:14" ht="15.75" thickBot="1">
      <c r="A632" s="166"/>
      <c r="B632" s="166"/>
      <c r="C632" s="166"/>
      <c r="D632" s="129"/>
      <c r="E632" s="60" t="s">
        <v>365</v>
      </c>
      <c r="F632" s="345">
        <f>SUM(F628:F631)</f>
        <v>1475927</v>
      </c>
      <c r="G632" s="345">
        <f>SUM(G628:G631)</f>
        <v>1457753</v>
      </c>
      <c r="H632" s="347">
        <f aca="true" t="shared" si="80" ref="H632:M632">H628+H629+H630+H631</f>
        <v>1616702</v>
      </c>
      <c r="I632" s="347">
        <f t="shared" si="80"/>
        <v>2156992</v>
      </c>
      <c r="J632" s="347">
        <f t="shared" si="80"/>
        <v>1253418.98</v>
      </c>
      <c r="K632" s="347">
        <f t="shared" si="80"/>
        <v>3303327</v>
      </c>
      <c r="L632" s="347">
        <f t="shared" si="80"/>
        <v>3811632</v>
      </c>
      <c r="M632" s="393">
        <f t="shared" si="80"/>
        <v>2336858.42</v>
      </c>
      <c r="N632" s="393">
        <f>(100/L632)*M632</f>
        <v>61.30860534280329</v>
      </c>
    </row>
    <row r="633" spans="1:14" ht="15">
      <c r="A633" s="215"/>
      <c r="B633"/>
      <c r="C633"/>
      <c r="D633"/>
      <c r="E633" s="495" t="s">
        <v>536</v>
      </c>
      <c r="F633" s="496">
        <v>51009.87</v>
      </c>
      <c r="G633" s="495"/>
      <c r="H633" s="495" t="s">
        <v>528</v>
      </c>
      <c r="I633" s="495" t="s">
        <v>540</v>
      </c>
      <c r="J633" s="495"/>
      <c r="K633" s="495"/>
      <c r="L633" s="495"/>
      <c r="M633" s="1342">
        <v>55110.1</v>
      </c>
      <c r="N633" s="495"/>
    </row>
    <row r="634" spans="1:14" ht="15">
      <c r="A634" s="215"/>
      <c r="B634"/>
      <c r="C634"/>
      <c r="D634"/>
      <c r="E634" s="495" t="s">
        <v>538</v>
      </c>
      <c r="F634" s="496">
        <v>797.79</v>
      </c>
      <c r="G634" s="495" t="s">
        <v>445</v>
      </c>
      <c r="H634" s="495"/>
      <c r="I634" s="495" t="s">
        <v>541</v>
      </c>
      <c r="J634" s="495"/>
      <c r="K634" s="495"/>
      <c r="L634" s="495"/>
      <c r="M634" s="1343">
        <v>213365</v>
      </c>
      <c r="N634" s="495"/>
    </row>
    <row r="635" spans="1:14" ht="15">
      <c r="A635" s="215"/>
      <c r="B635"/>
      <c r="C635"/>
      <c r="D635"/>
      <c r="E635" s="495" t="s">
        <v>537</v>
      </c>
      <c r="F635" s="496">
        <v>5255.76</v>
      </c>
      <c r="G635" s="495"/>
      <c r="H635" s="495"/>
      <c r="I635" s="495"/>
      <c r="J635" s="495"/>
      <c r="K635" s="495"/>
      <c r="L635" s="495"/>
      <c r="M635" s="1343"/>
      <c r="N635" s="495"/>
    </row>
    <row r="636" spans="1:14" ht="15">
      <c r="A636" s="215"/>
      <c r="B636"/>
      <c r="C636"/>
      <c r="D636"/>
      <c r="E636" s="495" t="s">
        <v>539</v>
      </c>
      <c r="F636" s="496">
        <v>1954.88</v>
      </c>
      <c r="G636" s="495"/>
      <c r="H636" s="495"/>
      <c r="I636" s="495" t="s">
        <v>542</v>
      </c>
      <c r="J636" s="495"/>
      <c r="K636" s="495"/>
      <c r="L636" s="495"/>
      <c r="M636" s="1343">
        <v>357356.21</v>
      </c>
      <c r="N636" s="495"/>
    </row>
    <row r="637" spans="1:14" ht="15">
      <c r="A637" s="215"/>
      <c r="B637"/>
      <c r="C637"/>
      <c r="D637"/>
      <c r="E637" s="495" t="s">
        <v>446</v>
      </c>
      <c r="F637" s="496">
        <v>3141.54</v>
      </c>
      <c r="G637" s="495"/>
      <c r="H637" s="495"/>
      <c r="I637" s="495"/>
      <c r="J637" s="495"/>
      <c r="K637" s="495"/>
      <c r="L637" s="495"/>
      <c r="M637" s="1343"/>
      <c r="N637" s="495"/>
    </row>
    <row r="638" spans="1:14" ht="15">
      <c r="A638"/>
      <c r="B638"/>
      <c r="C638"/>
      <c r="D638"/>
      <c r="E638" s="495" t="s">
        <v>447</v>
      </c>
      <c r="F638" s="495"/>
      <c r="G638" s="495" t="s">
        <v>548</v>
      </c>
      <c r="H638" s="495"/>
      <c r="I638" s="495"/>
      <c r="J638" s="495"/>
      <c r="K638" s="495"/>
      <c r="L638" s="495"/>
      <c r="M638" s="1343"/>
      <c r="N638" s="495"/>
    </row>
    <row r="639" spans="1:14" ht="15">
      <c r="A639"/>
      <c r="B639"/>
      <c r="C639"/>
      <c r="D639"/>
      <c r="E639" s="495" t="s">
        <v>448</v>
      </c>
      <c r="F639" s="495" t="s">
        <v>451</v>
      </c>
      <c r="G639" s="495"/>
      <c r="H639" s="495"/>
      <c r="I639" s="495"/>
      <c r="J639" s="495"/>
      <c r="K639" s="495"/>
      <c r="L639" s="495"/>
      <c r="M639" s="495"/>
      <c r="N639" s="495"/>
    </row>
  </sheetData>
  <sheetProtection/>
  <mergeCells count="14">
    <mergeCell ref="N1:N3"/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F1:G1"/>
    <mergeCell ref="H1:J1"/>
    <mergeCell ref="J2:J3"/>
    <mergeCell ref="K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2"/>
  <sheetViews>
    <sheetView zoomScalePageLayoutView="0" workbookViewId="0" topLeftCell="A91">
      <selection activeCell="A1" sqref="A1:M111"/>
    </sheetView>
  </sheetViews>
  <sheetFormatPr defaultColWidth="9.140625" defaultRowHeight="15"/>
  <cols>
    <col min="1" max="1" width="7.7109375" style="465" customWidth="1"/>
    <col min="2" max="2" width="4.140625" style="465" customWidth="1"/>
    <col min="3" max="3" width="4.57421875" style="465" customWidth="1"/>
    <col min="4" max="4" width="34.421875" style="465" customWidth="1"/>
    <col min="5" max="5" width="8.140625" style="465" customWidth="1"/>
    <col min="6" max="6" width="8.421875" style="465" customWidth="1"/>
    <col min="7" max="7" width="8.28125" style="465" customWidth="1"/>
    <col min="8" max="8" width="8.421875" style="465" customWidth="1"/>
    <col min="9" max="9" width="8.28125" style="465" customWidth="1"/>
    <col min="10" max="10" width="8.7109375" style="465" customWidth="1"/>
    <col min="11" max="11" width="7.57421875" style="465" customWidth="1"/>
    <col min="12" max="12" width="9.7109375" style="465" customWidth="1"/>
    <col min="13" max="13" width="5.57421875" style="465" customWidth="1"/>
    <col min="14" max="16384" width="9.140625" style="465" customWidth="1"/>
  </cols>
  <sheetData>
    <row r="1" spans="1:13" ht="15.75">
      <c r="A1" s="649"/>
      <c r="B1" s="650"/>
      <c r="C1" s="650"/>
      <c r="D1" s="1460" t="s">
        <v>0</v>
      </c>
      <c r="E1" s="1513" t="s">
        <v>1</v>
      </c>
      <c r="F1" s="1514"/>
      <c r="G1" s="1513" t="s">
        <v>440</v>
      </c>
      <c r="H1" s="1513"/>
      <c r="I1" s="1513"/>
      <c r="J1" s="379" t="s">
        <v>529</v>
      </c>
      <c r="K1" s="1178"/>
      <c r="L1" s="1178"/>
      <c r="M1" s="1179"/>
    </row>
    <row r="2" spans="1:13" ht="15">
      <c r="A2" s="654"/>
      <c r="B2" s="655" t="s">
        <v>2</v>
      </c>
      <c r="C2" s="656" t="s">
        <v>438</v>
      </c>
      <c r="D2" s="1461" t="s">
        <v>3</v>
      </c>
      <c r="E2" s="1503">
        <v>2015</v>
      </c>
      <c r="F2" s="1505">
        <v>2016</v>
      </c>
      <c r="G2" s="1507" t="s">
        <v>4</v>
      </c>
      <c r="H2" s="1509" t="s">
        <v>5</v>
      </c>
      <c r="I2" s="1518" t="s">
        <v>468</v>
      </c>
      <c r="J2" s="1102" t="s">
        <v>4</v>
      </c>
      <c r="K2" s="1104" t="s">
        <v>5</v>
      </c>
      <c r="L2" s="1108" t="s">
        <v>466</v>
      </c>
      <c r="M2" s="1434" t="s">
        <v>439</v>
      </c>
    </row>
    <row r="3" spans="1:13" ht="15.75" thickBot="1">
      <c r="A3" s="657" t="s">
        <v>6</v>
      </c>
      <c r="B3" s="658" t="s">
        <v>7</v>
      </c>
      <c r="C3" s="658"/>
      <c r="D3" s="1462"/>
      <c r="E3" s="1504"/>
      <c r="F3" s="1506"/>
      <c r="G3" s="1508"/>
      <c r="H3" s="1510"/>
      <c r="I3" s="1519"/>
      <c r="J3" s="1103"/>
      <c r="K3" s="1105"/>
      <c r="L3" s="1105"/>
      <c r="M3" s="1435"/>
    </row>
    <row r="4" spans="1:13" ht="15">
      <c r="A4" s="659">
        <v>100</v>
      </c>
      <c r="B4" s="660"/>
      <c r="C4" s="660"/>
      <c r="D4" s="1463" t="s">
        <v>8</v>
      </c>
      <c r="E4" s="508">
        <f>E6+E7+E11</f>
        <v>801829</v>
      </c>
      <c r="F4" s="508">
        <f>F6+F7+F11</f>
        <v>946343</v>
      </c>
      <c r="G4" s="509">
        <f>G5+G7+G11</f>
        <v>978077</v>
      </c>
      <c r="H4" s="508">
        <f>H6+H7+H11</f>
        <v>978377</v>
      </c>
      <c r="I4" s="510">
        <f>I6+I7+I11</f>
        <v>996180</v>
      </c>
      <c r="J4" s="190">
        <f>J5+J7+J11</f>
        <v>1009777</v>
      </c>
      <c r="K4" s="661">
        <f>K5+K7+K11</f>
        <v>1101227</v>
      </c>
      <c r="L4" s="662">
        <f>L5+L7+L11</f>
        <v>842883.8600000001</v>
      </c>
      <c r="M4" s="663">
        <f aca="true" t="shared" si="0" ref="M4:M52">(100/K4)*L4</f>
        <v>76.54042808612576</v>
      </c>
    </row>
    <row r="5" spans="1:13" ht="15">
      <c r="A5" s="665">
        <v>110</v>
      </c>
      <c r="B5" s="666"/>
      <c r="C5" s="666"/>
      <c r="D5" s="1458" t="s">
        <v>9</v>
      </c>
      <c r="E5" s="524">
        <v>612999</v>
      </c>
      <c r="F5" s="514">
        <v>727481</v>
      </c>
      <c r="G5" s="515">
        <v>780000</v>
      </c>
      <c r="H5" s="514">
        <v>780000</v>
      </c>
      <c r="I5" s="516">
        <v>780000</v>
      </c>
      <c r="J5" s="668">
        <v>800000</v>
      </c>
      <c r="K5" s="667">
        <v>891400</v>
      </c>
      <c r="L5" s="669">
        <v>691644.39</v>
      </c>
      <c r="M5" s="670">
        <f t="shared" si="0"/>
        <v>77.5907998653803</v>
      </c>
    </row>
    <row r="6" spans="1:13" ht="15">
      <c r="A6" s="671">
        <v>111003</v>
      </c>
      <c r="B6" s="672"/>
      <c r="C6" s="672">
        <v>41</v>
      </c>
      <c r="D6" s="1464" t="s">
        <v>9</v>
      </c>
      <c r="E6" s="764">
        <v>612999</v>
      </c>
      <c r="F6" s="520">
        <v>727481</v>
      </c>
      <c r="G6" s="518">
        <v>780000</v>
      </c>
      <c r="H6" s="520">
        <v>780000</v>
      </c>
      <c r="I6" s="521">
        <v>780000</v>
      </c>
      <c r="J6" s="671">
        <v>800000</v>
      </c>
      <c r="K6" s="673">
        <v>891400</v>
      </c>
      <c r="L6" s="674">
        <v>691644.39</v>
      </c>
      <c r="M6" s="675">
        <f t="shared" si="0"/>
        <v>77.5907998653803</v>
      </c>
    </row>
    <row r="7" spans="1:13" ht="15">
      <c r="A7" s="668">
        <v>121</v>
      </c>
      <c r="B7" s="666"/>
      <c r="C7" s="666"/>
      <c r="D7" s="1458" t="s">
        <v>10</v>
      </c>
      <c r="E7" s="524">
        <f aca="true" t="shared" si="1" ref="E7:L7">SUM(E8:E10)</f>
        <v>123914</v>
      </c>
      <c r="F7" s="524">
        <f t="shared" si="1"/>
        <v>148792</v>
      </c>
      <c r="G7" s="515">
        <f t="shared" si="1"/>
        <v>129000</v>
      </c>
      <c r="H7" s="524">
        <f t="shared" si="1"/>
        <v>129000</v>
      </c>
      <c r="I7" s="525">
        <f t="shared" si="1"/>
        <v>138370</v>
      </c>
      <c r="J7" s="668">
        <f t="shared" si="1"/>
        <v>137400</v>
      </c>
      <c r="K7" s="676">
        <f t="shared" si="1"/>
        <v>137400</v>
      </c>
      <c r="L7" s="669">
        <f t="shared" si="1"/>
        <v>95180.29</v>
      </c>
      <c r="M7" s="670">
        <f t="shared" si="0"/>
        <v>69.27240902474527</v>
      </c>
    </row>
    <row r="8" spans="1:13" ht="15">
      <c r="A8" s="677">
        <v>121001</v>
      </c>
      <c r="B8" s="678"/>
      <c r="C8" s="678">
        <v>41</v>
      </c>
      <c r="D8" s="1456" t="s">
        <v>11</v>
      </c>
      <c r="E8" s="754">
        <v>18769</v>
      </c>
      <c r="F8" s="529">
        <v>37331</v>
      </c>
      <c r="G8" s="527">
        <v>25000</v>
      </c>
      <c r="H8" s="529">
        <v>25000</v>
      </c>
      <c r="I8" s="530">
        <v>32000</v>
      </c>
      <c r="J8" s="677">
        <v>25000</v>
      </c>
      <c r="K8" s="679">
        <v>25000</v>
      </c>
      <c r="L8" s="680">
        <v>19848.61</v>
      </c>
      <c r="M8" s="694">
        <f t="shared" si="0"/>
        <v>79.39444</v>
      </c>
    </row>
    <row r="9" spans="1:13" ht="15">
      <c r="A9" s="681">
        <v>121002</v>
      </c>
      <c r="B9" s="682"/>
      <c r="C9" s="682">
        <v>41</v>
      </c>
      <c r="D9" s="1113" t="s">
        <v>12</v>
      </c>
      <c r="E9" s="616">
        <v>101898</v>
      </c>
      <c r="F9" s="534">
        <v>107937</v>
      </c>
      <c r="G9" s="532">
        <v>100600</v>
      </c>
      <c r="H9" s="534">
        <v>100600</v>
      </c>
      <c r="I9" s="535">
        <v>103020</v>
      </c>
      <c r="J9" s="681">
        <v>109000</v>
      </c>
      <c r="K9" s="683">
        <v>109000</v>
      </c>
      <c r="L9" s="684">
        <v>72139.78</v>
      </c>
      <c r="M9" s="696">
        <f t="shared" si="0"/>
        <v>66.18328440366973</v>
      </c>
    </row>
    <row r="10" spans="1:21" ht="15">
      <c r="A10" s="686">
        <v>121003</v>
      </c>
      <c r="B10" s="687"/>
      <c r="C10" s="687">
        <v>41</v>
      </c>
      <c r="D10" s="1457" t="s">
        <v>434</v>
      </c>
      <c r="E10" s="765">
        <v>3247</v>
      </c>
      <c r="F10" s="539">
        <v>3524</v>
      </c>
      <c r="G10" s="537">
        <v>3400</v>
      </c>
      <c r="H10" s="539">
        <v>3400</v>
      </c>
      <c r="I10" s="540">
        <v>3350</v>
      </c>
      <c r="J10" s="686">
        <v>3400</v>
      </c>
      <c r="K10" s="688">
        <v>3400</v>
      </c>
      <c r="L10" s="689">
        <v>3191.9</v>
      </c>
      <c r="M10" s="685">
        <f t="shared" si="0"/>
        <v>93.87941176470588</v>
      </c>
      <c r="U10" s="463"/>
    </row>
    <row r="11" spans="1:13" ht="15">
      <c r="A11" s="690">
        <v>130</v>
      </c>
      <c r="B11" s="666"/>
      <c r="C11" s="666"/>
      <c r="D11" s="1458" t="s">
        <v>13</v>
      </c>
      <c r="E11" s="524">
        <f aca="true" t="shared" si="2" ref="E11:L11">SUM(E12:E17)</f>
        <v>64916</v>
      </c>
      <c r="F11" s="514">
        <f t="shared" si="2"/>
        <v>70070</v>
      </c>
      <c r="G11" s="515">
        <f t="shared" si="2"/>
        <v>69077</v>
      </c>
      <c r="H11" s="514">
        <f t="shared" si="2"/>
        <v>69377</v>
      </c>
      <c r="I11" s="544">
        <f t="shared" si="2"/>
        <v>77810</v>
      </c>
      <c r="J11" s="668">
        <f t="shared" si="2"/>
        <v>72377</v>
      </c>
      <c r="K11" s="667">
        <f t="shared" si="2"/>
        <v>72427</v>
      </c>
      <c r="L11" s="669">
        <f t="shared" si="2"/>
        <v>56059.18</v>
      </c>
      <c r="M11" s="670">
        <f t="shared" si="0"/>
        <v>77.40094163778701</v>
      </c>
    </row>
    <row r="12" spans="1:13" ht="15">
      <c r="A12" s="691">
        <v>133001</v>
      </c>
      <c r="B12" s="678"/>
      <c r="C12" s="678">
        <v>41</v>
      </c>
      <c r="D12" s="1456" t="s">
        <v>14</v>
      </c>
      <c r="E12" s="754">
        <v>1614</v>
      </c>
      <c r="F12" s="529">
        <v>1886</v>
      </c>
      <c r="G12" s="527">
        <v>1960</v>
      </c>
      <c r="H12" s="529">
        <v>1960</v>
      </c>
      <c r="I12" s="547">
        <v>1860</v>
      </c>
      <c r="J12" s="677">
        <v>1960</v>
      </c>
      <c r="K12" s="679">
        <v>1960</v>
      </c>
      <c r="L12" s="693">
        <v>1791.91</v>
      </c>
      <c r="M12" s="694">
        <f t="shared" si="0"/>
        <v>91.42397959183674</v>
      </c>
    </row>
    <row r="13" spans="1:13" ht="15">
      <c r="A13" s="677">
        <v>133004</v>
      </c>
      <c r="B13" s="678"/>
      <c r="C13" s="678">
        <v>41</v>
      </c>
      <c r="D13" s="1456" t="s">
        <v>405</v>
      </c>
      <c r="E13" s="754">
        <v>9</v>
      </c>
      <c r="F13" s="529">
        <v>50</v>
      </c>
      <c r="G13" s="527">
        <v>50</v>
      </c>
      <c r="H13" s="529">
        <v>50</v>
      </c>
      <c r="I13" s="530">
        <v>50</v>
      </c>
      <c r="J13" s="677">
        <v>50</v>
      </c>
      <c r="K13" s="679">
        <v>100</v>
      </c>
      <c r="L13" s="680">
        <v>100</v>
      </c>
      <c r="M13" s="696">
        <f t="shared" si="0"/>
        <v>100</v>
      </c>
    </row>
    <row r="14" spans="1:13" ht="15">
      <c r="A14" s="677">
        <v>133006</v>
      </c>
      <c r="B14" s="678"/>
      <c r="C14" s="678">
        <v>41</v>
      </c>
      <c r="D14" s="1456" t="s">
        <v>17</v>
      </c>
      <c r="E14" s="754">
        <v>1238</v>
      </c>
      <c r="F14" s="529">
        <v>1130</v>
      </c>
      <c r="G14" s="527">
        <v>1200</v>
      </c>
      <c r="H14" s="529">
        <v>1200</v>
      </c>
      <c r="I14" s="530">
        <v>1200</v>
      </c>
      <c r="J14" s="677">
        <v>1200</v>
      </c>
      <c r="K14" s="679">
        <v>1200</v>
      </c>
      <c r="L14" s="680">
        <v>671.22</v>
      </c>
      <c r="M14" s="696">
        <f t="shared" si="0"/>
        <v>55.935</v>
      </c>
    </row>
    <row r="15" spans="1:13" ht="15">
      <c r="A15" s="681">
        <v>133012</v>
      </c>
      <c r="B15" s="682"/>
      <c r="C15" s="682">
        <v>41</v>
      </c>
      <c r="D15" s="1113" t="s">
        <v>369</v>
      </c>
      <c r="E15" s="766">
        <v>1887</v>
      </c>
      <c r="F15" s="548">
        <v>825</v>
      </c>
      <c r="G15" s="549">
        <v>1700</v>
      </c>
      <c r="H15" s="548">
        <v>2000</v>
      </c>
      <c r="I15" s="550">
        <v>1700</v>
      </c>
      <c r="J15" s="699">
        <v>2000</v>
      </c>
      <c r="K15" s="698">
        <v>2000</v>
      </c>
      <c r="L15" s="700">
        <v>1198.22</v>
      </c>
      <c r="M15" s="696">
        <f t="shared" si="0"/>
        <v>59.911</v>
      </c>
    </row>
    <row r="16" spans="1:13" ht="15">
      <c r="A16" s="681">
        <v>133013</v>
      </c>
      <c r="B16" s="682"/>
      <c r="C16" s="682">
        <v>41</v>
      </c>
      <c r="D16" s="1113" t="s">
        <v>15</v>
      </c>
      <c r="E16" s="766">
        <v>60168</v>
      </c>
      <c r="F16" s="548">
        <v>66179</v>
      </c>
      <c r="G16" s="549">
        <v>64000</v>
      </c>
      <c r="H16" s="548">
        <v>64000</v>
      </c>
      <c r="I16" s="550">
        <v>73000</v>
      </c>
      <c r="J16" s="699">
        <v>67000</v>
      </c>
      <c r="K16" s="698">
        <v>67000</v>
      </c>
      <c r="L16" s="700">
        <v>52297.83</v>
      </c>
      <c r="M16" s="685">
        <f t="shared" si="0"/>
        <v>78.05646268656717</v>
      </c>
    </row>
    <row r="17" spans="1:13" ht="15.75" thickBot="1">
      <c r="A17" s="677">
        <v>139002</v>
      </c>
      <c r="B17" s="678"/>
      <c r="C17" s="678">
        <v>41</v>
      </c>
      <c r="D17" s="1456" t="s">
        <v>16</v>
      </c>
      <c r="E17" s="754"/>
      <c r="F17" s="529"/>
      <c r="G17" s="527">
        <v>167</v>
      </c>
      <c r="H17" s="529">
        <v>167</v>
      </c>
      <c r="I17" s="530"/>
      <c r="J17" s="677">
        <v>167</v>
      </c>
      <c r="K17" s="679">
        <v>167</v>
      </c>
      <c r="L17" s="680">
        <v>0</v>
      </c>
      <c r="M17" s="701">
        <f t="shared" si="0"/>
        <v>0</v>
      </c>
    </row>
    <row r="18" spans="1:13" ht="15.75" thickBot="1">
      <c r="A18" s="552">
        <v>200</v>
      </c>
      <c r="B18" s="553"/>
      <c r="C18" s="553"/>
      <c r="D18" s="774" t="s">
        <v>18</v>
      </c>
      <c r="E18" s="580">
        <v>144730</v>
      </c>
      <c r="F18" s="554">
        <v>137090</v>
      </c>
      <c r="G18" s="555">
        <v>129811</v>
      </c>
      <c r="H18" s="554">
        <v>137971</v>
      </c>
      <c r="I18" s="556">
        <v>143771</v>
      </c>
      <c r="J18" s="704">
        <f>J19+J26+J30+J32+J49+J51</f>
        <v>140581</v>
      </c>
      <c r="K18" s="703">
        <f>K19+K26+K30+K32+K49+K51</f>
        <v>151526.79</v>
      </c>
      <c r="L18" s="705">
        <f>L19+L26+L30+L32+L49+L51</f>
        <v>97555.11</v>
      </c>
      <c r="M18" s="706">
        <f t="shared" si="0"/>
        <v>64.38142720505067</v>
      </c>
    </row>
    <row r="19" spans="1:13" ht="15">
      <c r="A19" s="668">
        <v>212</v>
      </c>
      <c r="B19" s="666"/>
      <c r="C19" s="666"/>
      <c r="D19" s="1455" t="s">
        <v>20</v>
      </c>
      <c r="E19" s="524">
        <f aca="true" t="shared" si="3" ref="E19:L19">SUM(E20:E25)</f>
        <v>57244</v>
      </c>
      <c r="F19" s="524">
        <f t="shared" si="3"/>
        <v>56811</v>
      </c>
      <c r="G19" s="515">
        <f t="shared" si="3"/>
        <v>53220</v>
      </c>
      <c r="H19" s="524">
        <f t="shared" si="3"/>
        <v>53910</v>
      </c>
      <c r="I19" s="525">
        <f t="shared" si="3"/>
        <v>53490</v>
      </c>
      <c r="J19" s="668">
        <f t="shared" si="3"/>
        <v>50420</v>
      </c>
      <c r="K19" s="676">
        <f t="shared" si="3"/>
        <v>49920</v>
      </c>
      <c r="L19" s="707">
        <f t="shared" si="3"/>
        <v>34794.04</v>
      </c>
      <c r="M19" s="708">
        <f t="shared" si="0"/>
        <v>69.69959935897435</v>
      </c>
    </row>
    <row r="20" spans="1:13" ht="15">
      <c r="A20" s="677">
        <v>212001</v>
      </c>
      <c r="B20" s="678"/>
      <c r="C20" s="678">
        <v>41</v>
      </c>
      <c r="D20" s="1456" t="s">
        <v>21</v>
      </c>
      <c r="E20" s="754">
        <v>1084</v>
      </c>
      <c r="F20" s="529">
        <v>1094</v>
      </c>
      <c r="G20" s="527">
        <v>1090</v>
      </c>
      <c r="H20" s="529">
        <v>1090</v>
      </c>
      <c r="I20" s="530">
        <v>1090</v>
      </c>
      <c r="J20" s="677">
        <v>1090</v>
      </c>
      <c r="K20" s="679">
        <v>1090</v>
      </c>
      <c r="L20" s="680">
        <v>0</v>
      </c>
      <c r="M20" s="696">
        <f t="shared" si="0"/>
        <v>0</v>
      </c>
    </row>
    <row r="21" spans="1:13" ht="15">
      <c r="A21" s="681">
        <v>212002</v>
      </c>
      <c r="B21" s="682"/>
      <c r="C21" s="682">
        <v>41</v>
      </c>
      <c r="D21" s="1113" t="s">
        <v>22</v>
      </c>
      <c r="E21" s="616">
        <v>2663</v>
      </c>
      <c r="F21" s="534">
        <v>1728</v>
      </c>
      <c r="G21" s="532">
        <v>1700</v>
      </c>
      <c r="H21" s="534">
        <v>1700</v>
      </c>
      <c r="I21" s="535">
        <v>900</v>
      </c>
      <c r="J21" s="681">
        <v>1700</v>
      </c>
      <c r="K21" s="683">
        <v>1700</v>
      </c>
      <c r="L21" s="684">
        <v>253.42</v>
      </c>
      <c r="M21" s="696">
        <f t="shared" si="0"/>
        <v>14.907058823529411</v>
      </c>
    </row>
    <row r="22" spans="1:13" ht="15">
      <c r="A22" s="681">
        <v>212003</v>
      </c>
      <c r="B22" s="682">
        <v>1</v>
      </c>
      <c r="C22" s="682">
        <v>41</v>
      </c>
      <c r="D22" s="1113" t="s">
        <v>23</v>
      </c>
      <c r="E22" s="616">
        <v>8518</v>
      </c>
      <c r="F22" s="534">
        <v>11152</v>
      </c>
      <c r="G22" s="532">
        <v>8500</v>
      </c>
      <c r="H22" s="534">
        <v>8190</v>
      </c>
      <c r="I22" s="535">
        <v>8500</v>
      </c>
      <c r="J22" s="681">
        <v>5000</v>
      </c>
      <c r="K22" s="683">
        <v>3000</v>
      </c>
      <c r="L22" s="684">
        <v>1950.54</v>
      </c>
      <c r="M22" s="685">
        <f t="shared" si="0"/>
        <v>65.018</v>
      </c>
    </row>
    <row r="23" spans="1:13" ht="15">
      <c r="A23" s="681">
        <v>212003</v>
      </c>
      <c r="B23" s="682">
        <v>2</v>
      </c>
      <c r="C23" s="682">
        <v>41</v>
      </c>
      <c r="D23" s="1113" t="s">
        <v>24</v>
      </c>
      <c r="E23" s="616">
        <v>44346</v>
      </c>
      <c r="F23" s="534">
        <v>41872</v>
      </c>
      <c r="G23" s="532">
        <v>41430</v>
      </c>
      <c r="H23" s="534">
        <v>41430</v>
      </c>
      <c r="I23" s="535">
        <v>42000</v>
      </c>
      <c r="J23" s="681">
        <v>41130</v>
      </c>
      <c r="K23" s="683">
        <v>41130</v>
      </c>
      <c r="L23" s="684">
        <v>30749.57</v>
      </c>
      <c r="M23" s="709">
        <f t="shared" si="0"/>
        <v>74.76190128859713</v>
      </c>
    </row>
    <row r="24" spans="1:13" ht="15">
      <c r="A24" s="711">
        <v>212003</v>
      </c>
      <c r="B24" s="712">
        <v>3</v>
      </c>
      <c r="C24" s="682">
        <v>41</v>
      </c>
      <c r="D24" s="1113" t="s">
        <v>388</v>
      </c>
      <c r="E24" s="616"/>
      <c r="F24" s="534">
        <v>351</v>
      </c>
      <c r="G24" s="532"/>
      <c r="H24" s="565">
        <v>1000</v>
      </c>
      <c r="I24" s="536">
        <v>500</v>
      </c>
      <c r="J24" s="681">
        <v>1000</v>
      </c>
      <c r="K24" s="713">
        <v>2500</v>
      </c>
      <c r="L24" s="684">
        <v>1500.4</v>
      </c>
      <c r="M24" s="685">
        <f t="shared" si="0"/>
        <v>60.016000000000005</v>
      </c>
    </row>
    <row r="25" spans="1:13" ht="15">
      <c r="A25" s="714">
        <v>212004</v>
      </c>
      <c r="B25" s="715"/>
      <c r="C25" s="687">
        <v>41</v>
      </c>
      <c r="D25" s="1457" t="s">
        <v>370</v>
      </c>
      <c r="E25" s="765">
        <v>633</v>
      </c>
      <c r="F25" s="539">
        <v>614</v>
      </c>
      <c r="G25" s="537">
        <v>500</v>
      </c>
      <c r="H25" s="568">
        <v>500</v>
      </c>
      <c r="I25" s="540">
        <v>500</v>
      </c>
      <c r="J25" s="686">
        <v>500</v>
      </c>
      <c r="K25" s="716">
        <v>500</v>
      </c>
      <c r="L25" s="717">
        <v>340.11</v>
      </c>
      <c r="M25" s="718">
        <f t="shared" si="0"/>
        <v>68.022</v>
      </c>
    </row>
    <row r="26" spans="1:13" ht="15">
      <c r="A26" s="668">
        <v>221</v>
      </c>
      <c r="B26" s="666"/>
      <c r="C26" s="666"/>
      <c r="D26" s="1458" t="s">
        <v>25</v>
      </c>
      <c r="E26" s="524">
        <f aca="true" t="shared" si="4" ref="E26:L26">SUM(E27:E29)</f>
        <v>17694</v>
      </c>
      <c r="F26" s="524">
        <f t="shared" si="4"/>
        <v>16886</v>
      </c>
      <c r="G26" s="515">
        <f t="shared" si="4"/>
        <v>19800</v>
      </c>
      <c r="H26" s="524">
        <f t="shared" si="4"/>
        <v>19800</v>
      </c>
      <c r="I26" s="525">
        <f t="shared" si="4"/>
        <v>17900</v>
      </c>
      <c r="J26" s="668">
        <f t="shared" si="4"/>
        <v>10300</v>
      </c>
      <c r="K26" s="676">
        <f t="shared" si="4"/>
        <v>10300</v>
      </c>
      <c r="L26" s="669">
        <f t="shared" si="4"/>
        <v>6643.5</v>
      </c>
      <c r="M26" s="670">
        <f t="shared" si="0"/>
        <v>64.5</v>
      </c>
    </row>
    <row r="27" spans="1:13" ht="15">
      <c r="A27" s="719">
        <v>221004</v>
      </c>
      <c r="B27" s="692">
        <v>1</v>
      </c>
      <c r="C27" s="692">
        <v>41</v>
      </c>
      <c r="D27" s="1459" t="s">
        <v>26</v>
      </c>
      <c r="E27" s="777">
        <v>6979</v>
      </c>
      <c r="F27" s="571">
        <v>9086</v>
      </c>
      <c r="G27" s="545">
        <v>10000</v>
      </c>
      <c r="H27" s="571">
        <v>10000</v>
      </c>
      <c r="I27" s="572">
        <v>8000</v>
      </c>
      <c r="J27" s="691">
        <v>7000</v>
      </c>
      <c r="K27" s="713">
        <v>7000</v>
      </c>
      <c r="L27" s="693">
        <v>3879.5</v>
      </c>
      <c r="M27" s="675">
        <f t="shared" si="0"/>
        <v>55.42142857142857</v>
      </c>
    </row>
    <row r="28" spans="1:13" ht="15">
      <c r="A28" s="681">
        <v>221004</v>
      </c>
      <c r="B28" s="678">
        <v>2</v>
      </c>
      <c r="C28" s="678">
        <v>41</v>
      </c>
      <c r="D28" s="1456" t="s">
        <v>371</v>
      </c>
      <c r="E28" s="754">
        <v>10515</v>
      </c>
      <c r="F28" s="529">
        <v>7500</v>
      </c>
      <c r="G28" s="527">
        <v>9500</v>
      </c>
      <c r="H28" s="529">
        <v>9500</v>
      </c>
      <c r="I28" s="536">
        <v>9500</v>
      </c>
      <c r="J28" s="677">
        <v>3000</v>
      </c>
      <c r="K28" s="683">
        <v>3000</v>
      </c>
      <c r="L28" s="680">
        <v>2664</v>
      </c>
      <c r="M28" s="718">
        <f t="shared" si="0"/>
        <v>88.8</v>
      </c>
    </row>
    <row r="29" spans="1:13" ht="15">
      <c r="A29" s="721">
        <v>221005</v>
      </c>
      <c r="B29" s="715">
        <v>2</v>
      </c>
      <c r="C29" s="712">
        <v>41</v>
      </c>
      <c r="D29" s="712" t="s">
        <v>372</v>
      </c>
      <c r="E29" s="566">
        <v>200</v>
      </c>
      <c r="F29" s="1061">
        <v>300</v>
      </c>
      <c r="G29" s="563">
        <v>300</v>
      </c>
      <c r="H29" s="534">
        <v>300</v>
      </c>
      <c r="I29" s="535">
        <v>400</v>
      </c>
      <c r="J29" s="711">
        <v>300</v>
      </c>
      <c r="K29" s="683">
        <v>300</v>
      </c>
      <c r="L29" s="722">
        <v>100</v>
      </c>
      <c r="M29" s="718">
        <f t="shared" si="0"/>
        <v>33.33333333333333</v>
      </c>
    </row>
    <row r="30" spans="1:13" ht="15">
      <c r="A30" s="665">
        <v>222</v>
      </c>
      <c r="B30" s="666"/>
      <c r="C30" s="666"/>
      <c r="D30" s="666" t="s">
        <v>27</v>
      </c>
      <c r="E30" s="1059">
        <v>200</v>
      </c>
      <c r="F30" s="1060">
        <v>265</v>
      </c>
      <c r="G30" s="515">
        <v>120</v>
      </c>
      <c r="H30" s="514">
        <v>120</v>
      </c>
      <c r="I30" s="516">
        <v>100</v>
      </c>
      <c r="J30" s="668">
        <v>120</v>
      </c>
      <c r="K30" s="667">
        <v>120</v>
      </c>
      <c r="L30" s="669">
        <v>0</v>
      </c>
      <c r="M30" s="670">
        <f t="shared" si="0"/>
        <v>0</v>
      </c>
    </row>
    <row r="31" spans="1:21" ht="15">
      <c r="A31" s="671">
        <v>222003</v>
      </c>
      <c r="B31" s="672"/>
      <c r="C31" s="672">
        <v>41</v>
      </c>
      <c r="D31" s="672" t="s">
        <v>27</v>
      </c>
      <c r="E31" s="518">
        <v>200</v>
      </c>
      <c r="F31" s="522">
        <v>265</v>
      </c>
      <c r="G31" s="518">
        <v>120</v>
      </c>
      <c r="H31" s="520">
        <v>120</v>
      </c>
      <c r="I31" s="521">
        <v>220</v>
      </c>
      <c r="J31" s="671">
        <v>120</v>
      </c>
      <c r="K31" s="673">
        <v>120</v>
      </c>
      <c r="L31" s="674">
        <v>0</v>
      </c>
      <c r="M31" s="685">
        <f t="shared" si="0"/>
        <v>0</v>
      </c>
      <c r="U31" s="490"/>
    </row>
    <row r="32" spans="1:13" ht="15">
      <c r="A32" s="515">
        <v>223</v>
      </c>
      <c r="B32" s="513"/>
      <c r="C32" s="513"/>
      <c r="D32" s="780" t="s">
        <v>28</v>
      </c>
      <c r="E32" s="515">
        <f>SUM(E34:E51)</f>
        <v>56918</v>
      </c>
      <c r="F32" s="526">
        <f>SUM(F34:F51)</f>
        <v>48263</v>
      </c>
      <c r="G32" s="515">
        <f>SUM(G35:G51)</f>
        <v>31741</v>
      </c>
      <c r="H32" s="524">
        <f>SUM(H35:H51)</f>
        <v>39211</v>
      </c>
      <c r="I32" s="525">
        <f>SUM(I35:I51)</f>
        <v>50231</v>
      </c>
      <c r="J32" s="668">
        <f>SUM(J33:J48)</f>
        <v>65271</v>
      </c>
      <c r="K32" s="676">
        <f>SUM(K33:K48)</f>
        <v>78321</v>
      </c>
      <c r="L32" s="669">
        <f>SUM(L33:L48)</f>
        <v>52859.15000000001</v>
      </c>
      <c r="M32" s="670">
        <f t="shared" si="0"/>
        <v>67.49039210428877</v>
      </c>
    </row>
    <row r="33" spans="1:13" ht="15">
      <c r="A33" s="207">
        <v>223001</v>
      </c>
      <c r="B33" s="23"/>
      <c r="C33" s="23">
        <v>41</v>
      </c>
      <c r="D33" s="981" t="s">
        <v>469</v>
      </c>
      <c r="E33" s="207"/>
      <c r="F33" s="256"/>
      <c r="G33" s="207"/>
      <c r="H33" s="56"/>
      <c r="I33" s="870"/>
      <c r="J33" s="207"/>
      <c r="K33" s="56">
        <v>9000</v>
      </c>
      <c r="L33" s="384">
        <v>8969.02</v>
      </c>
      <c r="M33" s="1454">
        <f t="shared" si="0"/>
        <v>99.65577777777779</v>
      </c>
    </row>
    <row r="34" spans="1:13" ht="15">
      <c r="A34" s="677">
        <v>223001</v>
      </c>
      <c r="B34" s="678">
        <v>1</v>
      </c>
      <c r="C34" s="678">
        <v>41</v>
      </c>
      <c r="D34" s="678" t="s">
        <v>29</v>
      </c>
      <c r="E34" s="196"/>
      <c r="F34" s="262">
        <v>816</v>
      </c>
      <c r="G34" s="196"/>
      <c r="H34" s="97"/>
      <c r="I34" s="187"/>
      <c r="J34" s="677">
        <v>1800</v>
      </c>
      <c r="K34" s="679">
        <v>1800</v>
      </c>
      <c r="L34" s="680">
        <v>1546.02</v>
      </c>
      <c r="M34" s="696">
        <f t="shared" si="0"/>
        <v>85.89</v>
      </c>
    </row>
    <row r="35" spans="1:13" ht="15">
      <c r="A35" s="681">
        <v>223001</v>
      </c>
      <c r="B35" s="682">
        <v>2</v>
      </c>
      <c r="C35" s="682">
        <v>41</v>
      </c>
      <c r="D35" s="682" t="s">
        <v>30</v>
      </c>
      <c r="E35" s="527">
        <v>32305</v>
      </c>
      <c r="F35" s="531">
        <v>24754</v>
      </c>
      <c r="G35" s="527">
        <v>1125</v>
      </c>
      <c r="H35" s="529">
        <v>6000</v>
      </c>
      <c r="I35" s="530">
        <v>30000</v>
      </c>
      <c r="J35" s="677">
        <v>500</v>
      </c>
      <c r="K35" s="683">
        <v>500</v>
      </c>
      <c r="L35" s="684">
        <v>348</v>
      </c>
      <c r="M35" s="709">
        <f t="shared" si="0"/>
        <v>69.60000000000001</v>
      </c>
    </row>
    <row r="36" spans="1:13" ht="15">
      <c r="A36" s="681">
        <v>223001</v>
      </c>
      <c r="B36" s="682">
        <v>3</v>
      </c>
      <c r="C36" s="682">
        <v>41</v>
      </c>
      <c r="D36" s="682" t="s">
        <v>31</v>
      </c>
      <c r="E36" s="532">
        <v>588</v>
      </c>
      <c r="F36" s="536">
        <v>717</v>
      </c>
      <c r="G36" s="532">
        <v>700</v>
      </c>
      <c r="H36" s="534">
        <v>700</v>
      </c>
      <c r="I36" s="535">
        <v>600</v>
      </c>
      <c r="J36" s="681">
        <v>6300</v>
      </c>
      <c r="K36" s="683">
        <v>6300</v>
      </c>
      <c r="L36" s="680">
        <v>2223.9</v>
      </c>
      <c r="M36" s="1140">
        <f t="shared" si="0"/>
        <v>35.3</v>
      </c>
    </row>
    <row r="37" spans="1:13" ht="15">
      <c r="A37" s="681">
        <v>223001</v>
      </c>
      <c r="B37" s="682">
        <v>4</v>
      </c>
      <c r="C37" s="682">
        <v>41</v>
      </c>
      <c r="D37" s="682" t="s">
        <v>32</v>
      </c>
      <c r="E37" s="532">
        <v>2931</v>
      </c>
      <c r="F37" s="536">
        <v>3655</v>
      </c>
      <c r="G37" s="532">
        <v>8905</v>
      </c>
      <c r="H37" s="534">
        <v>6300</v>
      </c>
      <c r="I37" s="535">
        <v>4000</v>
      </c>
      <c r="J37" s="681">
        <v>1500</v>
      </c>
      <c r="K37" s="683">
        <v>1500</v>
      </c>
      <c r="L37" s="680">
        <v>540</v>
      </c>
      <c r="M37" s="709">
        <f t="shared" si="0"/>
        <v>36</v>
      </c>
    </row>
    <row r="38" spans="1:13" ht="15">
      <c r="A38" s="681">
        <v>223001</v>
      </c>
      <c r="B38" s="682">
        <v>5</v>
      </c>
      <c r="C38" s="682">
        <v>41</v>
      </c>
      <c r="D38" s="1113" t="s">
        <v>33</v>
      </c>
      <c r="E38" s="616">
        <v>1326</v>
      </c>
      <c r="F38" s="536">
        <v>1302</v>
      </c>
      <c r="G38" s="532">
        <v>1500</v>
      </c>
      <c r="H38" s="534">
        <v>1500</v>
      </c>
      <c r="I38" s="535">
        <v>1000</v>
      </c>
      <c r="J38" s="681">
        <v>5</v>
      </c>
      <c r="K38" s="683">
        <v>5</v>
      </c>
      <c r="L38" s="684">
        <v>0</v>
      </c>
      <c r="M38" s="723">
        <f t="shared" si="0"/>
        <v>0</v>
      </c>
    </row>
    <row r="39" spans="1:13" ht="15">
      <c r="A39" s="681">
        <v>223001</v>
      </c>
      <c r="B39" s="682">
        <v>6</v>
      </c>
      <c r="C39" s="682">
        <v>41</v>
      </c>
      <c r="D39" s="1113" t="s">
        <v>34</v>
      </c>
      <c r="E39" s="754">
        <v>1</v>
      </c>
      <c r="F39" s="529">
        <v>4</v>
      </c>
      <c r="G39" s="532">
        <v>5</v>
      </c>
      <c r="H39" s="534">
        <v>5</v>
      </c>
      <c r="I39" s="535">
        <v>5</v>
      </c>
      <c r="J39" s="681">
        <v>166</v>
      </c>
      <c r="K39" s="683">
        <v>166</v>
      </c>
      <c r="L39" s="684">
        <v>0</v>
      </c>
      <c r="M39" s="709">
        <f t="shared" si="0"/>
        <v>0</v>
      </c>
    </row>
    <row r="40" spans="1:13" ht="15">
      <c r="A40" s="681">
        <v>223001</v>
      </c>
      <c r="B40" s="682">
        <v>7</v>
      </c>
      <c r="C40" s="682">
        <v>41</v>
      </c>
      <c r="D40" s="1113" t="s">
        <v>38</v>
      </c>
      <c r="E40" s="616">
        <v>130</v>
      </c>
      <c r="F40" s="534">
        <v>132</v>
      </c>
      <c r="G40" s="532">
        <v>166</v>
      </c>
      <c r="H40" s="534">
        <v>166</v>
      </c>
      <c r="I40" s="535">
        <v>166</v>
      </c>
      <c r="J40" s="681">
        <v>1000</v>
      </c>
      <c r="K40" s="683">
        <v>1000</v>
      </c>
      <c r="L40" s="684">
        <v>0</v>
      </c>
      <c r="M40" s="696">
        <f t="shared" si="0"/>
        <v>0</v>
      </c>
    </row>
    <row r="41" spans="1:13" ht="15">
      <c r="A41" s="681">
        <v>223001</v>
      </c>
      <c r="B41" s="682">
        <v>8</v>
      </c>
      <c r="C41" s="682">
        <v>41</v>
      </c>
      <c r="D41" s="1113" t="s">
        <v>37</v>
      </c>
      <c r="E41" s="616">
        <v>4644</v>
      </c>
      <c r="F41" s="534"/>
      <c r="G41" s="532">
        <v>1000</v>
      </c>
      <c r="H41" s="534">
        <v>1000</v>
      </c>
      <c r="I41" s="535">
        <v>1000</v>
      </c>
      <c r="J41" s="681">
        <v>500</v>
      </c>
      <c r="K41" s="683">
        <v>500</v>
      </c>
      <c r="L41" s="684">
        <v>0</v>
      </c>
      <c r="M41" s="696">
        <f t="shared" si="0"/>
        <v>0</v>
      </c>
    </row>
    <row r="42" spans="1:13" ht="15">
      <c r="A42" s="681">
        <v>223001</v>
      </c>
      <c r="B42" s="682">
        <v>9</v>
      </c>
      <c r="C42" s="682">
        <v>41</v>
      </c>
      <c r="D42" s="1113" t="s">
        <v>409</v>
      </c>
      <c r="E42" s="616">
        <v>223</v>
      </c>
      <c r="F42" s="534">
        <v>26</v>
      </c>
      <c r="G42" s="532">
        <v>500</v>
      </c>
      <c r="H42" s="534">
        <v>500</v>
      </c>
      <c r="I42" s="535">
        <v>200</v>
      </c>
      <c r="J42" s="681">
        <v>500</v>
      </c>
      <c r="K42" s="683">
        <v>500</v>
      </c>
      <c r="L42" s="684">
        <v>394.35</v>
      </c>
      <c r="M42" s="723">
        <f t="shared" si="0"/>
        <v>78.87</v>
      </c>
    </row>
    <row r="43" spans="1:13" ht="15">
      <c r="A43" s="681">
        <v>223001</v>
      </c>
      <c r="B43" s="682">
        <v>10</v>
      </c>
      <c r="C43" s="682">
        <v>41</v>
      </c>
      <c r="D43" s="1113" t="s">
        <v>36</v>
      </c>
      <c r="E43" s="616"/>
      <c r="F43" s="534">
        <v>349</v>
      </c>
      <c r="G43" s="532">
        <v>1800</v>
      </c>
      <c r="H43" s="534">
        <v>1800</v>
      </c>
      <c r="I43" s="535">
        <v>400</v>
      </c>
      <c r="J43" s="681">
        <v>5000</v>
      </c>
      <c r="K43" s="683">
        <v>7000</v>
      </c>
      <c r="L43" s="684">
        <v>6377</v>
      </c>
      <c r="M43" s="709">
        <f t="shared" si="0"/>
        <v>91.1</v>
      </c>
    </row>
    <row r="44" spans="1:13" ht="15">
      <c r="A44" s="681">
        <v>223001</v>
      </c>
      <c r="B44" s="682">
        <v>11</v>
      </c>
      <c r="C44" s="682">
        <v>41</v>
      </c>
      <c r="D44" s="1113" t="s">
        <v>387</v>
      </c>
      <c r="E44" s="616">
        <v>1600</v>
      </c>
      <c r="F44" s="534">
        <v>1310</v>
      </c>
      <c r="G44" s="532">
        <v>6000</v>
      </c>
      <c r="H44" s="534">
        <v>6000</v>
      </c>
      <c r="I44" s="535">
        <v>2000</v>
      </c>
      <c r="J44" s="681">
        <v>1500</v>
      </c>
      <c r="K44" s="683">
        <v>1500</v>
      </c>
      <c r="L44" s="684">
        <v>70</v>
      </c>
      <c r="M44" s="486">
        <f t="shared" si="0"/>
        <v>4.666666666666667</v>
      </c>
    </row>
    <row r="45" spans="1:13" ht="15">
      <c r="A45" s="711">
        <v>223001</v>
      </c>
      <c r="B45" s="712">
        <v>12</v>
      </c>
      <c r="C45" s="712">
        <v>41</v>
      </c>
      <c r="D45" s="1068" t="s">
        <v>531</v>
      </c>
      <c r="E45" s="616"/>
      <c r="F45" s="534"/>
      <c r="G45" s="532"/>
      <c r="H45" s="534"/>
      <c r="I45" s="535"/>
      <c r="J45" s="681"/>
      <c r="K45" s="683">
        <v>50</v>
      </c>
      <c r="L45" s="684">
        <v>10.2</v>
      </c>
      <c r="M45" s="486">
        <f t="shared" si="0"/>
        <v>20.4</v>
      </c>
    </row>
    <row r="46" spans="1:13" ht="15">
      <c r="A46" s="681">
        <v>223002</v>
      </c>
      <c r="B46" s="682">
        <v>16</v>
      </c>
      <c r="C46" s="682">
        <v>41</v>
      </c>
      <c r="D46" s="1113" t="s">
        <v>35</v>
      </c>
      <c r="E46" s="616"/>
      <c r="F46" s="534">
        <v>66</v>
      </c>
      <c r="G46" s="532">
        <v>100</v>
      </c>
      <c r="H46" s="534">
        <v>2000</v>
      </c>
      <c r="I46" s="535">
        <v>70</v>
      </c>
      <c r="J46" s="681">
        <v>7500</v>
      </c>
      <c r="K46" s="683">
        <v>7500</v>
      </c>
      <c r="L46" s="684">
        <v>5412</v>
      </c>
      <c r="M46" s="709">
        <f t="shared" si="0"/>
        <v>72.16000000000001</v>
      </c>
    </row>
    <row r="47" spans="1:13" ht="15">
      <c r="A47" s="681">
        <v>223003</v>
      </c>
      <c r="B47" s="682"/>
      <c r="C47" s="1165" t="s">
        <v>505</v>
      </c>
      <c r="D47" s="458" t="s">
        <v>508</v>
      </c>
      <c r="E47" s="616"/>
      <c r="F47" s="534"/>
      <c r="G47" s="532"/>
      <c r="H47" s="534"/>
      <c r="I47" s="535"/>
      <c r="J47" s="681">
        <v>14000</v>
      </c>
      <c r="K47" s="683">
        <v>16000</v>
      </c>
      <c r="L47" s="684">
        <v>15739.36</v>
      </c>
      <c r="M47" s="718">
        <f t="shared" si="0"/>
        <v>98.37100000000001</v>
      </c>
    </row>
    <row r="48" spans="1:13" ht="15">
      <c r="A48" s="681">
        <v>223003</v>
      </c>
      <c r="B48" s="682"/>
      <c r="C48" s="682">
        <v>41</v>
      </c>
      <c r="D48" s="1113" t="s">
        <v>39</v>
      </c>
      <c r="E48" s="616">
        <v>2625</v>
      </c>
      <c r="F48" s="534">
        <v>3813</v>
      </c>
      <c r="G48" s="532">
        <v>3800</v>
      </c>
      <c r="H48" s="534">
        <v>6600</v>
      </c>
      <c r="I48" s="535">
        <v>3000</v>
      </c>
      <c r="J48" s="681">
        <v>25000</v>
      </c>
      <c r="K48" s="683">
        <v>25000</v>
      </c>
      <c r="L48" s="684">
        <v>11229.3</v>
      </c>
      <c r="M48" s="718">
        <f t="shared" si="0"/>
        <v>44.9172</v>
      </c>
    </row>
    <row r="49" spans="1:13" ht="13.5" customHeight="1">
      <c r="A49" s="512">
        <v>240</v>
      </c>
      <c r="B49" s="543"/>
      <c r="C49" s="543"/>
      <c r="D49" s="769" t="s">
        <v>41</v>
      </c>
      <c r="E49" s="524">
        <f>SUM(E50:E50)</f>
        <v>53</v>
      </c>
      <c r="F49" s="524">
        <f>SUM(F50:F50)</f>
        <v>71</v>
      </c>
      <c r="G49" s="515">
        <f>SUM(G50:G50)</f>
        <v>70</v>
      </c>
      <c r="H49" s="524">
        <f>SUM(H50:H50)</f>
        <v>70</v>
      </c>
      <c r="I49" s="525">
        <f>SUM(I46:I46)</f>
        <v>70</v>
      </c>
      <c r="J49" s="515">
        <v>70</v>
      </c>
      <c r="K49" s="524">
        <f>SUM(K50:K50)</f>
        <v>70</v>
      </c>
      <c r="L49" s="1122">
        <v>29.01</v>
      </c>
      <c r="M49" s="526">
        <f t="shared" si="0"/>
        <v>41.44285714285714</v>
      </c>
    </row>
    <row r="50" spans="1:13" ht="18" customHeight="1">
      <c r="A50" s="545">
        <v>242000</v>
      </c>
      <c r="B50" s="546"/>
      <c r="C50" s="546">
        <v>41</v>
      </c>
      <c r="D50" s="784" t="s">
        <v>42</v>
      </c>
      <c r="E50" s="777">
        <v>53</v>
      </c>
      <c r="F50" s="571">
        <v>71</v>
      </c>
      <c r="G50" s="545">
        <v>70</v>
      </c>
      <c r="H50" s="571">
        <v>70</v>
      </c>
      <c r="I50" s="576">
        <v>70</v>
      </c>
      <c r="J50" s="691">
        <v>70</v>
      </c>
      <c r="K50" s="720">
        <v>70</v>
      </c>
      <c r="L50" s="693">
        <v>29.01</v>
      </c>
      <c r="M50" s="1120">
        <f t="shared" si="0"/>
        <v>41.44285714285714</v>
      </c>
    </row>
    <row r="51" spans="1:13" ht="17.25" customHeight="1">
      <c r="A51" s="512">
        <v>290</v>
      </c>
      <c r="B51" s="513"/>
      <c r="C51" s="513"/>
      <c r="D51" s="769" t="s">
        <v>43</v>
      </c>
      <c r="E51" s="524">
        <f aca="true" t="shared" si="5" ref="E51:L51">SUM(E52:E57)</f>
        <v>10439</v>
      </c>
      <c r="F51" s="514">
        <f t="shared" si="5"/>
        <v>11177</v>
      </c>
      <c r="G51" s="515">
        <f t="shared" si="5"/>
        <v>6000</v>
      </c>
      <c r="H51" s="514">
        <f t="shared" si="5"/>
        <v>6500</v>
      </c>
      <c r="I51" s="516">
        <f t="shared" si="5"/>
        <v>7650</v>
      </c>
      <c r="J51" s="515">
        <f t="shared" si="5"/>
        <v>14400</v>
      </c>
      <c r="K51" s="514">
        <f t="shared" si="5"/>
        <v>12795.79</v>
      </c>
      <c r="L51" s="514">
        <f t="shared" si="5"/>
        <v>3229.41</v>
      </c>
      <c r="M51" s="1166">
        <f t="shared" si="0"/>
        <v>25.238066582837007</v>
      </c>
    </row>
    <row r="52" spans="1:13" ht="16.5" customHeight="1">
      <c r="A52" s="527">
        <v>292017</v>
      </c>
      <c r="B52" s="528"/>
      <c r="C52" s="528">
        <v>41</v>
      </c>
      <c r="D52" s="771" t="s">
        <v>470</v>
      </c>
      <c r="E52" s="754"/>
      <c r="F52" s="529">
        <v>5956</v>
      </c>
      <c r="G52" s="527"/>
      <c r="H52" s="529"/>
      <c r="I52" s="1119"/>
      <c r="J52" s="207">
        <v>5000</v>
      </c>
      <c r="K52" s="22">
        <v>5000</v>
      </c>
      <c r="L52" s="384">
        <v>2051.68</v>
      </c>
      <c r="M52" s="1121">
        <f t="shared" si="0"/>
        <v>41.0336</v>
      </c>
    </row>
    <row r="53" spans="1:13" ht="15">
      <c r="A53" s="532">
        <v>292008</v>
      </c>
      <c r="B53" s="533"/>
      <c r="C53" s="533">
        <v>41</v>
      </c>
      <c r="D53" s="772" t="s">
        <v>373</v>
      </c>
      <c r="E53" s="616">
        <v>5813</v>
      </c>
      <c r="F53" s="534">
        <v>3699</v>
      </c>
      <c r="G53" s="532">
        <v>6000</v>
      </c>
      <c r="H53" s="534">
        <v>6000</v>
      </c>
      <c r="I53" s="530">
        <v>6000</v>
      </c>
      <c r="J53" s="677">
        <v>9000</v>
      </c>
      <c r="K53" s="679">
        <v>7395.79</v>
      </c>
      <c r="L53" s="680">
        <v>1177.73</v>
      </c>
      <c r="M53" s="709">
        <v>64.7</v>
      </c>
    </row>
    <row r="54" spans="1:13" ht="15">
      <c r="A54" s="532">
        <v>292012</v>
      </c>
      <c r="B54" s="533"/>
      <c r="C54" s="533">
        <v>41</v>
      </c>
      <c r="D54" s="772" t="s">
        <v>46</v>
      </c>
      <c r="E54" s="616">
        <v>1800</v>
      </c>
      <c r="F54" s="534"/>
      <c r="G54" s="532"/>
      <c r="H54" s="534"/>
      <c r="I54" s="535"/>
      <c r="J54" s="677"/>
      <c r="K54" s="679"/>
      <c r="L54" s="684"/>
      <c r="M54" s="709"/>
    </row>
    <row r="55" spans="1:13" ht="15">
      <c r="A55" s="532">
        <v>292019</v>
      </c>
      <c r="B55" s="533"/>
      <c r="C55" s="533">
        <v>41</v>
      </c>
      <c r="D55" s="772" t="s">
        <v>389</v>
      </c>
      <c r="E55" s="616">
        <v>2410</v>
      </c>
      <c r="F55" s="534">
        <v>1469</v>
      </c>
      <c r="G55" s="532"/>
      <c r="H55" s="534"/>
      <c r="I55" s="535">
        <v>1500</v>
      </c>
      <c r="J55" s="681"/>
      <c r="K55" s="683"/>
      <c r="L55" s="680"/>
      <c r="M55" s="696"/>
    </row>
    <row r="56" spans="1:13" ht="15">
      <c r="A56" s="532">
        <v>292027</v>
      </c>
      <c r="B56" s="533"/>
      <c r="C56" s="533">
        <v>41</v>
      </c>
      <c r="D56" s="772" t="s">
        <v>44</v>
      </c>
      <c r="E56" s="616">
        <v>38</v>
      </c>
      <c r="F56" s="534">
        <v>53</v>
      </c>
      <c r="G56" s="532"/>
      <c r="H56" s="534">
        <v>10</v>
      </c>
      <c r="I56" s="535">
        <v>100</v>
      </c>
      <c r="J56" s="681">
        <v>100</v>
      </c>
      <c r="K56" s="683">
        <v>100</v>
      </c>
      <c r="L56" s="684">
        <v>0</v>
      </c>
      <c r="M56" s="696">
        <f aca="true" t="shared" si="6" ref="M56:M61">(100/K56)*L56</f>
        <v>0</v>
      </c>
    </row>
    <row r="57" spans="1:13" ht="15.75" thickBot="1">
      <c r="A57" s="527">
        <v>292027</v>
      </c>
      <c r="B57" s="533">
        <v>1</v>
      </c>
      <c r="C57" s="533">
        <v>41</v>
      </c>
      <c r="D57" s="772" t="s">
        <v>45</v>
      </c>
      <c r="E57" s="616">
        <v>378</v>
      </c>
      <c r="F57" s="534"/>
      <c r="G57" s="532"/>
      <c r="H57" s="534">
        <v>490</v>
      </c>
      <c r="I57" s="535">
        <v>50</v>
      </c>
      <c r="J57" s="681">
        <v>300</v>
      </c>
      <c r="K57" s="683">
        <v>300</v>
      </c>
      <c r="L57" s="684">
        <v>0</v>
      </c>
      <c r="M57" s="709">
        <f t="shared" si="6"/>
        <v>0</v>
      </c>
    </row>
    <row r="58" spans="1:13" ht="15.75" thickBot="1">
      <c r="A58" s="577">
        <v>300</v>
      </c>
      <c r="B58" s="553"/>
      <c r="C58" s="553"/>
      <c r="D58" s="774" t="s">
        <v>47</v>
      </c>
      <c r="E58" s="578">
        <f aca="true" t="shared" si="7" ref="E58:L58">SUM(E59:E79)</f>
        <v>351059</v>
      </c>
      <c r="F58" s="578">
        <f t="shared" si="7"/>
        <v>446644</v>
      </c>
      <c r="G58" s="577">
        <f t="shared" si="7"/>
        <v>399972</v>
      </c>
      <c r="H58" s="578">
        <f t="shared" si="7"/>
        <v>500302</v>
      </c>
      <c r="I58" s="579">
        <f t="shared" si="7"/>
        <v>393009</v>
      </c>
      <c r="J58" s="577">
        <f t="shared" si="7"/>
        <v>409450</v>
      </c>
      <c r="K58" s="578">
        <f t="shared" si="7"/>
        <v>420459</v>
      </c>
      <c r="L58" s="579">
        <f t="shared" si="7"/>
        <v>317366.08</v>
      </c>
      <c r="M58" s="1346">
        <f t="shared" si="6"/>
        <v>75.48086258113157</v>
      </c>
    </row>
    <row r="59" spans="1:13" ht="15">
      <c r="A59" s="581">
        <v>311000</v>
      </c>
      <c r="B59" s="582">
        <v>1</v>
      </c>
      <c r="C59" s="582">
        <v>71</v>
      </c>
      <c r="D59" s="785" t="s">
        <v>48</v>
      </c>
      <c r="E59" s="761"/>
      <c r="F59" s="583">
        <v>4100</v>
      </c>
      <c r="G59" s="581">
        <v>500</v>
      </c>
      <c r="H59" s="583">
        <v>3700</v>
      </c>
      <c r="I59" s="584">
        <v>3600</v>
      </c>
      <c r="J59" s="993">
        <v>1500</v>
      </c>
      <c r="K59" s="1115">
        <v>4000</v>
      </c>
      <c r="L59" s="1116">
        <v>3776</v>
      </c>
      <c r="M59" s="1117">
        <f t="shared" si="6"/>
        <v>94.4</v>
      </c>
    </row>
    <row r="60" spans="1:13" ht="15">
      <c r="A60" s="527">
        <v>312001</v>
      </c>
      <c r="B60" s="528">
        <v>1</v>
      </c>
      <c r="C60" s="528">
        <v>111</v>
      </c>
      <c r="D60" s="771" t="s">
        <v>49</v>
      </c>
      <c r="E60" s="754">
        <v>335697</v>
      </c>
      <c r="F60" s="529">
        <v>344242</v>
      </c>
      <c r="G60" s="527">
        <v>340000</v>
      </c>
      <c r="H60" s="529">
        <v>417240</v>
      </c>
      <c r="I60" s="530">
        <v>350534</v>
      </c>
      <c r="J60" s="681">
        <v>367000</v>
      </c>
      <c r="K60" s="683">
        <v>378409</v>
      </c>
      <c r="L60" s="684">
        <v>282160</v>
      </c>
      <c r="M60" s="709">
        <f t="shared" si="6"/>
        <v>74.56482271827574</v>
      </c>
    </row>
    <row r="61" spans="1:13" ht="15">
      <c r="A61" s="527">
        <v>312001</v>
      </c>
      <c r="B61" s="528">
        <v>2</v>
      </c>
      <c r="C61" s="528">
        <v>111</v>
      </c>
      <c r="D61" s="771" t="s">
        <v>435</v>
      </c>
      <c r="E61" s="616">
        <v>2560</v>
      </c>
      <c r="F61" s="534">
        <v>2576</v>
      </c>
      <c r="G61" s="532">
        <v>2800</v>
      </c>
      <c r="H61" s="534">
        <v>2800</v>
      </c>
      <c r="I61" s="535">
        <v>2800</v>
      </c>
      <c r="J61" s="677">
        <v>2800</v>
      </c>
      <c r="K61" s="679">
        <v>3000</v>
      </c>
      <c r="L61" s="680">
        <v>2997.17</v>
      </c>
      <c r="M61" s="718">
        <f t="shared" si="6"/>
        <v>99.90566666666666</v>
      </c>
    </row>
    <row r="62" spans="1:13" ht="15">
      <c r="A62" s="527">
        <v>312001</v>
      </c>
      <c r="B62" s="528">
        <v>3</v>
      </c>
      <c r="C62" s="528">
        <v>111</v>
      </c>
      <c r="D62" s="771" t="s">
        <v>410</v>
      </c>
      <c r="E62" s="616"/>
      <c r="F62" s="534">
        <v>3122</v>
      </c>
      <c r="G62" s="532"/>
      <c r="H62" s="534"/>
      <c r="I62" s="535"/>
      <c r="J62" s="681"/>
      <c r="K62" s="683"/>
      <c r="L62" s="684"/>
      <c r="M62" s="718"/>
    </row>
    <row r="63" spans="1:13" ht="15">
      <c r="A63" s="527">
        <v>312001</v>
      </c>
      <c r="B63" s="528">
        <v>4</v>
      </c>
      <c r="C63" s="528">
        <v>111</v>
      </c>
      <c r="D63" s="771" t="s">
        <v>411</v>
      </c>
      <c r="E63" s="616">
        <v>2764</v>
      </c>
      <c r="F63" s="534">
        <v>24547</v>
      </c>
      <c r="G63" s="532">
        <v>8200</v>
      </c>
      <c r="H63" s="534">
        <v>8200</v>
      </c>
      <c r="I63" s="535">
        <v>20000</v>
      </c>
      <c r="J63" s="681">
        <v>8200</v>
      </c>
      <c r="K63" s="683">
        <v>8200</v>
      </c>
      <c r="L63" s="684">
        <v>6765.09</v>
      </c>
      <c r="M63" s="718">
        <f>(100/K63)*L63</f>
        <v>82.50109756097561</v>
      </c>
    </row>
    <row r="64" spans="1:13" ht="15">
      <c r="A64" s="532">
        <v>312001</v>
      </c>
      <c r="B64" s="533">
        <v>5</v>
      </c>
      <c r="C64" s="533">
        <v>111</v>
      </c>
      <c r="D64" s="772" t="s">
        <v>50</v>
      </c>
      <c r="E64" s="616">
        <v>524</v>
      </c>
      <c r="F64" s="534">
        <v>608</v>
      </c>
      <c r="G64" s="532">
        <v>800</v>
      </c>
      <c r="H64" s="534">
        <v>800</v>
      </c>
      <c r="I64" s="535">
        <v>600</v>
      </c>
      <c r="J64" s="681">
        <v>800</v>
      </c>
      <c r="K64" s="683">
        <v>800</v>
      </c>
      <c r="L64" s="684">
        <v>710.05</v>
      </c>
      <c r="M64" s="718">
        <f>(100/K64)*L64</f>
        <v>88.75625</v>
      </c>
    </row>
    <row r="65" spans="1:13" ht="15">
      <c r="A65" s="563">
        <v>312001</v>
      </c>
      <c r="B65" s="564">
        <v>6</v>
      </c>
      <c r="C65" s="564">
        <v>111</v>
      </c>
      <c r="D65" s="779" t="s">
        <v>436</v>
      </c>
      <c r="E65" s="616">
        <v>246</v>
      </c>
      <c r="F65" s="534">
        <v>248</v>
      </c>
      <c r="G65" s="532">
        <v>140</v>
      </c>
      <c r="H65" s="534">
        <v>250</v>
      </c>
      <c r="I65" s="535">
        <v>120</v>
      </c>
      <c r="J65" s="681">
        <v>250</v>
      </c>
      <c r="K65" s="683">
        <v>250</v>
      </c>
      <c r="L65" s="684">
        <v>246.96</v>
      </c>
      <c r="M65" s="718">
        <f>(100/K65)*L65</f>
        <v>98.784</v>
      </c>
    </row>
    <row r="66" spans="1:13" ht="15">
      <c r="A66" s="532">
        <v>312001</v>
      </c>
      <c r="B66" s="533">
        <v>7</v>
      </c>
      <c r="C66" s="533">
        <v>111</v>
      </c>
      <c r="D66" s="772" t="s">
        <v>51</v>
      </c>
      <c r="E66" s="616">
        <v>100</v>
      </c>
      <c r="F66" s="534">
        <v>116</v>
      </c>
      <c r="G66" s="532">
        <v>200</v>
      </c>
      <c r="H66" s="534">
        <v>200</v>
      </c>
      <c r="I66" s="535">
        <v>120</v>
      </c>
      <c r="J66" s="681">
        <v>200</v>
      </c>
      <c r="K66" s="683">
        <v>200</v>
      </c>
      <c r="L66" s="684">
        <v>132.8</v>
      </c>
      <c r="M66" s="718">
        <f>(100/K66)*L66</f>
        <v>66.4</v>
      </c>
    </row>
    <row r="67" spans="1:13" ht="15">
      <c r="A67" s="532">
        <v>312001</v>
      </c>
      <c r="B67" s="533">
        <v>8</v>
      </c>
      <c r="C67" s="533">
        <v>111</v>
      </c>
      <c r="D67" s="772" t="s">
        <v>402</v>
      </c>
      <c r="E67" s="616">
        <v>352</v>
      </c>
      <c r="F67" s="534">
        <v>1174</v>
      </c>
      <c r="G67" s="532"/>
      <c r="H67" s="534"/>
      <c r="I67" s="535"/>
      <c r="J67" s="681"/>
      <c r="K67" s="683"/>
      <c r="L67" s="684"/>
      <c r="M67" s="709"/>
    </row>
    <row r="68" spans="1:13" ht="15">
      <c r="A68" s="532">
        <v>312001</v>
      </c>
      <c r="B68" s="533">
        <v>9</v>
      </c>
      <c r="C68" s="533">
        <v>111</v>
      </c>
      <c r="D68" s="772" t="s">
        <v>52</v>
      </c>
      <c r="E68" s="616">
        <v>3802</v>
      </c>
      <c r="F68" s="534">
        <v>3893</v>
      </c>
      <c r="G68" s="532">
        <v>3900</v>
      </c>
      <c r="H68" s="534">
        <v>5000</v>
      </c>
      <c r="I68" s="535">
        <v>3900</v>
      </c>
      <c r="J68" s="681">
        <v>5000</v>
      </c>
      <c r="K68" s="683">
        <v>5000</v>
      </c>
      <c r="L68" s="684">
        <v>4226.05</v>
      </c>
      <c r="M68" s="723">
        <f>(100/K68)*L68</f>
        <v>84.521</v>
      </c>
    </row>
    <row r="69" spans="1:13" ht="15">
      <c r="A69" s="532">
        <v>312001</v>
      </c>
      <c r="B69" s="533">
        <v>10</v>
      </c>
      <c r="C69" s="533">
        <v>111</v>
      </c>
      <c r="D69" s="772" t="s">
        <v>53</v>
      </c>
      <c r="E69" s="616">
        <v>840</v>
      </c>
      <c r="F69" s="534">
        <v>2032</v>
      </c>
      <c r="G69" s="532">
        <v>2500</v>
      </c>
      <c r="H69" s="534">
        <v>2500</v>
      </c>
      <c r="I69" s="535">
        <v>2100</v>
      </c>
      <c r="J69" s="681">
        <v>2500</v>
      </c>
      <c r="K69" s="683">
        <v>2500</v>
      </c>
      <c r="L69" s="684">
        <v>0</v>
      </c>
      <c r="M69" s="718">
        <f>(100/K69)*L69</f>
        <v>0</v>
      </c>
    </row>
    <row r="70" spans="1:13" ht="15">
      <c r="A70" s="532">
        <v>312001</v>
      </c>
      <c r="B70" s="528">
        <v>11</v>
      </c>
      <c r="C70" s="528">
        <v>111</v>
      </c>
      <c r="D70" s="772" t="s">
        <v>55</v>
      </c>
      <c r="E70" s="616">
        <v>164</v>
      </c>
      <c r="F70" s="534">
        <v>447</v>
      </c>
      <c r="G70" s="532">
        <v>300</v>
      </c>
      <c r="H70" s="534">
        <v>300</v>
      </c>
      <c r="I70" s="535">
        <v>500</v>
      </c>
      <c r="J70" s="681">
        <v>300</v>
      </c>
      <c r="K70" s="683">
        <v>300</v>
      </c>
      <c r="L70" s="684">
        <v>212.96</v>
      </c>
      <c r="M70" s="718">
        <f>(100/K70)*L70</f>
        <v>70.98666666666666</v>
      </c>
    </row>
    <row r="71" spans="1:13" ht="15">
      <c r="A71" s="532">
        <v>312001</v>
      </c>
      <c r="B71" s="590">
        <v>12</v>
      </c>
      <c r="C71" s="528">
        <v>111</v>
      </c>
      <c r="D71" s="458" t="s">
        <v>532</v>
      </c>
      <c r="E71" s="616"/>
      <c r="F71" s="534"/>
      <c r="G71" s="532"/>
      <c r="H71" s="534"/>
      <c r="I71" s="535"/>
      <c r="J71" s="681"/>
      <c r="K71" s="683">
        <v>1200</v>
      </c>
      <c r="L71" s="684">
        <v>1200</v>
      </c>
      <c r="M71" s="718">
        <f>(100/K71)*L71</f>
        <v>100</v>
      </c>
    </row>
    <row r="72" spans="1:13" ht="15">
      <c r="A72" s="532">
        <v>312001</v>
      </c>
      <c r="B72" s="587">
        <v>13</v>
      </c>
      <c r="C72" s="1094">
        <v>111</v>
      </c>
      <c r="D72" s="772" t="s">
        <v>56</v>
      </c>
      <c r="E72" s="616">
        <v>375</v>
      </c>
      <c r="F72" s="534">
        <v>385</v>
      </c>
      <c r="G72" s="532">
        <v>332</v>
      </c>
      <c r="H72" s="534">
        <v>332</v>
      </c>
      <c r="I72" s="535">
        <v>332</v>
      </c>
      <c r="J72" s="681"/>
      <c r="K72" s="683"/>
      <c r="L72" s="684"/>
      <c r="M72" s="709"/>
    </row>
    <row r="73" spans="1:13" ht="15">
      <c r="A73" s="527">
        <v>312001</v>
      </c>
      <c r="B73" s="586">
        <v>14</v>
      </c>
      <c r="C73" s="588">
        <v>111</v>
      </c>
      <c r="D73" s="771" t="s">
        <v>57</v>
      </c>
      <c r="E73" s="754">
        <v>3635</v>
      </c>
      <c r="F73" s="529">
        <v>3689</v>
      </c>
      <c r="G73" s="527">
        <v>3700</v>
      </c>
      <c r="H73" s="529">
        <v>3700</v>
      </c>
      <c r="I73" s="530">
        <v>3000</v>
      </c>
      <c r="J73" s="677">
        <v>4900</v>
      </c>
      <c r="K73" s="679">
        <v>4900</v>
      </c>
      <c r="L73" s="684">
        <v>3278</v>
      </c>
      <c r="M73" s="1141">
        <f>(100/K73)*L73</f>
        <v>66.89795918367346</v>
      </c>
    </row>
    <row r="74" spans="1:13" ht="15">
      <c r="A74" s="532">
        <v>312001</v>
      </c>
      <c r="B74" s="533">
        <v>16</v>
      </c>
      <c r="C74" s="9" t="s">
        <v>507</v>
      </c>
      <c r="D74" s="772" t="s">
        <v>403</v>
      </c>
      <c r="E74" s="616"/>
      <c r="F74" s="534">
        <v>5577</v>
      </c>
      <c r="G74" s="532">
        <v>36600</v>
      </c>
      <c r="H74" s="534">
        <v>34600</v>
      </c>
      <c r="I74" s="535">
        <v>5000</v>
      </c>
      <c r="J74" s="681">
        <v>16000</v>
      </c>
      <c r="K74" s="683">
        <v>11700</v>
      </c>
      <c r="L74" s="680">
        <v>11661</v>
      </c>
      <c r="M74" s="1140">
        <f>(100/K74)*L74</f>
        <v>99.66666666666667</v>
      </c>
    </row>
    <row r="75" spans="1:13" ht="15">
      <c r="A75" s="532">
        <v>312001</v>
      </c>
      <c r="B75" s="586">
        <v>15</v>
      </c>
      <c r="C75" s="533">
        <v>111</v>
      </c>
      <c r="D75" s="772" t="s">
        <v>58</v>
      </c>
      <c r="E75" s="616"/>
      <c r="F75" s="616">
        <v>6000</v>
      </c>
      <c r="G75" s="532"/>
      <c r="H75" s="616">
        <v>275</v>
      </c>
      <c r="I75" s="617"/>
      <c r="J75" s="681"/>
      <c r="K75" s="1118"/>
      <c r="L75" s="680"/>
      <c r="M75" s="696"/>
    </row>
    <row r="76" spans="1:13" ht="15">
      <c r="A76" s="532">
        <v>312001</v>
      </c>
      <c r="B76" s="533">
        <v>17</v>
      </c>
      <c r="C76" s="590">
        <v>111</v>
      </c>
      <c r="D76" s="778" t="s">
        <v>58</v>
      </c>
      <c r="E76" s="616"/>
      <c r="F76" s="616">
        <v>1000</v>
      </c>
      <c r="G76" s="532"/>
      <c r="H76" s="616"/>
      <c r="I76" s="617"/>
      <c r="J76" s="1123"/>
      <c r="K76" s="1125"/>
      <c r="L76" s="1128"/>
      <c r="M76" s="1127"/>
    </row>
    <row r="77" spans="1:13" ht="15">
      <c r="A77" s="527">
        <v>312011</v>
      </c>
      <c r="B77" s="528"/>
      <c r="C77" s="586">
        <v>111</v>
      </c>
      <c r="D77" s="458" t="s">
        <v>457</v>
      </c>
      <c r="E77" s="754"/>
      <c r="F77" s="754"/>
      <c r="G77" s="527"/>
      <c r="H77" s="754">
        <v>405</v>
      </c>
      <c r="I77" s="757">
        <v>403</v>
      </c>
      <c r="J77" s="711"/>
      <c r="K77" s="713"/>
      <c r="L77" s="684"/>
      <c r="M77" s="1347"/>
    </row>
    <row r="78" spans="1:13" ht="15">
      <c r="A78" s="534">
        <v>312011</v>
      </c>
      <c r="B78" s="533"/>
      <c r="C78" s="1165" t="s">
        <v>458</v>
      </c>
      <c r="D78" s="786" t="s">
        <v>509</v>
      </c>
      <c r="E78" s="754"/>
      <c r="F78" s="754"/>
      <c r="G78" s="527"/>
      <c r="H78" s="754">
        <v>20000</v>
      </c>
      <c r="I78" s="536"/>
      <c r="J78" s="735"/>
      <c r="K78" s="683"/>
      <c r="L78" s="1350"/>
      <c r="M78" s="652"/>
    </row>
    <row r="79" spans="1:13" ht="15.75" thickBot="1">
      <c r="A79" s="758">
        <v>312001</v>
      </c>
      <c r="B79" s="589">
        <v>19</v>
      </c>
      <c r="C79" s="740">
        <v>111</v>
      </c>
      <c r="D79" s="787" t="s">
        <v>58</v>
      </c>
      <c r="E79" s="591"/>
      <c r="F79" s="591">
        <v>42888</v>
      </c>
      <c r="G79" s="563"/>
      <c r="H79" s="591"/>
      <c r="I79" s="593"/>
      <c r="J79" s="1124"/>
      <c r="K79" s="1126"/>
      <c r="L79" s="1143"/>
      <c r="M79" s="1351"/>
    </row>
    <row r="80" spans="1:13" ht="15.75" thickBot="1">
      <c r="A80" s="594"/>
      <c r="B80" s="594"/>
      <c r="C80" s="595"/>
      <c r="D80" s="729" t="s">
        <v>59</v>
      </c>
      <c r="E80" s="730">
        <f>E58+E18+E4</f>
        <v>1297618</v>
      </c>
      <c r="F80" s="731">
        <f aca="true" t="shared" si="8" ref="F80:L80">F58+F4+F18</f>
        <v>1530077</v>
      </c>
      <c r="G80" s="731">
        <f t="shared" si="8"/>
        <v>1507860</v>
      </c>
      <c r="H80" s="730">
        <f t="shared" si="8"/>
        <v>1616650</v>
      </c>
      <c r="I80" s="732">
        <f t="shared" si="8"/>
        <v>1532960</v>
      </c>
      <c r="J80" s="732">
        <f t="shared" si="8"/>
        <v>1559808</v>
      </c>
      <c r="K80" s="732">
        <f t="shared" si="8"/>
        <v>1673212.79</v>
      </c>
      <c r="L80" s="1348">
        <f t="shared" si="8"/>
        <v>1257805.0500000003</v>
      </c>
      <c r="M80" s="1349">
        <f>(100/K80)*L80</f>
        <v>75.17304777475435</v>
      </c>
    </row>
    <row r="81" spans="1:13" ht="15.75" thickBot="1">
      <c r="A81" s="601"/>
      <c r="B81" s="601"/>
      <c r="C81" s="601"/>
      <c r="D81" s="763"/>
      <c r="E81" s="602"/>
      <c r="F81" s="602"/>
      <c r="G81" s="602"/>
      <c r="H81" s="602"/>
      <c r="I81" s="602"/>
      <c r="J81" s="1129"/>
      <c r="K81" s="1131"/>
      <c r="L81" s="734"/>
      <c r="M81" s="1167"/>
    </row>
    <row r="82" spans="1:13" ht="15.75" thickBot="1">
      <c r="A82" s="604"/>
      <c r="B82" s="605"/>
      <c r="C82" s="605"/>
      <c r="D82" s="606" t="s">
        <v>60</v>
      </c>
      <c r="E82" s="573"/>
      <c r="F82" s="592"/>
      <c r="G82" s="592"/>
      <c r="H82" s="592"/>
      <c r="I82" s="603"/>
      <c r="J82" s="727"/>
      <c r="K82" s="1132"/>
      <c r="L82" s="1353"/>
      <c r="M82" s="1134"/>
    </row>
    <row r="83" spans="1:13" ht="15.75" thickBot="1">
      <c r="A83" s="609">
        <v>230</v>
      </c>
      <c r="B83" s="610"/>
      <c r="C83" s="611"/>
      <c r="D83" s="612" t="s">
        <v>61</v>
      </c>
      <c r="E83" s="613"/>
      <c r="F83" s="613"/>
      <c r="G83" s="613"/>
      <c r="H83" s="613"/>
      <c r="I83" s="614"/>
      <c r="J83" s="737"/>
      <c r="K83" s="1137"/>
      <c r="L83" s="1136"/>
      <c r="M83" s="1135"/>
    </row>
    <row r="84" spans="1:13" ht="15">
      <c r="A84" s="581">
        <v>233001</v>
      </c>
      <c r="B84" s="582"/>
      <c r="C84" s="582">
        <v>43</v>
      </c>
      <c r="D84" s="785" t="s">
        <v>62</v>
      </c>
      <c r="E84" s="581">
        <v>10000</v>
      </c>
      <c r="F84" s="585">
        <v>21447</v>
      </c>
      <c r="G84" s="761">
        <v>21000</v>
      </c>
      <c r="H84" s="583">
        <v>6000</v>
      </c>
      <c r="I84" s="585">
        <v>6000</v>
      </c>
      <c r="J84" s="211"/>
      <c r="K84" s="31">
        <v>73000</v>
      </c>
      <c r="L84" s="385">
        <v>73000</v>
      </c>
      <c r="M84" s="1151">
        <f>(100/K84)*L84</f>
        <v>100</v>
      </c>
    </row>
    <row r="85" spans="1:13" ht="15">
      <c r="A85" s="527">
        <v>322001</v>
      </c>
      <c r="B85" s="533"/>
      <c r="C85" s="533">
        <v>111</v>
      </c>
      <c r="D85" s="458" t="s">
        <v>476</v>
      </c>
      <c r="E85" s="532"/>
      <c r="F85" s="536"/>
      <c r="G85" s="754"/>
      <c r="H85" s="754">
        <v>15000</v>
      </c>
      <c r="I85" s="536">
        <v>15000</v>
      </c>
      <c r="J85" s="681"/>
      <c r="K85" s="683"/>
      <c r="L85" s="684"/>
      <c r="M85" s="1354"/>
    </row>
    <row r="86" spans="1:13" ht="15">
      <c r="A86" s="527">
        <v>322001</v>
      </c>
      <c r="B86" s="533">
        <v>1</v>
      </c>
      <c r="C86" s="533">
        <v>111</v>
      </c>
      <c r="D86" s="458" t="s">
        <v>549</v>
      </c>
      <c r="E86" s="532"/>
      <c r="F86" s="631"/>
      <c r="G86" s="754"/>
      <c r="H86" s="754"/>
      <c r="I86" s="531"/>
      <c r="J86" s="677"/>
      <c r="K86" s="679">
        <v>20000</v>
      </c>
      <c r="L86" s="680">
        <v>20000</v>
      </c>
      <c r="M86" s="1140">
        <f>(100/K86)*L86</f>
        <v>100</v>
      </c>
    </row>
    <row r="87" spans="1:13" ht="15">
      <c r="A87" s="527">
        <v>322001</v>
      </c>
      <c r="B87" s="564">
        <v>20</v>
      </c>
      <c r="C87" s="16" t="s">
        <v>502</v>
      </c>
      <c r="D87" s="786" t="s">
        <v>501</v>
      </c>
      <c r="E87" s="591"/>
      <c r="F87" s="631"/>
      <c r="G87" s="616"/>
      <c r="H87" s="616"/>
      <c r="I87" s="531"/>
      <c r="J87" s="677">
        <v>959850</v>
      </c>
      <c r="K87" s="679">
        <v>959850</v>
      </c>
      <c r="L87" s="680">
        <v>839651.68</v>
      </c>
      <c r="M87" s="1140">
        <f>(100/K87)*L87</f>
        <v>87.47738500807418</v>
      </c>
    </row>
    <row r="88" spans="1:13" ht="15">
      <c r="A88" s="527">
        <v>322001</v>
      </c>
      <c r="B88" s="533">
        <v>20</v>
      </c>
      <c r="C88" s="9" t="s">
        <v>503</v>
      </c>
      <c r="D88" s="458" t="s">
        <v>501</v>
      </c>
      <c r="E88" s="630"/>
      <c r="F88" s="631"/>
      <c r="G88" s="616"/>
      <c r="H88" s="51">
        <v>344300</v>
      </c>
      <c r="I88" s="536">
        <v>344300</v>
      </c>
      <c r="J88" s="677">
        <v>106650</v>
      </c>
      <c r="K88" s="679">
        <v>106650</v>
      </c>
      <c r="L88" s="1149">
        <v>98782.55</v>
      </c>
      <c r="M88" s="1140">
        <f>(100/K88)*L88</f>
        <v>92.62311298640414</v>
      </c>
    </row>
    <row r="89" spans="1:13" ht="15">
      <c r="A89" s="527">
        <v>322001</v>
      </c>
      <c r="B89" s="570"/>
      <c r="C89" s="570">
        <v>111</v>
      </c>
      <c r="D89" s="789" t="s">
        <v>477</v>
      </c>
      <c r="E89" s="616"/>
      <c r="F89" s="536"/>
      <c r="G89" s="616"/>
      <c r="H89" s="616">
        <v>13500</v>
      </c>
      <c r="I89" s="536">
        <v>13500</v>
      </c>
      <c r="J89" s="711"/>
      <c r="K89" s="713"/>
      <c r="L89" s="1150"/>
      <c r="M89" s="486"/>
    </row>
    <row r="90" spans="1:13" ht="15">
      <c r="A90" s="527">
        <v>322001</v>
      </c>
      <c r="B90" s="533">
        <v>17</v>
      </c>
      <c r="C90" s="533">
        <v>111</v>
      </c>
      <c r="D90" s="772" t="s">
        <v>474</v>
      </c>
      <c r="E90" s="591">
        <v>40000</v>
      </c>
      <c r="F90" s="574"/>
      <c r="G90" s="616"/>
      <c r="H90" s="616"/>
      <c r="I90" s="536"/>
      <c r="J90" s="719"/>
      <c r="K90" s="683"/>
      <c r="L90" s="1150"/>
      <c r="M90" s="486"/>
    </row>
    <row r="91" spans="1:13" ht="15">
      <c r="A91" s="527">
        <v>322002</v>
      </c>
      <c r="B91" s="533"/>
      <c r="C91" s="564">
        <v>111</v>
      </c>
      <c r="D91" s="771" t="s">
        <v>475</v>
      </c>
      <c r="E91" s="616">
        <v>193920</v>
      </c>
      <c r="F91" s="536"/>
      <c r="G91" s="616"/>
      <c r="H91" s="616"/>
      <c r="I91" s="536"/>
      <c r="J91" s="681"/>
      <c r="K91" s="735"/>
      <c r="L91" s="684"/>
      <c r="M91" s="1141"/>
    </row>
    <row r="92" spans="1:13" ht="15.75" thickBot="1">
      <c r="A92" s="532">
        <v>322002</v>
      </c>
      <c r="B92" s="739"/>
      <c r="C92" s="739">
        <v>111</v>
      </c>
      <c r="D92" s="615" t="s">
        <v>412</v>
      </c>
      <c r="E92" s="762"/>
      <c r="F92" s="783">
        <v>25915</v>
      </c>
      <c r="G92" s="616"/>
      <c r="H92" s="616"/>
      <c r="I92" s="783"/>
      <c r="J92" s="1138"/>
      <c r="K92" s="1139"/>
      <c r="L92" s="1143"/>
      <c r="M92" s="1142"/>
    </row>
    <row r="93" spans="1:13" ht="15.75" thickBot="1">
      <c r="A93" s="594"/>
      <c r="B93" s="594"/>
      <c r="C93" s="595"/>
      <c r="D93" s="618" t="s">
        <v>63</v>
      </c>
      <c r="E93" s="619">
        <f aca="true" t="shared" si="9" ref="E93:L93">SUM(E84:E92)</f>
        <v>243920</v>
      </c>
      <c r="F93" s="620">
        <f t="shared" si="9"/>
        <v>47362</v>
      </c>
      <c r="G93" s="621">
        <f t="shared" si="9"/>
        <v>21000</v>
      </c>
      <c r="H93" s="621">
        <f t="shared" si="9"/>
        <v>378800</v>
      </c>
      <c r="I93" s="622">
        <f t="shared" si="9"/>
        <v>378800</v>
      </c>
      <c r="J93" s="620">
        <f t="shared" si="9"/>
        <v>1066500</v>
      </c>
      <c r="K93" s="621">
        <f t="shared" si="9"/>
        <v>1159500</v>
      </c>
      <c r="L93" s="1152">
        <f t="shared" si="9"/>
        <v>1031434.2300000001</v>
      </c>
      <c r="M93" s="1168">
        <f>(100/K93)*L93</f>
        <v>88.95508667529108</v>
      </c>
    </row>
    <row r="94" spans="1:13" ht="15.75" thickBot="1">
      <c r="A94" s="624"/>
      <c r="B94" s="624"/>
      <c r="C94" s="624"/>
      <c r="D94" s="625"/>
      <c r="E94" s="592"/>
      <c r="F94" s="592"/>
      <c r="G94" s="592"/>
      <c r="H94" s="592"/>
      <c r="I94" s="603"/>
      <c r="J94" s="728"/>
      <c r="K94" s="733"/>
      <c r="L94" s="734"/>
      <c r="M94" s="1133"/>
    </row>
    <row r="95" spans="1:13" ht="15.75" thickBot="1">
      <c r="A95" s="626"/>
      <c r="B95" s="627"/>
      <c r="C95" s="627"/>
      <c r="D95" s="628" t="s">
        <v>64</v>
      </c>
      <c r="E95" s="607"/>
      <c r="F95" s="629"/>
      <c r="G95" s="592"/>
      <c r="H95" s="629"/>
      <c r="I95" s="1130"/>
      <c r="J95" s="1148"/>
      <c r="K95" s="1148"/>
      <c r="L95" s="1145"/>
      <c r="M95" s="1144"/>
    </row>
    <row r="96" spans="1:13" ht="15">
      <c r="A96" s="527">
        <v>454001</v>
      </c>
      <c r="B96" s="582"/>
      <c r="C96" s="582">
        <v>41</v>
      </c>
      <c r="D96" s="790" t="s">
        <v>65</v>
      </c>
      <c r="E96" s="761">
        <v>89804</v>
      </c>
      <c r="F96" s="585">
        <v>43470</v>
      </c>
      <c r="G96" s="761">
        <v>60000</v>
      </c>
      <c r="H96" s="583">
        <v>130500</v>
      </c>
      <c r="I96" s="1155">
        <v>43470</v>
      </c>
      <c r="J96" s="724">
        <v>130500</v>
      </c>
      <c r="K96" s="725">
        <v>129300</v>
      </c>
      <c r="L96" s="726">
        <v>94815.95</v>
      </c>
      <c r="M96" s="1153">
        <f aca="true" t="shared" si="10" ref="M96:M104">(100/K96)*L96</f>
        <v>73.33020108275329</v>
      </c>
    </row>
    <row r="97" spans="1:13" ht="15">
      <c r="A97" s="527">
        <v>453000</v>
      </c>
      <c r="B97" s="588"/>
      <c r="C97" s="588">
        <v>46</v>
      </c>
      <c r="D97" s="791" t="s">
        <v>282</v>
      </c>
      <c r="E97" s="532">
        <v>4115</v>
      </c>
      <c r="F97" s="536">
        <v>4115</v>
      </c>
      <c r="G97" s="616">
        <v>3622</v>
      </c>
      <c r="H97" s="534">
        <v>3622</v>
      </c>
      <c r="I97" s="757">
        <v>4115</v>
      </c>
      <c r="J97" s="677">
        <v>2299</v>
      </c>
      <c r="K97" s="679">
        <v>2299</v>
      </c>
      <c r="L97" s="680">
        <v>1037.97</v>
      </c>
      <c r="M97" s="1140">
        <f t="shared" si="10"/>
        <v>45.14876033057852</v>
      </c>
    </row>
    <row r="98" spans="1:13" ht="15">
      <c r="A98" s="527">
        <v>453000</v>
      </c>
      <c r="B98" s="588">
        <v>16</v>
      </c>
      <c r="C98" s="588">
        <v>46</v>
      </c>
      <c r="D98" s="792" t="s">
        <v>478</v>
      </c>
      <c r="E98" s="591"/>
      <c r="F98" s="574"/>
      <c r="G98" s="591"/>
      <c r="H98" s="591">
        <v>3000</v>
      </c>
      <c r="I98" s="631"/>
      <c r="J98" s="198">
        <v>3000</v>
      </c>
      <c r="K98" s="8">
        <v>3000</v>
      </c>
      <c r="L98" s="383">
        <v>0</v>
      </c>
      <c r="M98" s="403">
        <f t="shared" si="10"/>
        <v>0</v>
      </c>
    </row>
    <row r="99" spans="1:13" ht="15">
      <c r="A99" s="532">
        <v>456002</v>
      </c>
      <c r="B99" s="586">
        <v>16</v>
      </c>
      <c r="C99" s="586">
        <v>46</v>
      </c>
      <c r="D99" s="772" t="s">
        <v>413</v>
      </c>
      <c r="E99" s="630"/>
      <c r="F99" s="631">
        <v>12145</v>
      </c>
      <c r="G99" s="630">
        <v>17000</v>
      </c>
      <c r="H99" s="630">
        <v>17000</v>
      </c>
      <c r="I99" s="631">
        <v>14000</v>
      </c>
      <c r="J99" s="198">
        <v>37000</v>
      </c>
      <c r="K99" s="8">
        <v>37000</v>
      </c>
      <c r="L99" s="383">
        <v>0</v>
      </c>
      <c r="M99" s="403">
        <f t="shared" si="10"/>
        <v>0</v>
      </c>
    </row>
    <row r="100" spans="1:13" ht="15">
      <c r="A100" s="532">
        <v>456002</v>
      </c>
      <c r="B100" s="533">
        <v>16</v>
      </c>
      <c r="C100" s="533">
        <v>71</v>
      </c>
      <c r="D100" s="772" t="s">
        <v>414</v>
      </c>
      <c r="E100" s="616"/>
      <c r="F100" s="536"/>
      <c r="G100" s="616">
        <v>7220</v>
      </c>
      <c r="H100" s="632">
        <v>7220</v>
      </c>
      <c r="I100" s="536">
        <v>7220</v>
      </c>
      <c r="J100" s="198">
        <v>7220</v>
      </c>
      <c r="K100" s="8">
        <v>7220</v>
      </c>
      <c r="L100" s="383">
        <v>902.82</v>
      </c>
      <c r="M100" s="403">
        <f t="shared" si="10"/>
        <v>12.50443213296399</v>
      </c>
    </row>
    <row r="101" spans="1:13" ht="15">
      <c r="A101" s="1396">
        <v>513002</v>
      </c>
      <c r="B101" s="1397">
        <v>30</v>
      </c>
      <c r="C101" s="1398">
        <v>51</v>
      </c>
      <c r="D101" s="1449" t="s">
        <v>543</v>
      </c>
      <c r="E101" s="1400"/>
      <c r="F101" s="1401"/>
      <c r="G101" s="1402"/>
      <c r="H101" s="1403"/>
      <c r="I101" s="1404"/>
      <c r="J101" s="1405"/>
      <c r="K101" s="329">
        <v>300000</v>
      </c>
      <c r="L101" s="1406"/>
      <c r="M101" s="1407">
        <f>(100/K101)*L101</f>
        <v>0</v>
      </c>
    </row>
    <row r="102" spans="1:13" ht="15">
      <c r="A102" s="532">
        <v>513002</v>
      </c>
      <c r="B102" s="586">
        <v>20</v>
      </c>
      <c r="C102" s="9">
        <v>51</v>
      </c>
      <c r="D102" s="1068" t="s">
        <v>497</v>
      </c>
      <c r="E102" s="630"/>
      <c r="F102" s="631"/>
      <c r="G102" s="616"/>
      <c r="H102" s="534"/>
      <c r="I102" s="793"/>
      <c r="J102" s="198">
        <v>500000</v>
      </c>
      <c r="K102" s="8">
        <v>500000</v>
      </c>
      <c r="L102" s="383">
        <v>498750</v>
      </c>
      <c r="M102" s="1177">
        <f t="shared" si="10"/>
        <v>99.75</v>
      </c>
    </row>
    <row r="103" spans="1:25" ht="15.75" thickBot="1">
      <c r="A103" s="1095">
        <v>456000</v>
      </c>
      <c r="B103" s="740">
        <v>80</v>
      </c>
      <c r="C103" s="740">
        <v>71</v>
      </c>
      <c r="D103" s="615" t="s">
        <v>415</v>
      </c>
      <c r="E103" s="1091"/>
      <c r="F103" s="783">
        <v>1269</v>
      </c>
      <c r="G103" s="1091"/>
      <c r="H103" s="1092"/>
      <c r="I103" s="1093">
        <v>3000</v>
      </c>
      <c r="J103" s="1156">
        <v>0</v>
      </c>
      <c r="K103" s="1157">
        <v>29200</v>
      </c>
      <c r="L103" s="1158">
        <v>29200</v>
      </c>
      <c r="M103" s="1159">
        <f t="shared" si="10"/>
        <v>100</v>
      </c>
      <c r="Y103" s="1465"/>
    </row>
    <row r="104" spans="1:13" ht="15.75" thickBot="1">
      <c r="A104" s="601"/>
      <c r="B104" s="594"/>
      <c r="C104" s="601"/>
      <c r="D104" s="1087" t="s">
        <v>67</v>
      </c>
      <c r="E104" s="634">
        <f aca="true" t="shared" si="11" ref="E104:L104">SUM(E96:E103)</f>
        <v>93919</v>
      </c>
      <c r="F104" s="1154">
        <f t="shared" si="11"/>
        <v>60999</v>
      </c>
      <c r="G104" s="1088">
        <f t="shared" si="11"/>
        <v>87842</v>
      </c>
      <c r="H104" s="1090">
        <f t="shared" si="11"/>
        <v>161342</v>
      </c>
      <c r="I104" s="639">
        <f t="shared" si="11"/>
        <v>71805</v>
      </c>
      <c r="J104" s="1154">
        <f t="shared" si="11"/>
        <v>680019</v>
      </c>
      <c r="K104" s="1088">
        <f t="shared" si="11"/>
        <v>1008019</v>
      </c>
      <c r="L104" s="1160">
        <f t="shared" si="11"/>
        <v>624706.74</v>
      </c>
      <c r="M104" s="1169">
        <f t="shared" si="10"/>
        <v>61.97370684481145</v>
      </c>
    </row>
    <row r="105" spans="1:13" ht="15">
      <c r="A105" s="601"/>
      <c r="B105" s="601"/>
      <c r="C105" s="635"/>
      <c r="D105" s="1063"/>
      <c r="E105" s="1064"/>
      <c r="F105" s="1064"/>
      <c r="G105" s="1066"/>
      <c r="H105" s="1064"/>
      <c r="I105" s="1067"/>
      <c r="J105" s="738"/>
      <c r="K105" s="1146"/>
      <c r="L105" s="738"/>
      <c r="M105" s="1170"/>
    </row>
    <row r="106" spans="1:13" ht="15.75" thickBot="1">
      <c r="A106" s="601"/>
      <c r="B106" s="601"/>
      <c r="C106" s="635"/>
      <c r="D106" s="1062" t="s">
        <v>68</v>
      </c>
      <c r="E106" s="759"/>
      <c r="F106" s="759"/>
      <c r="G106" s="759"/>
      <c r="H106" s="1065"/>
      <c r="I106" s="760"/>
      <c r="J106" s="1147"/>
      <c r="K106" s="1147"/>
      <c r="L106" s="1147"/>
      <c r="M106" s="1171"/>
    </row>
    <row r="107" spans="1:13" ht="15.75" thickBot="1">
      <c r="A107" s="601"/>
      <c r="B107" s="601"/>
      <c r="C107" s="635"/>
      <c r="D107" s="1176" t="s">
        <v>510</v>
      </c>
      <c r="E107" s="1065"/>
      <c r="F107" s="1065"/>
      <c r="G107" s="1065"/>
      <c r="H107" s="1065"/>
      <c r="I107" s="1175"/>
      <c r="J107" s="489"/>
      <c r="K107" s="1341">
        <v>42754.21</v>
      </c>
      <c r="L107" s="1345">
        <v>32058.56</v>
      </c>
      <c r="M107" s="1344">
        <f>(100/K107)*L107</f>
        <v>74.98339929564833</v>
      </c>
    </row>
    <row r="108" spans="1:13" ht="15.75" thickBot="1">
      <c r="A108" s="601"/>
      <c r="B108" s="601"/>
      <c r="C108" s="635"/>
      <c r="D108" s="637" t="s">
        <v>69</v>
      </c>
      <c r="E108" s="580">
        <f>E80</f>
        <v>1297618</v>
      </c>
      <c r="F108" s="580">
        <f>F80</f>
        <v>1530077</v>
      </c>
      <c r="G108" s="580">
        <f>G80</f>
        <v>1507860</v>
      </c>
      <c r="H108" s="580">
        <v>1507860</v>
      </c>
      <c r="I108" s="580">
        <f>I80</f>
        <v>1532960</v>
      </c>
      <c r="J108" s="580">
        <f>J80</f>
        <v>1559808</v>
      </c>
      <c r="K108" s="580">
        <f>K80</f>
        <v>1673212.79</v>
      </c>
      <c r="L108" s="392">
        <f>L80</f>
        <v>1257805.0500000003</v>
      </c>
      <c r="M108" s="1172">
        <f>(100/K108)*L108</f>
        <v>75.17304777475435</v>
      </c>
    </row>
    <row r="109" spans="1:13" ht="15.75" thickBot="1">
      <c r="A109" s="601"/>
      <c r="B109" s="601"/>
      <c r="C109" s="635"/>
      <c r="D109" s="618" t="s">
        <v>70</v>
      </c>
      <c r="E109" s="622">
        <f aca="true" t="shared" si="12" ref="E109:L109">E93</f>
        <v>243920</v>
      </c>
      <c r="F109" s="622">
        <f t="shared" si="12"/>
        <v>47362</v>
      </c>
      <c r="G109" s="622">
        <f t="shared" si="12"/>
        <v>21000</v>
      </c>
      <c r="H109" s="622">
        <f t="shared" si="12"/>
        <v>378800</v>
      </c>
      <c r="I109" s="622">
        <f t="shared" si="12"/>
        <v>378800</v>
      </c>
      <c r="J109" s="622">
        <f t="shared" si="12"/>
        <v>1066500</v>
      </c>
      <c r="K109" s="622">
        <f t="shared" si="12"/>
        <v>1159500</v>
      </c>
      <c r="L109" s="1162">
        <f t="shared" si="12"/>
        <v>1031434.2300000001</v>
      </c>
      <c r="M109" s="1168">
        <f>(100/K109)*L109</f>
        <v>88.95508667529108</v>
      </c>
    </row>
    <row r="110" spans="1:13" ht="15.75" thickBot="1">
      <c r="A110" s="638"/>
      <c r="B110" s="601"/>
      <c r="C110" s="635"/>
      <c r="D110" s="628" t="s">
        <v>71</v>
      </c>
      <c r="E110" s="634">
        <f aca="true" t="shared" si="13" ref="E110:L110">E104</f>
        <v>93919</v>
      </c>
      <c r="F110" s="634">
        <f t="shared" si="13"/>
        <v>60999</v>
      </c>
      <c r="G110" s="639">
        <f t="shared" si="13"/>
        <v>87842</v>
      </c>
      <c r="H110" s="634">
        <f t="shared" si="13"/>
        <v>161342</v>
      </c>
      <c r="I110" s="634">
        <f t="shared" si="13"/>
        <v>71805</v>
      </c>
      <c r="J110" s="634">
        <f t="shared" si="13"/>
        <v>680019</v>
      </c>
      <c r="K110" s="639">
        <f t="shared" si="13"/>
        <v>1008019</v>
      </c>
      <c r="L110" s="1163">
        <f t="shared" si="13"/>
        <v>624706.74</v>
      </c>
      <c r="M110" s="1173">
        <f>(100/K110)*L110</f>
        <v>61.97370684481145</v>
      </c>
    </row>
    <row r="111" spans="1:13" ht="15.75" thickBot="1">
      <c r="A111" s="640"/>
      <c r="B111" s="638"/>
      <c r="C111" s="641"/>
      <c r="D111" s="636" t="s">
        <v>72</v>
      </c>
      <c r="E111" s="642">
        <f>E108+E109+E110</f>
        <v>1635457</v>
      </c>
      <c r="F111" s="642">
        <f>F108+F109+F110</f>
        <v>1638438</v>
      </c>
      <c r="G111" s="643">
        <f>G108+G109+G110</f>
        <v>1616702</v>
      </c>
      <c r="H111" s="642">
        <v>1616702</v>
      </c>
      <c r="I111" s="642">
        <f>I108+I109+I110</f>
        <v>1983565</v>
      </c>
      <c r="J111" s="642">
        <f>J108+J109+J110</f>
        <v>3306327</v>
      </c>
      <c r="K111" s="643">
        <f>K107+K108+K109+K110</f>
        <v>3883486</v>
      </c>
      <c r="L111" s="1164">
        <f>L107+L108+L109+L110</f>
        <v>2946004.58</v>
      </c>
      <c r="M111" s="1174">
        <f>(100/K111)*L111</f>
        <v>75.85979658482096</v>
      </c>
    </row>
    <row r="112" spans="1:13" ht="15">
      <c r="A112" s="644"/>
      <c r="B112" s="644"/>
      <c r="C112" s="645"/>
      <c r="D112" s="645"/>
      <c r="E112" s="645"/>
      <c r="F112" s="645"/>
      <c r="G112" s="645"/>
      <c r="H112" s="645"/>
      <c r="I112" s="645"/>
      <c r="J112" s="653"/>
      <c r="K112" s="653"/>
      <c r="L112" s="653"/>
      <c r="M112" s="653"/>
    </row>
  </sheetData>
  <sheetProtection/>
  <mergeCells count="7">
    <mergeCell ref="E2:E3"/>
    <mergeCell ref="F2:F3"/>
    <mergeCell ref="G2:G3"/>
    <mergeCell ref="H2:H3"/>
    <mergeCell ref="I2:I3"/>
    <mergeCell ref="E1:F1"/>
    <mergeCell ref="G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47"/>
  <sheetViews>
    <sheetView zoomScalePageLayoutView="0" workbookViewId="0" topLeftCell="A611">
      <selection activeCell="N622" sqref="N622"/>
    </sheetView>
  </sheetViews>
  <sheetFormatPr defaultColWidth="9.140625" defaultRowHeight="15"/>
  <cols>
    <col min="1" max="1" width="7.140625" style="466" customWidth="1"/>
    <col min="2" max="2" width="3.8515625" style="466" customWidth="1"/>
    <col min="3" max="3" width="5.00390625" style="466" customWidth="1"/>
    <col min="4" max="4" width="4.00390625" style="466" customWidth="1"/>
    <col min="5" max="5" width="30.8515625" style="466" customWidth="1"/>
    <col min="6" max="6" width="9.140625" style="466" customWidth="1"/>
    <col min="7" max="7" width="8.7109375" style="466" customWidth="1"/>
    <col min="8" max="8" width="9.140625" style="466" customWidth="1"/>
    <col min="9" max="9" width="8.28125" style="466" customWidth="1"/>
    <col min="10" max="12" width="9.140625" style="466" customWidth="1"/>
    <col min="13" max="13" width="10.00390625" style="466" customWidth="1"/>
    <col min="14" max="14" width="6.28125" style="466" customWidth="1"/>
    <col min="15" max="16384" width="9.140625" style="466" customWidth="1"/>
  </cols>
  <sheetData>
    <row r="1" spans="1:14" ht="16.5" thickBot="1">
      <c r="A1" s="375"/>
      <c r="B1" s="59"/>
      <c r="C1" s="59"/>
      <c r="D1" s="376"/>
      <c r="E1" s="377" t="s">
        <v>73</v>
      </c>
      <c r="F1" s="1536" t="s">
        <v>1</v>
      </c>
      <c r="G1" s="1537"/>
      <c r="H1" s="1538" t="s">
        <v>440</v>
      </c>
      <c r="I1" s="1538"/>
      <c r="J1" s="1537"/>
      <c r="K1" s="1539" t="s">
        <v>511</v>
      </c>
      <c r="L1" s="1539"/>
      <c r="M1" s="1540"/>
      <c r="N1" s="1548" t="s">
        <v>439</v>
      </c>
    </row>
    <row r="2" spans="1:14" ht="15">
      <c r="A2" s="1522" t="s">
        <v>6</v>
      </c>
      <c r="B2" s="69" t="s">
        <v>2</v>
      </c>
      <c r="C2" s="997" t="s">
        <v>495</v>
      </c>
      <c r="D2" s="70" t="s">
        <v>74</v>
      </c>
      <c r="E2" s="1524" t="s">
        <v>3</v>
      </c>
      <c r="F2" s="1526" t="s">
        <v>416</v>
      </c>
      <c r="G2" s="1528" t="s">
        <v>471</v>
      </c>
      <c r="H2" s="1530" t="s">
        <v>4</v>
      </c>
      <c r="I2" s="1532" t="s">
        <v>5</v>
      </c>
      <c r="J2" s="1534" t="s">
        <v>375</v>
      </c>
      <c r="K2" s="1541" t="s">
        <v>4</v>
      </c>
      <c r="L2" s="1543" t="s">
        <v>5</v>
      </c>
      <c r="M2" s="1546" t="s">
        <v>466</v>
      </c>
      <c r="N2" s="1549"/>
    </row>
    <row r="3" spans="1:14" ht="15.75" thickBot="1">
      <c r="A3" s="1523"/>
      <c r="B3" s="71" t="s">
        <v>7</v>
      </c>
      <c r="C3" s="998"/>
      <c r="D3" s="801" t="s">
        <v>75</v>
      </c>
      <c r="E3" s="1525"/>
      <c r="F3" s="1527"/>
      <c r="G3" s="1529"/>
      <c r="H3" s="1531"/>
      <c r="I3" s="1533"/>
      <c r="J3" s="1535"/>
      <c r="K3" s="1542"/>
      <c r="L3" s="1544"/>
      <c r="M3" s="1547"/>
      <c r="N3" s="1550"/>
    </row>
    <row r="4" spans="1:14" ht="15.75" thickBot="1">
      <c r="A4" s="213" t="s">
        <v>377</v>
      </c>
      <c r="B4" s="18"/>
      <c r="C4" s="999"/>
      <c r="D4" s="802"/>
      <c r="E4" s="795" t="s">
        <v>76</v>
      </c>
      <c r="F4" s="74">
        <f>F5+F6+F16+F18+F24+F50+F60+F69+F71+F114</f>
        <v>293660</v>
      </c>
      <c r="G4" s="30">
        <f>G5+G6+G16+G18+G24+G50+G60+G69+G71+G114</f>
        <v>338424</v>
      </c>
      <c r="H4" s="74">
        <f>H5+H6+H16+H18+H24+H50+H60+H71+H114</f>
        <v>340442</v>
      </c>
      <c r="I4" s="74">
        <f>I5+I6+I16+I18+I24+I50+I60+I71+I114+I70</f>
        <v>374173</v>
      </c>
      <c r="J4" s="62">
        <f>J5+J6+J16+J18+J24+J50+J60+J69+J71+J114</f>
        <v>296016</v>
      </c>
      <c r="K4" s="74">
        <f>K5+K6+K16+K18+K24+K50+K60+K71+K114</f>
        <v>337022</v>
      </c>
      <c r="L4" s="74">
        <f>L5+L6+L16+L18+L24+L50+L60+L71+L114</f>
        <v>361852</v>
      </c>
      <c r="M4" s="392">
        <f>M5+M6+M16+M18+M24+M50+M60+M71+M114</f>
        <v>249002.44000000003</v>
      </c>
      <c r="N4" s="392">
        <f aca="true" t="shared" si="0" ref="N4:N18">(100/L4)*M4</f>
        <v>68.81333804981043</v>
      </c>
    </row>
    <row r="5" spans="1:14" ht="15">
      <c r="A5" s="231">
        <v>611000</v>
      </c>
      <c r="B5" s="76"/>
      <c r="C5" s="1000">
        <v>41</v>
      </c>
      <c r="D5" s="1338" t="s">
        <v>77</v>
      </c>
      <c r="E5" s="796" t="s">
        <v>78</v>
      </c>
      <c r="F5" s="77">
        <v>156173</v>
      </c>
      <c r="G5" s="241">
        <v>164922</v>
      </c>
      <c r="H5" s="77">
        <v>174000</v>
      </c>
      <c r="I5" s="77">
        <v>174000</v>
      </c>
      <c r="J5" s="241">
        <v>147000</v>
      </c>
      <c r="K5" s="77">
        <v>170000</v>
      </c>
      <c r="L5" s="77">
        <v>170000</v>
      </c>
      <c r="M5" s="1180">
        <v>121629.7</v>
      </c>
      <c r="N5" s="400">
        <f t="shared" si="0"/>
        <v>71.54688235294117</v>
      </c>
    </row>
    <row r="6" spans="1:14" ht="15">
      <c r="A6" s="191">
        <v>62</v>
      </c>
      <c r="B6" s="3"/>
      <c r="C6" s="1000"/>
      <c r="D6" s="803"/>
      <c r="E6" s="797" t="s">
        <v>79</v>
      </c>
      <c r="F6" s="5">
        <f>SUM(F7:F15)</f>
        <v>55866</v>
      </c>
      <c r="G6" s="195">
        <f aca="true" t="shared" si="1" ref="G6:M6">SUM(G7:G15)</f>
        <v>59444</v>
      </c>
      <c r="H6" s="5">
        <f>SUM(H7:H15)</f>
        <v>67300</v>
      </c>
      <c r="I6" s="5">
        <f>SUM(I7:I15)</f>
        <v>67800</v>
      </c>
      <c r="J6" s="195">
        <f t="shared" si="1"/>
        <v>58865</v>
      </c>
      <c r="K6" s="5">
        <f t="shared" si="1"/>
        <v>65200</v>
      </c>
      <c r="L6" s="5">
        <f t="shared" si="1"/>
        <v>65200</v>
      </c>
      <c r="M6" s="1181">
        <f t="shared" si="1"/>
        <v>43598.37</v>
      </c>
      <c r="N6" s="400">
        <f t="shared" si="0"/>
        <v>66.86866564417178</v>
      </c>
    </row>
    <row r="7" spans="1:14" ht="15">
      <c r="A7" s="196">
        <v>621000</v>
      </c>
      <c r="B7" s="7"/>
      <c r="C7" s="239">
        <v>41</v>
      </c>
      <c r="D7" s="804" t="s">
        <v>77</v>
      </c>
      <c r="E7" s="798" t="s">
        <v>80</v>
      </c>
      <c r="F7" s="97">
        <v>7002</v>
      </c>
      <c r="G7" s="197">
        <v>6656</v>
      </c>
      <c r="H7" s="56">
        <v>8500</v>
      </c>
      <c r="I7" s="22">
        <v>8500</v>
      </c>
      <c r="J7" s="208">
        <v>7900</v>
      </c>
      <c r="K7" s="56">
        <v>7650</v>
      </c>
      <c r="L7" s="22">
        <v>7650</v>
      </c>
      <c r="M7" s="1182">
        <v>5430.72</v>
      </c>
      <c r="N7" s="402">
        <f t="shared" si="0"/>
        <v>70.98980392156864</v>
      </c>
    </row>
    <row r="8" spans="1:14" ht="15">
      <c r="A8" s="198">
        <v>623000</v>
      </c>
      <c r="B8" s="9"/>
      <c r="C8" s="438">
        <v>41</v>
      </c>
      <c r="D8" s="805" t="s">
        <v>77</v>
      </c>
      <c r="E8" s="741" t="s">
        <v>81</v>
      </c>
      <c r="F8" s="51">
        <v>8232</v>
      </c>
      <c r="G8" s="199">
        <v>9845</v>
      </c>
      <c r="H8" s="51">
        <v>10000</v>
      </c>
      <c r="I8" s="8">
        <v>10000</v>
      </c>
      <c r="J8" s="199">
        <v>8500</v>
      </c>
      <c r="K8" s="51">
        <v>10650</v>
      </c>
      <c r="L8" s="8">
        <v>10650</v>
      </c>
      <c r="M8" s="386">
        <v>6541.6</v>
      </c>
      <c r="N8" s="398">
        <f t="shared" si="0"/>
        <v>61.42347417840376</v>
      </c>
    </row>
    <row r="9" spans="1:14" ht="15">
      <c r="A9" s="198">
        <v>625001</v>
      </c>
      <c r="B9" s="9"/>
      <c r="C9" s="14">
        <v>41</v>
      </c>
      <c r="D9" s="806" t="s">
        <v>77</v>
      </c>
      <c r="E9" s="741" t="s">
        <v>82</v>
      </c>
      <c r="F9" s="51">
        <v>2181</v>
      </c>
      <c r="G9" s="199">
        <v>2323</v>
      </c>
      <c r="H9" s="51">
        <v>2600</v>
      </c>
      <c r="I9" s="8">
        <v>2600</v>
      </c>
      <c r="J9" s="199">
        <v>2360</v>
      </c>
      <c r="K9" s="51">
        <v>2700</v>
      </c>
      <c r="L9" s="8">
        <v>2700</v>
      </c>
      <c r="M9" s="386">
        <v>1724.89</v>
      </c>
      <c r="N9" s="398">
        <f t="shared" si="0"/>
        <v>63.88481481481482</v>
      </c>
    </row>
    <row r="10" spans="1:14" ht="15">
      <c r="A10" s="198">
        <v>625002</v>
      </c>
      <c r="B10" s="9"/>
      <c r="C10" s="239">
        <v>41</v>
      </c>
      <c r="D10" s="806" t="s">
        <v>77</v>
      </c>
      <c r="E10" s="741" t="s">
        <v>83</v>
      </c>
      <c r="F10" s="51">
        <v>22520</v>
      </c>
      <c r="G10" s="199">
        <v>24062</v>
      </c>
      <c r="H10" s="51">
        <v>27000</v>
      </c>
      <c r="I10" s="8">
        <v>27000</v>
      </c>
      <c r="J10" s="199">
        <v>23050</v>
      </c>
      <c r="K10" s="51">
        <v>25900</v>
      </c>
      <c r="L10" s="8">
        <v>25900</v>
      </c>
      <c r="M10" s="386">
        <v>17607.89</v>
      </c>
      <c r="N10" s="398">
        <f t="shared" si="0"/>
        <v>67.98413127413127</v>
      </c>
    </row>
    <row r="11" spans="1:14" ht="15">
      <c r="A11" s="196">
        <v>625003</v>
      </c>
      <c r="B11" s="55"/>
      <c r="C11" s="438">
        <v>41</v>
      </c>
      <c r="D11" s="806" t="s">
        <v>77</v>
      </c>
      <c r="E11" s="798" t="s">
        <v>84</v>
      </c>
      <c r="F11" s="97">
        <v>1342</v>
      </c>
      <c r="G11" s="197">
        <v>1375</v>
      </c>
      <c r="H11" s="51">
        <v>2000</v>
      </c>
      <c r="I11" s="8">
        <v>2000</v>
      </c>
      <c r="J11" s="199">
        <v>1435</v>
      </c>
      <c r="K11" s="51">
        <v>1500</v>
      </c>
      <c r="L11" s="8">
        <v>1500</v>
      </c>
      <c r="M11" s="386">
        <v>1018.07</v>
      </c>
      <c r="N11" s="398">
        <f t="shared" si="0"/>
        <v>67.87133333333334</v>
      </c>
    </row>
    <row r="12" spans="1:14" ht="15">
      <c r="A12" s="198">
        <v>625004</v>
      </c>
      <c r="B12" s="34"/>
      <c r="C12" s="14">
        <v>41</v>
      </c>
      <c r="D12" s="806" t="s">
        <v>77</v>
      </c>
      <c r="E12" s="741" t="s">
        <v>85</v>
      </c>
      <c r="F12" s="51">
        <v>4900</v>
      </c>
      <c r="G12" s="199">
        <v>4969</v>
      </c>
      <c r="H12" s="51">
        <v>6000</v>
      </c>
      <c r="I12" s="8">
        <v>6000</v>
      </c>
      <c r="J12" s="199">
        <v>5150</v>
      </c>
      <c r="K12" s="51">
        <v>5500</v>
      </c>
      <c r="L12" s="8">
        <v>5500</v>
      </c>
      <c r="M12" s="386">
        <v>3609.58</v>
      </c>
      <c r="N12" s="398">
        <f t="shared" si="0"/>
        <v>65.62872727272728</v>
      </c>
    </row>
    <row r="13" spans="1:14" ht="15">
      <c r="A13" s="209">
        <v>625005</v>
      </c>
      <c r="B13" s="36"/>
      <c r="C13" s="239">
        <v>41</v>
      </c>
      <c r="D13" s="806" t="s">
        <v>77</v>
      </c>
      <c r="E13" s="43" t="s">
        <v>86</v>
      </c>
      <c r="F13" s="37">
        <v>1558</v>
      </c>
      <c r="G13" s="210">
        <v>1627</v>
      </c>
      <c r="H13" s="51">
        <v>2000</v>
      </c>
      <c r="I13" s="8">
        <v>2000</v>
      </c>
      <c r="J13" s="199">
        <v>2050</v>
      </c>
      <c r="K13" s="51">
        <v>1800</v>
      </c>
      <c r="L13" s="8">
        <v>1800</v>
      </c>
      <c r="M13" s="386">
        <v>1201.71</v>
      </c>
      <c r="N13" s="398">
        <f t="shared" si="0"/>
        <v>66.76166666666667</v>
      </c>
    </row>
    <row r="14" spans="1:14" ht="15">
      <c r="A14" s="198">
        <v>625007</v>
      </c>
      <c r="B14" s="34"/>
      <c r="C14" s="438">
        <v>41</v>
      </c>
      <c r="D14" s="804" t="s">
        <v>77</v>
      </c>
      <c r="E14" s="741" t="s">
        <v>87</v>
      </c>
      <c r="F14" s="51">
        <v>7899</v>
      </c>
      <c r="G14" s="199">
        <v>8168</v>
      </c>
      <c r="H14" s="51">
        <v>9200</v>
      </c>
      <c r="I14" s="8">
        <v>9200</v>
      </c>
      <c r="J14" s="199">
        <v>8000</v>
      </c>
      <c r="K14" s="51">
        <v>8900</v>
      </c>
      <c r="L14" s="8">
        <v>8900</v>
      </c>
      <c r="M14" s="386">
        <v>6075.47</v>
      </c>
      <c r="N14" s="1272">
        <f t="shared" si="0"/>
        <v>68.26370786516854</v>
      </c>
    </row>
    <row r="15" spans="1:14" ht="15">
      <c r="A15" s="200">
        <v>627000</v>
      </c>
      <c r="B15" s="52"/>
      <c r="C15" s="150">
        <v>41</v>
      </c>
      <c r="D15" s="807" t="s">
        <v>77</v>
      </c>
      <c r="E15" s="809" t="s">
        <v>88</v>
      </c>
      <c r="F15" s="85">
        <v>232</v>
      </c>
      <c r="G15" s="201">
        <v>419</v>
      </c>
      <c r="H15" s="85"/>
      <c r="I15" s="10">
        <v>500</v>
      </c>
      <c r="J15" s="201">
        <v>420</v>
      </c>
      <c r="K15" s="85">
        <v>600</v>
      </c>
      <c r="L15" s="10">
        <v>600</v>
      </c>
      <c r="M15" s="1183">
        <v>388.44</v>
      </c>
      <c r="N15" s="1302">
        <f t="shared" si="0"/>
        <v>64.74</v>
      </c>
    </row>
    <row r="16" spans="1:14" ht="15">
      <c r="A16" s="222">
        <v>631</v>
      </c>
      <c r="B16" s="79"/>
      <c r="C16" s="1001"/>
      <c r="D16" s="803"/>
      <c r="E16" s="796" t="s">
        <v>374</v>
      </c>
      <c r="F16" s="5">
        <v>730</v>
      </c>
      <c r="G16" s="192">
        <v>660</v>
      </c>
      <c r="H16" s="5">
        <f>H17</f>
        <v>800</v>
      </c>
      <c r="I16" s="4">
        <f>I17</f>
        <v>800</v>
      </c>
      <c r="J16" s="192">
        <v>500</v>
      </c>
      <c r="K16" s="5">
        <f>K17</f>
        <v>500</v>
      </c>
      <c r="L16" s="4">
        <f>L17</f>
        <v>500</v>
      </c>
      <c r="M16" s="442">
        <v>112.43</v>
      </c>
      <c r="N16" s="410">
        <f t="shared" si="0"/>
        <v>22.486000000000004</v>
      </c>
    </row>
    <row r="17" spans="1:14" ht="15">
      <c r="A17" s="224">
        <v>631001</v>
      </c>
      <c r="B17" s="81"/>
      <c r="C17" s="125">
        <v>41</v>
      </c>
      <c r="D17" s="803" t="s">
        <v>77</v>
      </c>
      <c r="E17" s="800" t="s">
        <v>376</v>
      </c>
      <c r="F17" s="82">
        <v>730</v>
      </c>
      <c r="G17" s="258">
        <v>660</v>
      </c>
      <c r="H17" s="82">
        <v>800</v>
      </c>
      <c r="I17" s="83">
        <v>800</v>
      </c>
      <c r="J17" s="194">
        <v>500</v>
      </c>
      <c r="K17" s="82">
        <v>500</v>
      </c>
      <c r="L17" s="83">
        <v>500</v>
      </c>
      <c r="M17" s="1184">
        <v>112.43</v>
      </c>
      <c r="N17" s="401">
        <f t="shared" si="0"/>
        <v>22.486000000000004</v>
      </c>
    </row>
    <row r="18" spans="1:14" ht="14.25" customHeight="1">
      <c r="A18" s="191">
        <v>632</v>
      </c>
      <c r="B18" s="79"/>
      <c r="C18" s="89"/>
      <c r="D18" s="808"/>
      <c r="E18" s="797" t="s">
        <v>89</v>
      </c>
      <c r="F18" s="5">
        <f>SUM(F19:F23)</f>
        <v>4874</v>
      </c>
      <c r="G18" s="192">
        <f aca="true" t="shared" si="2" ref="G18:M18">SUM(G19:G23)</f>
        <v>6307</v>
      </c>
      <c r="H18" s="5">
        <f>SUM(H19:H23)</f>
        <v>5450</v>
      </c>
      <c r="I18" s="4">
        <f>SUM(I19:I23)</f>
        <v>5450</v>
      </c>
      <c r="J18" s="192">
        <f t="shared" si="2"/>
        <v>4900</v>
      </c>
      <c r="K18" s="5">
        <f t="shared" si="2"/>
        <v>5150</v>
      </c>
      <c r="L18" s="4">
        <f t="shared" si="2"/>
        <v>6150</v>
      </c>
      <c r="M18" s="442">
        <f t="shared" si="2"/>
        <v>4714.02</v>
      </c>
      <c r="N18" s="410">
        <f t="shared" si="0"/>
        <v>76.65073170731709</v>
      </c>
    </row>
    <row r="19" spans="1:14" ht="18.75" customHeight="1">
      <c r="A19" s="196">
        <v>632002</v>
      </c>
      <c r="B19" s="55"/>
      <c r="C19" s="91">
        <v>41</v>
      </c>
      <c r="D19" s="813" t="s">
        <v>77</v>
      </c>
      <c r="E19" s="798" t="s">
        <v>302</v>
      </c>
      <c r="F19" s="97"/>
      <c r="G19" s="197">
        <v>408</v>
      </c>
      <c r="H19" s="97"/>
      <c r="I19" s="6"/>
      <c r="J19" s="197"/>
      <c r="K19" s="97"/>
      <c r="L19" s="6"/>
      <c r="M19" s="1185"/>
      <c r="N19" s="1268"/>
    </row>
    <row r="20" spans="1:14" ht="1.5" customHeight="1" hidden="1">
      <c r="A20" s="198">
        <v>632001</v>
      </c>
      <c r="B20" s="34">
        <v>2</v>
      </c>
      <c r="C20" s="91"/>
      <c r="D20" s="814" t="s">
        <v>90</v>
      </c>
      <c r="E20" s="741" t="s">
        <v>92</v>
      </c>
      <c r="F20" s="51"/>
      <c r="G20" s="199"/>
      <c r="H20" s="51"/>
      <c r="I20" s="51"/>
      <c r="J20" s="199"/>
      <c r="K20" s="51"/>
      <c r="L20" s="51"/>
      <c r="M20" s="387"/>
      <c r="N20" s="398"/>
    </row>
    <row r="21" spans="1:14" ht="15">
      <c r="A21" s="198">
        <v>632003</v>
      </c>
      <c r="B21" s="34">
        <v>1</v>
      </c>
      <c r="C21" s="91">
        <v>41</v>
      </c>
      <c r="D21" s="814" t="s">
        <v>90</v>
      </c>
      <c r="E21" s="741" t="s">
        <v>93</v>
      </c>
      <c r="F21" s="51">
        <v>2503</v>
      </c>
      <c r="G21" s="199">
        <v>3299</v>
      </c>
      <c r="H21" s="51">
        <v>2800</v>
      </c>
      <c r="I21" s="51">
        <v>2800</v>
      </c>
      <c r="J21" s="199">
        <v>2600</v>
      </c>
      <c r="K21" s="51">
        <v>2800</v>
      </c>
      <c r="L21" s="51">
        <v>3800</v>
      </c>
      <c r="M21" s="387">
        <v>2936.64</v>
      </c>
      <c r="N21" s="398">
        <f aca="true" t="shared" si="3" ref="N21:N26">(100/L21)*M21</f>
        <v>77.27999999999999</v>
      </c>
    </row>
    <row r="22" spans="1:14" ht="15">
      <c r="A22" s="198">
        <v>632003</v>
      </c>
      <c r="B22" s="9">
        <v>2</v>
      </c>
      <c r="C22" s="1002">
        <v>41</v>
      </c>
      <c r="D22" s="814" t="s">
        <v>90</v>
      </c>
      <c r="E22" s="741" t="s">
        <v>94</v>
      </c>
      <c r="F22" s="51">
        <v>2371</v>
      </c>
      <c r="G22" s="199">
        <v>2600</v>
      </c>
      <c r="H22" s="37">
        <v>2600</v>
      </c>
      <c r="I22" s="37">
        <v>2600</v>
      </c>
      <c r="J22" s="210">
        <v>2300</v>
      </c>
      <c r="K22" s="37">
        <v>2300</v>
      </c>
      <c r="L22" s="37">
        <v>2300</v>
      </c>
      <c r="M22" s="1186">
        <v>1777.38</v>
      </c>
      <c r="N22" s="1272">
        <f t="shared" si="3"/>
        <v>77.27739130434783</v>
      </c>
    </row>
    <row r="23" spans="1:14" ht="15">
      <c r="A23" s="206">
        <v>632003</v>
      </c>
      <c r="B23" s="33">
        <v>3</v>
      </c>
      <c r="C23" s="236">
        <v>41</v>
      </c>
      <c r="D23" s="815" t="s">
        <v>90</v>
      </c>
      <c r="E23" s="809" t="s">
        <v>95</v>
      </c>
      <c r="F23" s="85"/>
      <c r="G23" s="201"/>
      <c r="H23" s="811">
        <v>50</v>
      </c>
      <c r="I23" s="24">
        <v>50</v>
      </c>
      <c r="J23" s="243"/>
      <c r="K23" s="811">
        <v>50</v>
      </c>
      <c r="L23" s="24">
        <v>50</v>
      </c>
      <c r="M23" s="1187">
        <v>0</v>
      </c>
      <c r="N23" s="1303">
        <f t="shared" si="3"/>
        <v>0</v>
      </c>
    </row>
    <row r="24" spans="1:14" ht="15">
      <c r="A24" s="191">
        <v>633</v>
      </c>
      <c r="B24" s="79"/>
      <c r="C24" s="89"/>
      <c r="D24" s="808"/>
      <c r="E24" s="797" t="s">
        <v>96</v>
      </c>
      <c r="F24" s="5">
        <f aca="true" t="shared" si="4" ref="F24:M24">SUM(F25:F49)</f>
        <v>9855</v>
      </c>
      <c r="G24" s="192">
        <f t="shared" si="4"/>
        <v>13118</v>
      </c>
      <c r="H24" s="5">
        <f t="shared" si="4"/>
        <v>12370</v>
      </c>
      <c r="I24" s="5">
        <f t="shared" si="4"/>
        <v>15170</v>
      </c>
      <c r="J24" s="192">
        <f t="shared" si="4"/>
        <v>9729</v>
      </c>
      <c r="K24" s="5">
        <f t="shared" si="4"/>
        <v>12200</v>
      </c>
      <c r="L24" s="5">
        <f t="shared" si="4"/>
        <v>14350</v>
      </c>
      <c r="M24" s="1181">
        <f t="shared" si="4"/>
        <v>9547.53</v>
      </c>
      <c r="N24" s="1273">
        <f t="shared" si="3"/>
        <v>66.53331010452962</v>
      </c>
    </row>
    <row r="25" spans="1:14" ht="15">
      <c r="A25" s="207">
        <v>633001</v>
      </c>
      <c r="B25" s="23"/>
      <c r="C25" s="239">
        <v>41</v>
      </c>
      <c r="D25" s="816" t="s">
        <v>77</v>
      </c>
      <c r="E25" s="812" t="s">
        <v>97</v>
      </c>
      <c r="F25" s="56">
        <v>28</v>
      </c>
      <c r="G25" s="208">
        <v>170</v>
      </c>
      <c r="H25" s="56"/>
      <c r="I25" s="22"/>
      <c r="J25" s="208">
        <v>180</v>
      </c>
      <c r="K25" s="56"/>
      <c r="L25" s="22">
        <v>1350</v>
      </c>
      <c r="M25" s="1182">
        <v>1344.8</v>
      </c>
      <c r="N25" s="1304">
        <f t="shared" si="3"/>
        <v>99.6148148148148</v>
      </c>
    </row>
    <row r="26" spans="1:14" ht="15">
      <c r="A26" s="198">
        <v>633002</v>
      </c>
      <c r="B26" s="9"/>
      <c r="C26" s="438">
        <v>41</v>
      </c>
      <c r="D26" s="806" t="s">
        <v>77</v>
      </c>
      <c r="E26" s="741" t="s">
        <v>98</v>
      </c>
      <c r="F26" s="51">
        <v>1277</v>
      </c>
      <c r="G26" s="199">
        <v>2790</v>
      </c>
      <c r="H26" s="51">
        <v>3000</v>
      </c>
      <c r="I26" s="8">
        <v>3000</v>
      </c>
      <c r="J26" s="199">
        <v>1500</v>
      </c>
      <c r="K26" s="51">
        <v>3000</v>
      </c>
      <c r="L26" s="8">
        <v>3000</v>
      </c>
      <c r="M26" s="386">
        <v>1760</v>
      </c>
      <c r="N26" s="1305">
        <f t="shared" si="3"/>
        <v>58.666666666666664</v>
      </c>
    </row>
    <row r="27" spans="1:14" ht="15">
      <c r="A27" s="198">
        <v>633004</v>
      </c>
      <c r="B27" s="36">
        <v>1</v>
      </c>
      <c r="C27" s="14">
        <v>41</v>
      </c>
      <c r="D27" s="804" t="s">
        <v>77</v>
      </c>
      <c r="E27" s="43" t="s">
        <v>417</v>
      </c>
      <c r="F27" s="37"/>
      <c r="G27" s="210">
        <v>550</v>
      </c>
      <c r="H27" s="37"/>
      <c r="I27" s="37"/>
      <c r="J27" s="210">
        <v>550</v>
      </c>
      <c r="K27" s="37"/>
      <c r="L27" s="8"/>
      <c r="M27" s="1186"/>
      <c r="N27" s="1305"/>
    </row>
    <row r="28" spans="1:14" ht="15">
      <c r="A28" s="198">
        <v>633004</v>
      </c>
      <c r="B28" s="9">
        <v>2</v>
      </c>
      <c r="C28" s="239">
        <v>41</v>
      </c>
      <c r="D28" s="806" t="s">
        <v>77</v>
      </c>
      <c r="E28" s="741" t="s">
        <v>99</v>
      </c>
      <c r="F28" s="51">
        <v>1140</v>
      </c>
      <c r="G28" s="199">
        <v>383</v>
      </c>
      <c r="H28" s="51">
        <v>1000</v>
      </c>
      <c r="I28" s="8">
        <v>1000</v>
      </c>
      <c r="J28" s="199">
        <v>800</v>
      </c>
      <c r="K28" s="51">
        <v>1000</v>
      </c>
      <c r="L28" s="8">
        <v>1000</v>
      </c>
      <c r="M28" s="386">
        <v>210.08</v>
      </c>
      <c r="N28" s="1272">
        <f aca="true" t="shared" si="5" ref="N28:N38">(100/L28)*M28</f>
        <v>21.008000000000003</v>
      </c>
    </row>
    <row r="29" spans="1:14" ht="15">
      <c r="A29" s="198">
        <v>633004</v>
      </c>
      <c r="B29" s="9">
        <v>3</v>
      </c>
      <c r="C29" s="438">
        <v>41</v>
      </c>
      <c r="D29" s="806" t="s">
        <v>77</v>
      </c>
      <c r="E29" s="457" t="s">
        <v>100</v>
      </c>
      <c r="F29" s="51"/>
      <c r="G29" s="199"/>
      <c r="H29" s="51">
        <v>200</v>
      </c>
      <c r="I29" s="8">
        <v>200</v>
      </c>
      <c r="J29" s="199"/>
      <c r="K29" s="51">
        <v>200</v>
      </c>
      <c r="L29" s="8">
        <v>200</v>
      </c>
      <c r="M29" s="386">
        <v>0</v>
      </c>
      <c r="N29" s="1304">
        <f t="shared" si="5"/>
        <v>0</v>
      </c>
    </row>
    <row r="30" spans="1:14" ht="15">
      <c r="A30" s="198">
        <v>633006</v>
      </c>
      <c r="B30" s="9">
        <v>1</v>
      </c>
      <c r="C30" s="14">
        <v>41</v>
      </c>
      <c r="D30" s="804" t="s">
        <v>77</v>
      </c>
      <c r="E30" s="457" t="s">
        <v>101</v>
      </c>
      <c r="F30" s="51">
        <v>1422</v>
      </c>
      <c r="G30" s="199">
        <v>824</v>
      </c>
      <c r="H30" s="51">
        <v>1200</v>
      </c>
      <c r="I30" s="8">
        <v>1200</v>
      </c>
      <c r="J30" s="199">
        <v>1000</v>
      </c>
      <c r="K30" s="51">
        <v>1200</v>
      </c>
      <c r="L30" s="8">
        <v>1200</v>
      </c>
      <c r="M30" s="386">
        <v>1089.52</v>
      </c>
      <c r="N30" s="1305">
        <f t="shared" si="5"/>
        <v>90.79333333333332</v>
      </c>
    </row>
    <row r="31" spans="1:14" ht="15">
      <c r="A31" s="198">
        <v>633006</v>
      </c>
      <c r="B31" s="9">
        <v>2</v>
      </c>
      <c r="C31" s="239">
        <v>41</v>
      </c>
      <c r="D31" s="806" t="s">
        <v>77</v>
      </c>
      <c r="E31" s="457" t="s">
        <v>102</v>
      </c>
      <c r="F31" s="51">
        <v>1223</v>
      </c>
      <c r="G31" s="199">
        <v>1992</v>
      </c>
      <c r="H31" s="51">
        <v>1500</v>
      </c>
      <c r="I31" s="8">
        <v>1700</v>
      </c>
      <c r="J31" s="199">
        <v>1000</v>
      </c>
      <c r="K31" s="51">
        <v>1700</v>
      </c>
      <c r="L31" s="8">
        <v>1800</v>
      </c>
      <c r="M31" s="386">
        <v>1708.81</v>
      </c>
      <c r="N31" s="1305">
        <f t="shared" si="5"/>
        <v>94.93388888888889</v>
      </c>
    </row>
    <row r="32" spans="1:14" ht="15">
      <c r="A32" s="198">
        <v>633006</v>
      </c>
      <c r="B32" s="9">
        <v>3</v>
      </c>
      <c r="C32" s="438">
        <v>41</v>
      </c>
      <c r="D32" s="806" t="s">
        <v>77</v>
      </c>
      <c r="E32" s="457" t="s">
        <v>393</v>
      </c>
      <c r="F32" s="51">
        <v>613</v>
      </c>
      <c r="G32" s="199">
        <v>400</v>
      </c>
      <c r="H32" s="51">
        <v>700</v>
      </c>
      <c r="I32" s="8">
        <v>700</v>
      </c>
      <c r="J32" s="199">
        <v>50</v>
      </c>
      <c r="K32" s="51">
        <v>500</v>
      </c>
      <c r="L32" s="8">
        <v>500</v>
      </c>
      <c r="M32" s="386">
        <v>228.66</v>
      </c>
      <c r="N32" s="1272">
        <f t="shared" si="5"/>
        <v>45.732</v>
      </c>
    </row>
    <row r="33" spans="1:14" ht="15">
      <c r="A33" s="198">
        <v>633006</v>
      </c>
      <c r="B33" s="9">
        <v>4</v>
      </c>
      <c r="C33" s="14">
        <v>41</v>
      </c>
      <c r="D33" s="804" t="s">
        <v>77</v>
      </c>
      <c r="E33" s="457" t="s">
        <v>104</v>
      </c>
      <c r="F33" s="51">
        <v>91</v>
      </c>
      <c r="G33" s="199">
        <v>10</v>
      </c>
      <c r="H33" s="51">
        <v>50</v>
      </c>
      <c r="I33" s="8">
        <v>50</v>
      </c>
      <c r="J33" s="199">
        <v>20</v>
      </c>
      <c r="K33" s="51">
        <v>50</v>
      </c>
      <c r="L33" s="8">
        <v>50</v>
      </c>
      <c r="M33" s="386">
        <v>15.48</v>
      </c>
      <c r="N33" s="1272">
        <f t="shared" si="5"/>
        <v>30.96</v>
      </c>
    </row>
    <row r="34" spans="1:14" ht="15">
      <c r="A34" s="198">
        <v>633006</v>
      </c>
      <c r="B34" s="9">
        <v>5</v>
      </c>
      <c r="C34" s="14">
        <v>41</v>
      </c>
      <c r="D34" s="806" t="s">
        <v>77</v>
      </c>
      <c r="E34" s="457" t="s">
        <v>105</v>
      </c>
      <c r="F34" s="51">
        <v>240</v>
      </c>
      <c r="G34" s="199">
        <v>10</v>
      </c>
      <c r="H34" s="51">
        <v>30</v>
      </c>
      <c r="I34" s="8">
        <v>30</v>
      </c>
      <c r="J34" s="199"/>
      <c r="K34" s="51">
        <v>30</v>
      </c>
      <c r="L34" s="8">
        <v>30</v>
      </c>
      <c r="M34" s="386">
        <v>8.5</v>
      </c>
      <c r="N34" s="1283">
        <f t="shared" si="5"/>
        <v>28.333333333333336</v>
      </c>
    </row>
    <row r="35" spans="1:14" ht="15">
      <c r="A35" s="198">
        <v>633006</v>
      </c>
      <c r="B35" s="9">
        <v>6</v>
      </c>
      <c r="C35" s="239">
        <v>41</v>
      </c>
      <c r="D35" s="805" t="s">
        <v>90</v>
      </c>
      <c r="E35" s="743" t="s">
        <v>106</v>
      </c>
      <c r="F35" s="51">
        <v>50</v>
      </c>
      <c r="G35" s="199">
        <v>62</v>
      </c>
      <c r="H35" s="51">
        <v>100</v>
      </c>
      <c r="I35" s="8">
        <v>150</v>
      </c>
      <c r="J35" s="199">
        <v>50</v>
      </c>
      <c r="K35" s="51">
        <v>150</v>
      </c>
      <c r="L35" s="8">
        <v>150</v>
      </c>
      <c r="M35" s="386">
        <v>4.99</v>
      </c>
      <c r="N35" s="1272">
        <f t="shared" si="5"/>
        <v>3.3266666666666667</v>
      </c>
    </row>
    <row r="36" spans="1:14" ht="15">
      <c r="A36" s="198">
        <v>633006</v>
      </c>
      <c r="B36" s="34">
        <v>7</v>
      </c>
      <c r="C36" s="438">
        <v>41</v>
      </c>
      <c r="D36" s="806" t="s">
        <v>77</v>
      </c>
      <c r="E36" s="741" t="s">
        <v>107</v>
      </c>
      <c r="F36" s="51">
        <v>667</v>
      </c>
      <c r="G36" s="199">
        <v>1451</v>
      </c>
      <c r="H36" s="51">
        <v>1120</v>
      </c>
      <c r="I36" s="51">
        <v>1120</v>
      </c>
      <c r="J36" s="199">
        <v>1000</v>
      </c>
      <c r="K36" s="51">
        <v>600</v>
      </c>
      <c r="L36" s="51">
        <v>600</v>
      </c>
      <c r="M36" s="387">
        <v>462.68</v>
      </c>
      <c r="N36" s="1272">
        <f t="shared" si="5"/>
        <v>77.11333333333333</v>
      </c>
    </row>
    <row r="37" spans="1:14" ht="15">
      <c r="A37" s="198">
        <v>633006</v>
      </c>
      <c r="B37" s="34">
        <v>8</v>
      </c>
      <c r="C37" s="14">
        <v>41</v>
      </c>
      <c r="D37" s="806" t="s">
        <v>108</v>
      </c>
      <c r="E37" s="741" t="s">
        <v>392</v>
      </c>
      <c r="F37" s="51">
        <v>484</v>
      </c>
      <c r="G37" s="199">
        <v>396</v>
      </c>
      <c r="H37" s="51">
        <v>500</v>
      </c>
      <c r="I37" s="51">
        <v>500</v>
      </c>
      <c r="J37" s="199">
        <v>500</v>
      </c>
      <c r="K37" s="51">
        <v>500</v>
      </c>
      <c r="L37" s="51">
        <v>500</v>
      </c>
      <c r="M37" s="387">
        <v>436.52</v>
      </c>
      <c r="N37" s="1272">
        <f t="shared" si="5"/>
        <v>87.304</v>
      </c>
    </row>
    <row r="38" spans="1:14" ht="15">
      <c r="A38" s="198">
        <v>633006</v>
      </c>
      <c r="B38" s="34">
        <v>9</v>
      </c>
      <c r="C38" s="239">
        <v>41</v>
      </c>
      <c r="D38" s="806" t="s">
        <v>77</v>
      </c>
      <c r="E38" s="741" t="s">
        <v>394</v>
      </c>
      <c r="F38" s="51">
        <v>419</v>
      </c>
      <c r="G38" s="199">
        <v>220</v>
      </c>
      <c r="H38" s="51">
        <v>50</v>
      </c>
      <c r="I38" s="51">
        <v>50</v>
      </c>
      <c r="J38" s="199">
        <v>220</v>
      </c>
      <c r="K38" s="51">
        <v>50</v>
      </c>
      <c r="L38" s="51">
        <v>50</v>
      </c>
      <c r="M38" s="387">
        <v>0</v>
      </c>
      <c r="N38" s="1272">
        <f t="shared" si="5"/>
        <v>0</v>
      </c>
    </row>
    <row r="39" spans="1:14" ht="15">
      <c r="A39" s="198">
        <v>633006</v>
      </c>
      <c r="B39" s="34">
        <v>10</v>
      </c>
      <c r="C39" s="438">
        <v>41</v>
      </c>
      <c r="D39" s="806" t="s">
        <v>418</v>
      </c>
      <c r="E39" s="741" t="s">
        <v>419</v>
      </c>
      <c r="F39" s="51"/>
      <c r="G39" s="199">
        <v>136</v>
      </c>
      <c r="H39" s="51"/>
      <c r="I39" s="51"/>
      <c r="J39" s="199">
        <v>140</v>
      </c>
      <c r="K39" s="51"/>
      <c r="L39" s="51"/>
      <c r="M39" s="387"/>
      <c r="N39" s="402"/>
    </row>
    <row r="40" spans="1:14" ht="15">
      <c r="A40" s="198">
        <v>633006</v>
      </c>
      <c r="B40" s="9">
        <v>12</v>
      </c>
      <c r="C40" s="14">
        <v>41</v>
      </c>
      <c r="D40" s="806" t="s">
        <v>108</v>
      </c>
      <c r="E40" s="741" t="s">
        <v>109</v>
      </c>
      <c r="F40" s="51">
        <v>20</v>
      </c>
      <c r="G40" s="199">
        <v>120</v>
      </c>
      <c r="H40" s="51">
        <v>50</v>
      </c>
      <c r="I40" s="8">
        <v>50</v>
      </c>
      <c r="J40" s="199">
        <v>130</v>
      </c>
      <c r="K40" s="51">
        <v>50</v>
      </c>
      <c r="L40" s="8">
        <v>50</v>
      </c>
      <c r="M40" s="386">
        <v>0</v>
      </c>
      <c r="N40" s="1272">
        <f>(100/L40)*M40</f>
        <v>0</v>
      </c>
    </row>
    <row r="41" spans="1:14" ht="15">
      <c r="A41" s="196">
        <v>633006</v>
      </c>
      <c r="B41" s="55">
        <v>13</v>
      </c>
      <c r="C41" s="239">
        <v>41</v>
      </c>
      <c r="D41" s="817" t="s">
        <v>110</v>
      </c>
      <c r="E41" s="798" t="s">
        <v>111</v>
      </c>
      <c r="F41" s="97">
        <v>180</v>
      </c>
      <c r="G41" s="197">
        <v>45</v>
      </c>
      <c r="H41" s="97">
        <v>100</v>
      </c>
      <c r="I41" s="6">
        <v>650</v>
      </c>
      <c r="J41" s="197">
        <v>50</v>
      </c>
      <c r="K41" s="97">
        <v>100</v>
      </c>
      <c r="L41" s="6">
        <v>100</v>
      </c>
      <c r="M41" s="1185">
        <v>0</v>
      </c>
      <c r="N41" s="1272">
        <f>(100/L41)*M41</f>
        <v>0</v>
      </c>
    </row>
    <row r="42" spans="1:14" ht="15">
      <c r="A42" s="196">
        <v>633006</v>
      </c>
      <c r="B42" s="55">
        <v>14</v>
      </c>
      <c r="C42" s="438">
        <v>41</v>
      </c>
      <c r="D42" s="817" t="s">
        <v>136</v>
      </c>
      <c r="E42" s="798" t="s">
        <v>395</v>
      </c>
      <c r="F42" s="97">
        <v>394</v>
      </c>
      <c r="G42" s="197"/>
      <c r="H42" s="97"/>
      <c r="I42" s="6"/>
      <c r="J42" s="197"/>
      <c r="K42" s="97"/>
      <c r="L42" s="6"/>
      <c r="M42" s="1185"/>
      <c r="N42" s="402"/>
    </row>
    <row r="43" spans="1:14" ht="15">
      <c r="A43" s="196">
        <v>633006</v>
      </c>
      <c r="B43" s="55">
        <v>15</v>
      </c>
      <c r="C43" s="14">
        <v>41</v>
      </c>
      <c r="D43" s="817" t="s">
        <v>77</v>
      </c>
      <c r="E43" s="798" t="s">
        <v>420</v>
      </c>
      <c r="F43" s="97"/>
      <c r="G43" s="197">
        <v>424</v>
      </c>
      <c r="H43" s="97">
        <v>400</v>
      </c>
      <c r="I43" s="6">
        <v>400</v>
      </c>
      <c r="J43" s="197">
        <v>430</v>
      </c>
      <c r="K43" s="97"/>
      <c r="L43" s="6"/>
      <c r="M43" s="1185"/>
      <c r="N43" s="398"/>
    </row>
    <row r="44" spans="1:14" ht="15">
      <c r="A44" s="198">
        <v>633009</v>
      </c>
      <c r="B44" s="9">
        <v>1</v>
      </c>
      <c r="C44" s="14">
        <v>41</v>
      </c>
      <c r="D44" s="806" t="s">
        <v>77</v>
      </c>
      <c r="E44" s="741" t="s">
        <v>112</v>
      </c>
      <c r="F44" s="97">
        <v>626</v>
      </c>
      <c r="G44" s="197">
        <v>538</v>
      </c>
      <c r="H44" s="51">
        <v>500</v>
      </c>
      <c r="I44" s="8">
        <v>500</v>
      </c>
      <c r="J44" s="199">
        <v>400</v>
      </c>
      <c r="K44" s="51">
        <v>500</v>
      </c>
      <c r="L44" s="8">
        <v>500</v>
      </c>
      <c r="M44" s="386">
        <v>220.47</v>
      </c>
      <c r="N44" s="1272">
        <f aca="true" t="shared" si="6" ref="N44:N57">(100/L44)*M44</f>
        <v>44.094</v>
      </c>
    </row>
    <row r="45" spans="1:14" ht="15">
      <c r="A45" s="196">
        <v>633010</v>
      </c>
      <c r="B45" s="55"/>
      <c r="C45" s="91">
        <v>41</v>
      </c>
      <c r="D45" s="817" t="s">
        <v>77</v>
      </c>
      <c r="E45" s="798" t="s">
        <v>113</v>
      </c>
      <c r="F45" s="97">
        <v>511</v>
      </c>
      <c r="G45" s="197">
        <v>784</v>
      </c>
      <c r="H45" s="97">
        <v>800</v>
      </c>
      <c r="I45" s="6">
        <v>1200</v>
      </c>
      <c r="J45" s="197">
        <v>500</v>
      </c>
      <c r="K45" s="97">
        <v>800</v>
      </c>
      <c r="L45" s="6">
        <v>800</v>
      </c>
      <c r="M45" s="1185">
        <v>0</v>
      </c>
      <c r="N45" s="1272">
        <f t="shared" si="6"/>
        <v>0</v>
      </c>
    </row>
    <row r="46" spans="1:14" ht="15">
      <c r="A46" s="202">
        <v>633011</v>
      </c>
      <c r="B46" s="87"/>
      <c r="C46" s="1003">
        <v>41</v>
      </c>
      <c r="D46" s="818" t="s">
        <v>77</v>
      </c>
      <c r="E46" s="820" t="s">
        <v>114</v>
      </c>
      <c r="F46" s="819">
        <v>62</v>
      </c>
      <c r="G46" s="203">
        <v>46</v>
      </c>
      <c r="H46" s="819">
        <v>70</v>
      </c>
      <c r="I46" s="58">
        <v>70</v>
      </c>
      <c r="J46" s="203">
        <v>60</v>
      </c>
      <c r="K46" s="819">
        <v>70</v>
      </c>
      <c r="L46" s="58">
        <v>70</v>
      </c>
      <c r="M46" s="1188">
        <v>11.58</v>
      </c>
      <c r="N46" s="1283">
        <f t="shared" si="6"/>
        <v>16.542857142857144</v>
      </c>
    </row>
    <row r="47" spans="1:14" ht="15">
      <c r="A47" s="456">
        <v>633013</v>
      </c>
      <c r="B47" s="334"/>
      <c r="C47" s="14">
        <v>41</v>
      </c>
      <c r="D47" s="818" t="s">
        <v>77</v>
      </c>
      <c r="E47" s="919" t="s">
        <v>421</v>
      </c>
      <c r="F47" s="819"/>
      <c r="G47" s="203">
        <v>369</v>
      </c>
      <c r="H47" s="202"/>
      <c r="I47" s="58">
        <v>1500</v>
      </c>
      <c r="J47" s="203">
        <v>149</v>
      </c>
      <c r="K47" s="819">
        <v>600</v>
      </c>
      <c r="L47" s="58">
        <v>1000</v>
      </c>
      <c r="M47" s="1188">
        <v>961</v>
      </c>
      <c r="N47" s="1272">
        <f t="shared" si="6"/>
        <v>96.10000000000001</v>
      </c>
    </row>
    <row r="48" spans="1:14" ht="15">
      <c r="A48" s="202">
        <v>633015</v>
      </c>
      <c r="B48" s="455"/>
      <c r="C48" s="239">
        <v>41</v>
      </c>
      <c r="D48" s="818" t="s">
        <v>77</v>
      </c>
      <c r="E48" s="919" t="s">
        <v>449</v>
      </c>
      <c r="F48" s="864">
        <v>56</v>
      </c>
      <c r="G48" s="203"/>
      <c r="H48" s="819"/>
      <c r="I48" s="15">
        <v>100</v>
      </c>
      <c r="J48" s="285"/>
      <c r="K48" s="864">
        <v>100</v>
      </c>
      <c r="L48" s="12">
        <v>100</v>
      </c>
      <c r="M48" s="1189">
        <v>0</v>
      </c>
      <c r="N48" s="1272">
        <f t="shared" si="6"/>
        <v>0</v>
      </c>
    </row>
    <row r="49" spans="1:14" ht="15">
      <c r="A49" s="206">
        <v>633016</v>
      </c>
      <c r="B49" s="33"/>
      <c r="C49" s="438">
        <v>41</v>
      </c>
      <c r="D49" s="807" t="s">
        <v>115</v>
      </c>
      <c r="E49" s="809" t="s">
        <v>116</v>
      </c>
      <c r="F49" s="85">
        <v>352</v>
      </c>
      <c r="G49" s="201">
        <v>1398</v>
      </c>
      <c r="H49" s="85">
        <v>1000</v>
      </c>
      <c r="I49" s="24">
        <v>1000</v>
      </c>
      <c r="J49" s="243">
        <v>1000</v>
      </c>
      <c r="K49" s="811">
        <v>1000</v>
      </c>
      <c r="L49" s="10">
        <v>1300</v>
      </c>
      <c r="M49" s="1183">
        <v>1084.44</v>
      </c>
      <c r="N49" s="1303">
        <f t="shared" si="6"/>
        <v>83.41846153846154</v>
      </c>
    </row>
    <row r="50" spans="1:14" ht="15">
      <c r="A50" s="191">
        <v>634</v>
      </c>
      <c r="B50" s="79"/>
      <c r="C50" s="1005"/>
      <c r="D50" s="837"/>
      <c r="E50" s="1030" t="s">
        <v>117</v>
      </c>
      <c r="F50" s="5">
        <f>SUM(F51:F59)</f>
        <v>6266</v>
      </c>
      <c r="G50" s="192">
        <f aca="true" t="shared" si="7" ref="G50:M50">SUM(G51:G59)</f>
        <v>10849</v>
      </c>
      <c r="H50" s="5">
        <f>SUM(H51:H59)</f>
        <v>9732</v>
      </c>
      <c r="I50" s="4">
        <f>SUM(I51:I59)</f>
        <v>10132</v>
      </c>
      <c r="J50" s="192">
        <f t="shared" si="7"/>
        <v>9402</v>
      </c>
      <c r="K50" s="5">
        <f t="shared" si="7"/>
        <v>9632</v>
      </c>
      <c r="L50" s="4">
        <f t="shared" si="7"/>
        <v>10142</v>
      </c>
      <c r="M50" s="442">
        <f t="shared" si="7"/>
        <v>6184.699999999999</v>
      </c>
      <c r="N50" s="1273">
        <f t="shared" si="6"/>
        <v>60.9810688227174</v>
      </c>
    </row>
    <row r="51" spans="1:14" ht="15">
      <c r="A51" s="196">
        <v>634001</v>
      </c>
      <c r="B51" s="55">
        <v>1</v>
      </c>
      <c r="C51" s="981">
        <v>41</v>
      </c>
      <c r="D51" s="816" t="s">
        <v>118</v>
      </c>
      <c r="E51" s="812" t="s">
        <v>119</v>
      </c>
      <c r="F51" s="97">
        <v>1872</v>
      </c>
      <c r="G51" s="197">
        <v>1949</v>
      </c>
      <c r="H51" s="97">
        <v>2000</v>
      </c>
      <c r="I51" s="6">
        <v>2000</v>
      </c>
      <c r="J51" s="197">
        <v>1800</v>
      </c>
      <c r="K51" s="97">
        <v>2000</v>
      </c>
      <c r="L51" s="6">
        <v>2500</v>
      </c>
      <c r="M51" s="1185">
        <v>2014.11</v>
      </c>
      <c r="N51" s="1268">
        <f t="shared" si="6"/>
        <v>80.56439999999999</v>
      </c>
    </row>
    <row r="52" spans="1:14" ht="15">
      <c r="A52" s="198">
        <v>634001</v>
      </c>
      <c r="B52" s="34">
        <v>2</v>
      </c>
      <c r="C52" s="14">
        <v>41</v>
      </c>
      <c r="D52" s="817" t="s">
        <v>118</v>
      </c>
      <c r="E52" s="741" t="s">
        <v>120</v>
      </c>
      <c r="F52" s="51">
        <v>2522</v>
      </c>
      <c r="G52" s="199">
        <v>2481</v>
      </c>
      <c r="H52" s="51">
        <v>2600</v>
      </c>
      <c r="I52" s="8">
        <v>3000</v>
      </c>
      <c r="J52" s="199">
        <v>2500</v>
      </c>
      <c r="K52" s="51">
        <v>3000</v>
      </c>
      <c r="L52" s="8">
        <v>3000</v>
      </c>
      <c r="M52" s="386">
        <v>2094.63</v>
      </c>
      <c r="N52" s="1272">
        <f t="shared" si="6"/>
        <v>69.821</v>
      </c>
    </row>
    <row r="53" spans="1:14" ht="15">
      <c r="A53" s="198">
        <v>634001</v>
      </c>
      <c r="B53" s="34">
        <v>3</v>
      </c>
      <c r="C53" s="14">
        <v>41</v>
      </c>
      <c r="D53" s="817" t="s">
        <v>118</v>
      </c>
      <c r="E53" s="741" t="s">
        <v>121</v>
      </c>
      <c r="F53" s="51">
        <v>175</v>
      </c>
      <c r="G53" s="199">
        <v>58</v>
      </c>
      <c r="H53" s="51">
        <v>120</v>
      </c>
      <c r="I53" s="8">
        <v>120</v>
      </c>
      <c r="J53" s="199">
        <v>100</v>
      </c>
      <c r="K53" s="51">
        <v>120</v>
      </c>
      <c r="L53" s="8">
        <v>120</v>
      </c>
      <c r="M53" s="386">
        <v>23.4</v>
      </c>
      <c r="N53" s="1272">
        <f t="shared" si="6"/>
        <v>19.5</v>
      </c>
    </row>
    <row r="54" spans="1:14" ht="15">
      <c r="A54" s="198">
        <v>634002</v>
      </c>
      <c r="B54" s="34">
        <v>1</v>
      </c>
      <c r="C54" s="91">
        <v>41</v>
      </c>
      <c r="D54" s="817" t="s">
        <v>118</v>
      </c>
      <c r="E54" s="741" t="s">
        <v>122</v>
      </c>
      <c r="F54" s="51">
        <v>296</v>
      </c>
      <c r="G54" s="199">
        <v>236</v>
      </c>
      <c r="H54" s="51">
        <v>200</v>
      </c>
      <c r="I54" s="8">
        <v>200</v>
      </c>
      <c r="J54" s="199">
        <v>250</v>
      </c>
      <c r="K54" s="51">
        <v>200</v>
      </c>
      <c r="L54" s="8">
        <v>200</v>
      </c>
      <c r="M54" s="386">
        <v>187.15</v>
      </c>
      <c r="N54" s="1272">
        <f t="shared" si="6"/>
        <v>93.575</v>
      </c>
    </row>
    <row r="55" spans="1:14" ht="15">
      <c r="A55" s="198">
        <v>634002</v>
      </c>
      <c r="B55" s="34">
        <v>2</v>
      </c>
      <c r="C55" s="1003">
        <v>41</v>
      </c>
      <c r="D55" s="817" t="s">
        <v>118</v>
      </c>
      <c r="E55" s="741" t="s">
        <v>123</v>
      </c>
      <c r="F55" s="51">
        <v>472</v>
      </c>
      <c r="G55" s="199">
        <v>5185</v>
      </c>
      <c r="H55" s="51">
        <v>4000</v>
      </c>
      <c r="I55" s="8">
        <v>4000</v>
      </c>
      <c r="J55" s="199">
        <v>4000</v>
      </c>
      <c r="K55" s="51">
        <v>3500</v>
      </c>
      <c r="L55" s="8">
        <v>3500</v>
      </c>
      <c r="M55" s="386">
        <v>1417.05</v>
      </c>
      <c r="N55" s="1272">
        <f t="shared" si="6"/>
        <v>40.48714285714286</v>
      </c>
    </row>
    <row r="56" spans="1:14" ht="15">
      <c r="A56" s="198">
        <v>634003</v>
      </c>
      <c r="B56" s="9">
        <v>1</v>
      </c>
      <c r="C56" s="1002">
        <v>41</v>
      </c>
      <c r="D56" s="817" t="s">
        <v>118</v>
      </c>
      <c r="E56" s="741" t="s">
        <v>124</v>
      </c>
      <c r="F56" s="51">
        <v>583</v>
      </c>
      <c r="G56" s="199">
        <v>629</v>
      </c>
      <c r="H56" s="51">
        <v>432</v>
      </c>
      <c r="I56" s="8">
        <v>432</v>
      </c>
      <c r="J56" s="199">
        <v>432</v>
      </c>
      <c r="K56" s="51">
        <v>432</v>
      </c>
      <c r="L56" s="8">
        <v>432</v>
      </c>
      <c r="M56" s="386">
        <v>92.04</v>
      </c>
      <c r="N56" s="1283">
        <f t="shared" si="6"/>
        <v>21.305555555555557</v>
      </c>
    </row>
    <row r="57" spans="1:14" ht="15.75" customHeight="1">
      <c r="A57" s="198">
        <v>634003</v>
      </c>
      <c r="B57" s="9">
        <v>2</v>
      </c>
      <c r="C57" s="1002">
        <v>41</v>
      </c>
      <c r="D57" s="817" t="s">
        <v>118</v>
      </c>
      <c r="E57" s="741" t="s">
        <v>125</v>
      </c>
      <c r="F57" s="51">
        <v>274</v>
      </c>
      <c r="G57" s="199">
        <v>254</v>
      </c>
      <c r="H57" s="51">
        <v>280</v>
      </c>
      <c r="I57" s="8">
        <v>280</v>
      </c>
      <c r="J57" s="199">
        <v>260</v>
      </c>
      <c r="K57" s="51">
        <v>280</v>
      </c>
      <c r="L57" s="8">
        <v>280</v>
      </c>
      <c r="M57" s="386">
        <v>254.32</v>
      </c>
      <c r="N57" s="1272">
        <f t="shared" si="6"/>
        <v>90.82857142857142</v>
      </c>
    </row>
    <row r="58" spans="1:14" ht="0.75" customHeight="1">
      <c r="A58" s="232">
        <v>634002</v>
      </c>
      <c r="B58" s="86"/>
      <c r="C58" s="40"/>
      <c r="D58" s="817" t="s">
        <v>118</v>
      </c>
      <c r="E58" s="743" t="s">
        <v>126</v>
      </c>
      <c r="F58" s="57"/>
      <c r="G58" s="244"/>
      <c r="H58" s="57">
        <v>0</v>
      </c>
      <c r="I58" s="25">
        <v>0</v>
      </c>
      <c r="J58" s="244"/>
      <c r="K58" s="57">
        <v>0</v>
      </c>
      <c r="L58" s="25">
        <v>0</v>
      </c>
      <c r="M58" s="391"/>
      <c r="N58" s="410"/>
    </row>
    <row r="59" spans="1:14" ht="15">
      <c r="A59" s="206">
        <v>634005</v>
      </c>
      <c r="B59" s="84"/>
      <c r="C59" s="40">
        <v>41</v>
      </c>
      <c r="D59" s="804" t="s">
        <v>118</v>
      </c>
      <c r="E59" s="809" t="s">
        <v>127</v>
      </c>
      <c r="F59" s="811">
        <v>72</v>
      </c>
      <c r="G59" s="243">
        <v>57</v>
      </c>
      <c r="H59" s="811">
        <v>100</v>
      </c>
      <c r="I59" s="24">
        <v>100</v>
      </c>
      <c r="J59" s="243">
        <v>60</v>
      </c>
      <c r="K59" s="811">
        <v>100</v>
      </c>
      <c r="L59" s="24">
        <v>110</v>
      </c>
      <c r="M59" s="1187">
        <v>102</v>
      </c>
      <c r="N59" s="1303">
        <f aca="true" t="shared" si="8" ref="N59:N66">(100/L59)*M59</f>
        <v>92.72727272727272</v>
      </c>
    </row>
    <row r="60" spans="1:14" ht="15">
      <c r="A60" s="191">
        <v>635</v>
      </c>
      <c r="B60" s="3"/>
      <c r="C60" s="89"/>
      <c r="D60" s="808"/>
      <c r="E60" s="797" t="s">
        <v>128</v>
      </c>
      <c r="F60" s="5">
        <f aca="true" t="shared" si="9" ref="F60:M60">SUM(F61:F68)</f>
        <v>3507</v>
      </c>
      <c r="G60" s="192">
        <f t="shared" si="9"/>
        <v>2853</v>
      </c>
      <c r="H60" s="5">
        <f t="shared" si="9"/>
        <v>3220</v>
      </c>
      <c r="I60" s="4">
        <f t="shared" si="9"/>
        <v>5470</v>
      </c>
      <c r="J60" s="192">
        <f t="shared" si="9"/>
        <v>2640</v>
      </c>
      <c r="K60" s="5">
        <f t="shared" si="9"/>
        <v>4370</v>
      </c>
      <c r="L60" s="4">
        <f t="shared" si="9"/>
        <v>7420</v>
      </c>
      <c r="M60" s="442">
        <f t="shared" si="9"/>
        <v>5455.73</v>
      </c>
      <c r="N60" s="1273">
        <f t="shared" si="8"/>
        <v>73.52735849056603</v>
      </c>
    </row>
    <row r="61" spans="1:14" ht="15">
      <c r="A61" s="196">
        <v>635002</v>
      </c>
      <c r="B61" s="55"/>
      <c r="C61" s="91">
        <v>41</v>
      </c>
      <c r="D61" s="817" t="s">
        <v>129</v>
      </c>
      <c r="E61" s="798" t="s">
        <v>130</v>
      </c>
      <c r="F61" s="97">
        <v>2115</v>
      </c>
      <c r="G61" s="197">
        <v>2488</v>
      </c>
      <c r="H61" s="97">
        <v>2000</v>
      </c>
      <c r="I61" s="6">
        <v>3500</v>
      </c>
      <c r="J61" s="197">
        <v>2200</v>
      </c>
      <c r="K61" s="97">
        <v>3500</v>
      </c>
      <c r="L61" s="6">
        <v>6500</v>
      </c>
      <c r="M61" s="1185">
        <v>5075.23</v>
      </c>
      <c r="N61" s="1268">
        <f t="shared" si="8"/>
        <v>78.08046153846153</v>
      </c>
    </row>
    <row r="62" spans="1:14" ht="15">
      <c r="A62" s="196">
        <v>635003</v>
      </c>
      <c r="B62" s="55"/>
      <c r="C62" s="91">
        <v>41</v>
      </c>
      <c r="D62" s="823" t="s">
        <v>129</v>
      </c>
      <c r="E62" s="798" t="s">
        <v>131</v>
      </c>
      <c r="F62" s="97"/>
      <c r="G62" s="197"/>
      <c r="H62" s="51">
        <v>50</v>
      </c>
      <c r="I62" s="8">
        <v>50</v>
      </c>
      <c r="J62" s="199"/>
      <c r="K62" s="51">
        <v>50</v>
      </c>
      <c r="L62" s="8"/>
      <c r="M62" s="386"/>
      <c r="N62" s="1304"/>
    </row>
    <row r="63" spans="1:14" ht="14.25" customHeight="1">
      <c r="A63" s="198">
        <v>635004</v>
      </c>
      <c r="B63" s="9">
        <v>2</v>
      </c>
      <c r="C63" s="14">
        <v>41</v>
      </c>
      <c r="D63" s="806" t="s">
        <v>90</v>
      </c>
      <c r="E63" s="741" t="s">
        <v>132</v>
      </c>
      <c r="F63" s="97">
        <v>897</v>
      </c>
      <c r="G63" s="197">
        <v>61</v>
      </c>
      <c r="H63" s="51">
        <v>500</v>
      </c>
      <c r="I63" s="8">
        <v>500</v>
      </c>
      <c r="J63" s="199">
        <v>100</v>
      </c>
      <c r="K63" s="51">
        <v>100</v>
      </c>
      <c r="L63" s="8">
        <v>100</v>
      </c>
      <c r="M63" s="386">
        <v>0</v>
      </c>
      <c r="N63" s="1272">
        <f t="shared" si="8"/>
        <v>0</v>
      </c>
    </row>
    <row r="64" spans="1:14" ht="13.5" customHeight="1">
      <c r="A64" s="198">
        <v>635004</v>
      </c>
      <c r="B64" s="9">
        <v>8</v>
      </c>
      <c r="C64" s="14">
        <v>41</v>
      </c>
      <c r="D64" s="806" t="s">
        <v>90</v>
      </c>
      <c r="E64" s="457" t="s">
        <v>133</v>
      </c>
      <c r="F64" s="97">
        <v>76</v>
      </c>
      <c r="G64" s="199">
        <v>70</v>
      </c>
      <c r="H64" s="51">
        <v>50</v>
      </c>
      <c r="I64" s="8">
        <v>500</v>
      </c>
      <c r="J64" s="199">
        <v>70</v>
      </c>
      <c r="K64" s="51">
        <v>100</v>
      </c>
      <c r="L64" s="8">
        <v>200</v>
      </c>
      <c r="M64" s="386">
        <v>182.4</v>
      </c>
      <c r="N64" s="1283">
        <f t="shared" si="8"/>
        <v>91.2</v>
      </c>
    </row>
    <row r="65" spans="1:14" ht="15">
      <c r="A65" s="198">
        <v>635004</v>
      </c>
      <c r="B65" s="9">
        <v>4</v>
      </c>
      <c r="C65" s="14">
        <v>41</v>
      </c>
      <c r="D65" s="806" t="s">
        <v>90</v>
      </c>
      <c r="E65" s="457" t="s">
        <v>134</v>
      </c>
      <c r="F65" s="97">
        <v>120</v>
      </c>
      <c r="G65" s="197">
        <v>120</v>
      </c>
      <c r="H65" s="51">
        <v>120</v>
      </c>
      <c r="I65" s="8">
        <v>120</v>
      </c>
      <c r="J65" s="199">
        <v>120</v>
      </c>
      <c r="K65" s="51">
        <v>120</v>
      </c>
      <c r="L65" s="8">
        <v>120</v>
      </c>
      <c r="M65" s="386">
        <v>0</v>
      </c>
      <c r="N65" s="1304">
        <f t="shared" si="8"/>
        <v>0</v>
      </c>
    </row>
    <row r="66" spans="1:14" ht="16.5" customHeight="1">
      <c r="A66" s="198">
        <v>635006</v>
      </c>
      <c r="B66" s="9">
        <v>1</v>
      </c>
      <c r="C66" s="14">
        <v>41</v>
      </c>
      <c r="D66" s="806" t="s">
        <v>90</v>
      </c>
      <c r="E66" s="457" t="s">
        <v>135</v>
      </c>
      <c r="F66" s="97">
        <v>265</v>
      </c>
      <c r="G66" s="197">
        <v>114</v>
      </c>
      <c r="H66" s="825">
        <v>300</v>
      </c>
      <c r="I66" s="26">
        <v>300</v>
      </c>
      <c r="J66" s="245">
        <v>150</v>
      </c>
      <c r="K66" s="825">
        <v>300</v>
      </c>
      <c r="L66" s="26">
        <v>300</v>
      </c>
      <c r="M66" s="1190">
        <v>198.1</v>
      </c>
      <c r="N66" s="1272">
        <f t="shared" si="8"/>
        <v>66.03333333333333</v>
      </c>
    </row>
    <row r="67" spans="1:14" ht="0.75" customHeight="1">
      <c r="A67" s="198">
        <v>635006</v>
      </c>
      <c r="B67" s="9">
        <v>10</v>
      </c>
      <c r="C67" s="14">
        <v>41</v>
      </c>
      <c r="D67" s="806" t="s">
        <v>136</v>
      </c>
      <c r="E67" s="457" t="s">
        <v>137</v>
      </c>
      <c r="F67" s="97"/>
      <c r="G67" s="197"/>
      <c r="H67" s="51"/>
      <c r="I67" s="8"/>
      <c r="J67" s="199"/>
      <c r="K67" s="51"/>
      <c r="L67" s="8"/>
      <c r="M67" s="386"/>
      <c r="N67" s="1283"/>
    </row>
    <row r="68" spans="1:14" ht="15" customHeight="1">
      <c r="A68" s="200">
        <v>635006</v>
      </c>
      <c r="B68" s="11">
        <v>8</v>
      </c>
      <c r="C68" s="236">
        <v>41</v>
      </c>
      <c r="D68" s="803" t="s">
        <v>108</v>
      </c>
      <c r="E68" s="824" t="s">
        <v>138</v>
      </c>
      <c r="F68" s="85">
        <v>34</v>
      </c>
      <c r="G68" s="201"/>
      <c r="H68" s="826">
        <v>200</v>
      </c>
      <c r="I68" s="93">
        <v>500</v>
      </c>
      <c r="J68" s="201"/>
      <c r="K68" s="826">
        <v>200</v>
      </c>
      <c r="L68" s="10">
        <v>200</v>
      </c>
      <c r="M68" s="1183">
        <v>0</v>
      </c>
      <c r="N68" s="1303">
        <f>(100/L68)*M68</f>
        <v>0</v>
      </c>
    </row>
    <row r="69" spans="1:14" ht="16.5" customHeight="1" hidden="1">
      <c r="A69" s="291">
        <v>636</v>
      </c>
      <c r="B69" s="3"/>
      <c r="C69" s="3"/>
      <c r="D69" s="90" t="s">
        <v>90</v>
      </c>
      <c r="E69" s="94" t="s">
        <v>139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442">
        <v>0</v>
      </c>
      <c r="N69" s="400"/>
    </row>
    <row r="70" spans="1:14" ht="15">
      <c r="A70" s="291">
        <v>636</v>
      </c>
      <c r="B70" s="3"/>
      <c r="C70" s="156"/>
      <c r="D70" s="808" t="s">
        <v>90</v>
      </c>
      <c r="E70" s="797" t="s">
        <v>139</v>
      </c>
      <c r="F70" s="188"/>
      <c r="G70" s="192"/>
      <c r="H70" s="188"/>
      <c r="I70" s="95">
        <v>31</v>
      </c>
      <c r="J70" s="192"/>
      <c r="K70" s="188"/>
      <c r="L70" s="95"/>
      <c r="M70" s="442"/>
      <c r="N70" s="1267"/>
    </row>
    <row r="71" spans="1:14" ht="15">
      <c r="A71" s="191">
        <v>637</v>
      </c>
      <c r="B71" s="3"/>
      <c r="C71" s="156"/>
      <c r="D71" s="808"/>
      <c r="E71" s="797" t="s">
        <v>140</v>
      </c>
      <c r="F71" s="5">
        <f aca="true" t="shared" si="10" ref="F71:M71">SUM(F72:F113)</f>
        <v>51707</v>
      </c>
      <c r="G71" s="192">
        <f t="shared" si="10"/>
        <v>74134</v>
      </c>
      <c r="H71" s="5">
        <f t="shared" si="10"/>
        <v>59970</v>
      </c>
      <c r="I71" s="4">
        <f t="shared" si="10"/>
        <v>87720</v>
      </c>
      <c r="J71" s="192">
        <f t="shared" si="10"/>
        <v>59480</v>
      </c>
      <c r="K71" s="5">
        <f t="shared" si="10"/>
        <v>60770</v>
      </c>
      <c r="L71" s="4">
        <f t="shared" si="10"/>
        <v>80390</v>
      </c>
      <c r="M71" s="442">
        <f t="shared" si="10"/>
        <v>52562.03999999999</v>
      </c>
      <c r="N71" s="1273">
        <f>(100/L71)*M71</f>
        <v>65.38380395571588</v>
      </c>
    </row>
    <row r="72" spans="1:14" ht="15">
      <c r="A72" s="292">
        <v>637004</v>
      </c>
      <c r="B72" s="23"/>
      <c r="C72" s="981">
        <v>41</v>
      </c>
      <c r="D72" s="816" t="s">
        <v>90</v>
      </c>
      <c r="E72" s="828" t="s">
        <v>141</v>
      </c>
      <c r="F72" s="56"/>
      <c r="G72" s="208">
        <v>106</v>
      </c>
      <c r="H72" s="37">
        <v>120</v>
      </c>
      <c r="I72" s="13">
        <v>120</v>
      </c>
      <c r="J72" s="208">
        <v>120</v>
      </c>
      <c r="K72" s="37">
        <v>120</v>
      </c>
      <c r="L72" s="22">
        <v>120</v>
      </c>
      <c r="M72" s="1182">
        <v>0</v>
      </c>
      <c r="N72" s="1268">
        <f>(100/L72)*M72</f>
        <v>0</v>
      </c>
    </row>
    <row r="73" spans="1:14" ht="15">
      <c r="A73" s="293">
        <v>637004</v>
      </c>
      <c r="B73" s="9">
        <v>1</v>
      </c>
      <c r="C73" s="1002">
        <v>41</v>
      </c>
      <c r="D73" s="823" t="s">
        <v>77</v>
      </c>
      <c r="E73" s="829" t="s">
        <v>396</v>
      </c>
      <c r="F73" s="51">
        <v>4467</v>
      </c>
      <c r="G73" s="199">
        <v>2332</v>
      </c>
      <c r="H73" s="51"/>
      <c r="I73" s="8">
        <v>400</v>
      </c>
      <c r="J73" s="197">
        <v>1500</v>
      </c>
      <c r="K73" s="51"/>
      <c r="L73" s="6">
        <v>1200</v>
      </c>
      <c r="M73" s="1185">
        <v>1188</v>
      </c>
      <c r="N73" s="402">
        <f>(100/L73)*M73</f>
        <v>99</v>
      </c>
    </row>
    <row r="74" spans="1:14" ht="15">
      <c r="A74" s="198">
        <v>637001</v>
      </c>
      <c r="B74" s="34"/>
      <c r="C74" s="92">
        <v>41</v>
      </c>
      <c r="D74" s="818" t="s">
        <v>77</v>
      </c>
      <c r="E74" s="457" t="s">
        <v>142</v>
      </c>
      <c r="F74" s="51">
        <v>980</v>
      </c>
      <c r="G74" s="199">
        <v>250</v>
      </c>
      <c r="H74" s="51">
        <v>200</v>
      </c>
      <c r="I74" s="8">
        <v>1000</v>
      </c>
      <c r="J74" s="199">
        <v>200</v>
      </c>
      <c r="K74" s="51">
        <v>1000</v>
      </c>
      <c r="L74" s="8">
        <v>3500</v>
      </c>
      <c r="M74" s="386">
        <v>3245</v>
      </c>
      <c r="N74" s="1272">
        <f>(100/L74)*M74</f>
        <v>92.71428571428571</v>
      </c>
    </row>
    <row r="75" spans="1:14" ht="15">
      <c r="A75" s="196">
        <v>637004</v>
      </c>
      <c r="B75" s="7">
        <v>2</v>
      </c>
      <c r="C75" s="1002">
        <v>41</v>
      </c>
      <c r="D75" s="817" t="s">
        <v>108</v>
      </c>
      <c r="E75" s="829" t="s">
        <v>143</v>
      </c>
      <c r="F75" s="97">
        <v>4950</v>
      </c>
      <c r="G75" s="197">
        <v>4135</v>
      </c>
      <c r="H75" s="97">
        <v>3000</v>
      </c>
      <c r="I75" s="6">
        <v>4000</v>
      </c>
      <c r="J75" s="197">
        <v>3000</v>
      </c>
      <c r="K75" s="97">
        <v>4000</v>
      </c>
      <c r="L75" s="6">
        <v>4000</v>
      </c>
      <c r="M75" s="1185">
        <v>3196.6</v>
      </c>
      <c r="N75" s="1304">
        <f>(100/L75)*M75</f>
        <v>79.915</v>
      </c>
    </row>
    <row r="76" spans="1:14" ht="15">
      <c r="A76" s="196">
        <v>637004</v>
      </c>
      <c r="B76" s="7">
        <v>3</v>
      </c>
      <c r="C76" s="239">
        <v>41</v>
      </c>
      <c r="D76" s="805" t="s">
        <v>77</v>
      </c>
      <c r="E76" s="798" t="s">
        <v>422</v>
      </c>
      <c r="F76" s="51"/>
      <c r="G76" s="197">
        <v>780</v>
      </c>
      <c r="H76" s="97"/>
      <c r="I76" s="6"/>
      <c r="J76" s="197">
        <v>780</v>
      </c>
      <c r="K76" s="97"/>
      <c r="L76" s="6"/>
      <c r="M76" s="386"/>
      <c r="N76" s="1272"/>
    </row>
    <row r="77" spans="1:14" ht="15">
      <c r="A77" s="198">
        <v>637004</v>
      </c>
      <c r="B77" s="9">
        <v>5</v>
      </c>
      <c r="C77" s="92">
        <v>41</v>
      </c>
      <c r="D77" s="806" t="s">
        <v>77</v>
      </c>
      <c r="E77" s="741" t="s">
        <v>144</v>
      </c>
      <c r="F77" s="97">
        <v>1745</v>
      </c>
      <c r="G77" s="197">
        <v>1033</v>
      </c>
      <c r="H77" s="51">
        <v>1200</v>
      </c>
      <c r="I77" s="8">
        <v>1200</v>
      </c>
      <c r="J77" s="199">
        <v>900</v>
      </c>
      <c r="K77" s="51">
        <v>1350</v>
      </c>
      <c r="L77" s="8">
        <v>1350</v>
      </c>
      <c r="M77" s="386">
        <v>0</v>
      </c>
      <c r="N77" s="403">
        <f>(100/L77)*M77</f>
        <v>0</v>
      </c>
    </row>
    <row r="78" spans="1:14" ht="15">
      <c r="A78" s="198">
        <v>637004</v>
      </c>
      <c r="B78" s="9">
        <v>6</v>
      </c>
      <c r="C78" s="91">
        <v>41</v>
      </c>
      <c r="D78" s="806" t="s">
        <v>145</v>
      </c>
      <c r="E78" s="741" t="s">
        <v>146</v>
      </c>
      <c r="F78" s="97">
        <v>13</v>
      </c>
      <c r="G78" s="197">
        <v>150</v>
      </c>
      <c r="H78" s="51">
        <v>50</v>
      </c>
      <c r="I78" s="8">
        <v>70</v>
      </c>
      <c r="J78" s="199">
        <v>150</v>
      </c>
      <c r="K78" s="51">
        <v>50</v>
      </c>
      <c r="L78" s="8">
        <v>100</v>
      </c>
      <c r="M78" s="386">
        <v>51.35</v>
      </c>
      <c r="N78" s="1272">
        <f>(100/L78)*M78</f>
        <v>51.35</v>
      </c>
    </row>
    <row r="79" spans="1:14" ht="15">
      <c r="A79" s="198">
        <v>637004</v>
      </c>
      <c r="B79" s="9">
        <v>7</v>
      </c>
      <c r="C79" s="92">
        <v>41</v>
      </c>
      <c r="D79" s="806" t="s">
        <v>77</v>
      </c>
      <c r="E79" s="741" t="s">
        <v>461</v>
      </c>
      <c r="F79" s="97"/>
      <c r="G79" s="197"/>
      <c r="H79" s="51"/>
      <c r="I79" s="51">
        <v>1200</v>
      </c>
      <c r="J79" s="199"/>
      <c r="K79" s="51"/>
      <c r="L79" s="51"/>
      <c r="M79" s="387"/>
      <c r="N79" s="402"/>
    </row>
    <row r="80" spans="1:14" ht="15">
      <c r="A80" s="198">
        <v>637004</v>
      </c>
      <c r="B80" s="9">
        <v>8</v>
      </c>
      <c r="C80" s="1002">
        <v>41</v>
      </c>
      <c r="D80" s="806" t="s">
        <v>77</v>
      </c>
      <c r="E80" s="457" t="s">
        <v>472</v>
      </c>
      <c r="F80" s="97"/>
      <c r="G80" s="197">
        <v>115</v>
      </c>
      <c r="H80" s="51"/>
      <c r="I80" s="51">
        <v>150</v>
      </c>
      <c r="J80" s="199"/>
      <c r="K80" s="51"/>
      <c r="L80" s="51">
        <v>150</v>
      </c>
      <c r="M80" s="387">
        <v>139.08</v>
      </c>
      <c r="N80" s="398">
        <f>(100/L80)*M80</f>
        <v>92.72</v>
      </c>
    </row>
    <row r="81" spans="1:14" ht="14.25" customHeight="1">
      <c r="A81" s="198">
        <v>637004</v>
      </c>
      <c r="B81" s="9">
        <v>9</v>
      </c>
      <c r="C81" s="1002">
        <v>41</v>
      </c>
      <c r="D81" s="806" t="s">
        <v>77</v>
      </c>
      <c r="E81" s="457" t="s">
        <v>550</v>
      </c>
      <c r="F81" s="97"/>
      <c r="G81" s="197"/>
      <c r="H81" s="51"/>
      <c r="I81" s="51"/>
      <c r="J81" s="199"/>
      <c r="K81" s="51"/>
      <c r="L81" s="51">
        <v>250</v>
      </c>
      <c r="M81" s="387">
        <v>204</v>
      </c>
      <c r="N81" s="403">
        <f>(100/L81)*M81</f>
        <v>81.60000000000001</v>
      </c>
    </row>
    <row r="82" spans="1:14" ht="16.5" customHeight="1">
      <c r="A82" s="198">
        <v>637005</v>
      </c>
      <c r="B82" s="9">
        <v>1</v>
      </c>
      <c r="C82" s="1002">
        <v>41</v>
      </c>
      <c r="D82" s="806" t="s">
        <v>110</v>
      </c>
      <c r="E82" s="457" t="s">
        <v>148</v>
      </c>
      <c r="F82" s="97"/>
      <c r="G82" s="197">
        <v>3506</v>
      </c>
      <c r="H82" s="51">
        <v>3000</v>
      </c>
      <c r="I82" s="51">
        <v>5000</v>
      </c>
      <c r="J82" s="199">
        <v>4000</v>
      </c>
      <c r="K82" s="51">
        <v>3000</v>
      </c>
      <c r="L82" s="51">
        <v>1800</v>
      </c>
      <c r="M82" s="387">
        <v>1590</v>
      </c>
      <c r="N82" s="1272">
        <v>1590</v>
      </c>
    </row>
    <row r="83" spans="1:14" ht="0.75" customHeight="1">
      <c r="A83" s="198">
        <v>637005</v>
      </c>
      <c r="B83" s="9"/>
      <c r="C83" s="1019"/>
      <c r="D83" s="805" t="s">
        <v>77</v>
      </c>
      <c r="E83" s="741" t="s">
        <v>149</v>
      </c>
      <c r="F83" s="97"/>
      <c r="G83" s="197"/>
      <c r="H83" s="51"/>
      <c r="I83" s="8"/>
      <c r="J83" s="199"/>
      <c r="K83" s="51"/>
      <c r="L83" s="8"/>
      <c r="M83" s="386"/>
      <c r="N83" s="1272"/>
    </row>
    <row r="84" spans="1:14" ht="15">
      <c r="A84" s="198">
        <v>637005</v>
      </c>
      <c r="B84" s="9">
        <v>2</v>
      </c>
      <c r="C84" s="92">
        <v>41</v>
      </c>
      <c r="D84" s="806" t="s">
        <v>150</v>
      </c>
      <c r="E84" s="741" t="s">
        <v>151</v>
      </c>
      <c r="F84" s="97">
        <v>6696</v>
      </c>
      <c r="G84" s="197">
        <v>1152</v>
      </c>
      <c r="H84" s="51">
        <v>10000</v>
      </c>
      <c r="I84" s="8">
        <v>1500</v>
      </c>
      <c r="J84" s="199">
        <v>1500</v>
      </c>
      <c r="K84" s="51">
        <v>1500</v>
      </c>
      <c r="L84" s="8">
        <v>8600</v>
      </c>
      <c r="M84" s="386">
        <v>8160</v>
      </c>
      <c r="N84" s="1272">
        <f>(100/L84)*M84</f>
        <v>94.88372093023256</v>
      </c>
    </row>
    <row r="85" spans="1:14" ht="15">
      <c r="A85" s="198">
        <v>637005</v>
      </c>
      <c r="B85" s="9">
        <v>3</v>
      </c>
      <c r="C85" s="91">
        <v>41</v>
      </c>
      <c r="D85" s="806" t="s">
        <v>77</v>
      </c>
      <c r="E85" s="457" t="s">
        <v>275</v>
      </c>
      <c r="F85" s="97"/>
      <c r="G85" s="197">
        <v>5070</v>
      </c>
      <c r="H85" s="51"/>
      <c r="I85" s="8">
        <v>10000</v>
      </c>
      <c r="J85" s="199">
        <v>4500</v>
      </c>
      <c r="K85" s="51">
        <v>5000</v>
      </c>
      <c r="L85" s="8">
        <v>13000</v>
      </c>
      <c r="M85" s="386">
        <v>11181.6</v>
      </c>
      <c r="N85" s="1304">
        <f>(100/L85)*M85</f>
        <v>86.0123076923077</v>
      </c>
    </row>
    <row r="86" spans="1:14" ht="15">
      <c r="A86" s="198">
        <v>637005</v>
      </c>
      <c r="B86" s="9">
        <v>4</v>
      </c>
      <c r="C86" s="92">
        <v>41</v>
      </c>
      <c r="D86" s="806" t="s">
        <v>152</v>
      </c>
      <c r="E86" s="457" t="s">
        <v>153</v>
      </c>
      <c r="F86" s="97">
        <v>1440</v>
      </c>
      <c r="G86" s="197">
        <v>1920</v>
      </c>
      <c r="H86" s="51">
        <v>2000</v>
      </c>
      <c r="I86" s="8">
        <v>2000</v>
      </c>
      <c r="J86" s="199">
        <v>2000</v>
      </c>
      <c r="K86" s="51">
        <v>2000</v>
      </c>
      <c r="L86" s="8">
        <v>2000</v>
      </c>
      <c r="M86" s="386">
        <v>0</v>
      </c>
      <c r="N86" s="1305">
        <f>(100/L86)*M86</f>
        <v>0</v>
      </c>
    </row>
    <row r="87" spans="1:14" ht="15">
      <c r="A87" s="198">
        <v>637005</v>
      </c>
      <c r="B87" s="9">
        <v>5</v>
      </c>
      <c r="C87" s="1002">
        <v>41</v>
      </c>
      <c r="D87" s="806" t="s">
        <v>77</v>
      </c>
      <c r="E87" s="457" t="s">
        <v>441</v>
      </c>
      <c r="F87" s="97"/>
      <c r="G87" s="197">
        <v>9000</v>
      </c>
      <c r="H87" s="51"/>
      <c r="I87" s="8">
        <v>2000</v>
      </c>
      <c r="J87" s="199"/>
      <c r="K87" s="51"/>
      <c r="L87" s="8"/>
      <c r="M87" s="386"/>
      <c r="N87" s="1272"/>
    </row>
    <row r="88" spans="1:14" ht="15">
      <c r="A88" s="198">
        <v>637006</v>
      </c>
      <c r="B88" s="9"/>
      <c r="C88" s="14">
        <v>41</v>
      </c>
      <c r="D88" s="806" t="s">
        <v>77</v>
      </c>
      <c r="E88" s="457" t="s">
        <v>460</v>
      </c>
      <c r="F88" s="97"/>
      <c r="G88" s="197"/>
      <c r="H88" s="51"/>
      <c r="I88" s="8">
        <v>100</v>
      </c>
      <c r="J88" s="199"/>
      <c r="K88" s="51"/>
      <c r="L88" s="8">
        <v>500</v>
      </c>
      <c r="M88" s="386">
        <v>466.84</v>
      </c>
      <c r="N88" s="398">
        <f>(100/L88)*M88</f>
        <v>93.368</v>
      </c>
    </row>
    <row r="89" spans="1:14" ht="15">
      <c r="A89" s="198">
        <v>637011</v>
      </c>
      <c r="B89" s="9"/>
      <c r="C89" s="1002">
        <v>41</v>
      </c>
      <c r="D89" s="817" t="s">
        <v>110</v>
      </c>
      <c r="E89" s="457" t="s">
        <v>154</v>
      </c>
      <c r="F89" s="97">
        <v>1280</v>
      </c>
      <c r="G89" s="197">
        <v>11797</v>
      </c>
      <c r="H89" s="51">
        <v>5000</v>
      </c>
      <c r="I89" s="8">
        <v>9900</v>
      </c>
      <c r="J89" s="199">
        <v>10400</v>
      </c>
      <c r="K89" s="51">
        <v>4000</v>
      </c>
      <c r="L89" s="8">
        <v>2420</v>
      </c>
      <c r="M89" s="386">
        <v>1250</v>
      </c>
      <c r="N89" s="1283">
        <f aca="true" t="shared" si="11" ref="N89:N95">(100/L89)*M89</f>
        <v>51.65289256198347</v>
      </c>
    </row>
    <row r="90" spans="1:14" ht="15">
      <c r="A90" s="198">
        <v>637011</v>
      </c>
      <c r="B90" s="9">
        <v>2</v>
      </c>
      <c r="C90" s="1002">
        <v>41</v>
      </c>
      <c r="D90" s="806" t="s">
        <v>110</v>
      </c>
      <c r="E90" s="457" t="s">
        <v>423</v>
      </c>
      <c r="F90" s="97"/>
      <c r="G90" s="197">
        <v>539</v>
      </c>
      <c r="H90" s="51">
        <v>500</v>
      </c>
      <c r="I90" s="8">
        <v>1100</v>
      </c>
      <c r="J90" s="199">
        <v>500</v>
      </c>
      <c r="K90" s="51">
        <v>500</v>
      </c>
      <c r="L90" s="8">
        <v>1000</v>
      </c>
      <c r="M90" s="386">
        <v>550.7</v>
      </c>
      <c r="N90" s="1272">
        <f t="shared" si="11"/>
        <v>55.07000000000001</v>
      </c>
    </row>
    <row r="91" spans="1:14" ht="15">
      <c r="A91" s="198">
        <v>637012</v>
      </c>
      <c r="B91" s="9"/>
      <c r="C91" s="92">
        <v>41</v>
      </c>
      <c r="D91" s="806" t="s">
        <v>77</v>
      </c>
      <c r="E91" s="457" t="s">
        <v>488</v>
      </c>
      <c r="F91" s="97">
        <v>192</v>
      </c>
      <c r="G91" s="197">
        <v>68</v>
      </c>
      <c r="H91" s="51"/>
      <c r="I91" s="8">
        <v>350</v>
      </c>
      <c r="J91" s="199"/>
      <c r="K91" s="51">
        <v>200</v>
      </c>
      <c r="L91" s="8">
        <v>200</v>
      </c>
      <c r="M91" s="386">
        <v>188</v>
      </c>
      <c r="N91" s="1272">
        <f t="shared" si="11"/>
        <v>94</v>
      </c>
    </row>
    <row r="92" spans="1:14" ht="15">
      <c r="A92" s="198">
        <v>637012</v>
      </c>
      <c r="B92" s="9">
        <v>2</v>
      </c>
      <c r="C92" s="1002">
        <v>41</v>
      </c>
      <c r="D92" s="806" t="s">
        <v>77</v>
      </c>
      <c r="E92" s="457" t="s">
        <v>26</v>
      </c>
      <c r="F92" s="97"/>
      <c r="G92" s="197"/>
      <c r="H92" s="51"/>
      <c r="I92" s="8">
        <v>300</v>
      </c>
      <c r="J92" s="199"/>
      <c r="K92" s="51">
        <v>100</v>
      </c>
      <c r="L92" s="8">
        <v>100</v>
      </c>
      <c r="M92" s="386">
        <v>11.7</v>
      </c>
      <c r="N92" s="1272">
        <f t="shared" si="11"/>
        <v>11.7</v>
      </c>
    </row>
    <row r="93" spans="1:14" ht="15">
      <c r="A93" s="198">
        <v>637012</v>
      </c>
      <c r="B93" s="9">
        <v>3</v>
      </c>
      <c r="C93" s="239">
        <v>41</v>
      </c>
      <c r="D93" s="805" t="s">
        <v>77</v>
      </c>
      <c r="E93" s="931" t="s">
        <v>155</v>
      </c>
      <c r="F93" s="97">
        <v>264</v>
      </c>
      <c r="G93" s="199">
        <v>53</v>
      </c>
      <c r="H93" s="51">
        <v>100</v>
      </c>
      <c r="I93" s="8">
        <v>900</v>
      </c>
      <c r="J93" s="199">
        <v>730</v>
      </c>
      <c r="K93" s="51">
        <v>500</v>
      </c>
      <c r="L93" s="8">
        <v>500</v>
      </c>
      <c r="M93" s="386">
        <v>52.78</v>
      </c>
      <c r="N93" s="1272">
        <f t="shared" si="11"/>
        <v>10.556000000000001</v>
      </c>
    </row>
    <row r="94" spans="1:14" ht="15">
      <c r="A94" s="198">
        <v>637014</v>
      </c>
      <c r="B94" s="9"/>
      <c r="C94" s="14">
        <v>41</v>
      </c>
      <c r="D94" s="806" t="s">
        <v>77</v>
      </c>
      <c r="E94" s="741" t="s">
        <v>156</v>
      </c>
      <c r="F94" s="97">
        <v>16576</v>
      </c>
      <c r="G94" s="197">
        <v>19008</v>
      </c>
      <c r="H94" s="51">
        <v>19000</v>
      </c>
      <c r="I94" s="8">
        <v>19000</v>
      </c>
      <c r="J94" s="199">
        <v>16000</v>
      </c>
      <c r="K94" s="51">
        <v>19000</v>
      </c>
      <c r="L94" s="8">
        <v>19000</v>
      </c>
      <c r="M94" s="386">
        <v>11669</v>
      </c>
      <c r="N94" s="1272">
        <f t="shared" si="11"/>
        <v>61.41578947368421</v>
      </c>
    </row>
    <row r="95" spans="1:14" ht="15">
      <c r="A95" s="198">
        <v>637015</v>
      </c>
      <c r="B95" s="9"/>
      <c r="C95" s="1002">
        <v>41</v>
      </c>
      <c r="D95" s="806" t="s">
        <v>157</v>
      </c>
      <c r="E95" s="741" t="s">
        <v>158</v>
      </c>
      <c r="F95" s="97">
        <v>2005</v>
      </c>
      <c r="G95" s="197">
        <v>930</v>
      </c>
      <c r="H95" s="51">
        <v>700</v>
      </c>
      <c r="I95" s="8">
        <v>2000</v>
      </c>
      <c r="J95" s="199">
        <v>1200</v>
      </c>
      <c r="K95" s="51">
        <v>2000</v>
      </c>
      <c r="L95" s="8">
        <v>2000</v>
      </c>
      <c r="M95" s="386">
        <v>1302.86</v>
      </c>
      <c r="N95" s="1304">
        <f t="shared" si="11"/>
        <v>65.143</v>
      </c>
    </row>
    <row r="96" spans="1:14" ht="15">
      <c r="A96" s="198">
        <v>637023</v>
      </c>
      <c r="B96" s="34"/>
      <c r="C96" s="92">
        <v>41</v>
      </c>
      <c r="D96" s="806" t="s">
        <v>90</v>
      </c>
      <c r="E96" s="741" t="s">
        <v>159</v>
      </c>
      <c r="F96" s="97">
        <v>75</v>
      </c>
      <c r="G96" s="197">
        <v>104</v>
      </c>
      <c r="H96" s="97"/>
      <c r="I96" s="6"/>
      <c r="J96" s="197"/>
      <c r="K96" s="97"/>
      <c r="L96" s="6"/>
      <c r="M96" s="1185"/>
      <c r="N96" s="1305"/>
    </row>
    <row r="97" spans="1:14" ht="15">
      <c r="A97" s="198">
        <v>637016</v>
      </c>
      <c r="B97" s="34"/>
      <c r="C97" s="1002">
        <v>41</v>
      </c>
      <c r="D97" s="806" t="s">
        <v>77</v>
      </c>
      <c r="E97" s="741" t="s">
        <v>160</v>
      </c>
      <c r="F97" s="97">
        <v>1429</v>
      </c>
      <c r="G97" s="197">
        <v>2120</v>
      </c>
      <c r="H97" s="97">
        <v>2700</v>
      </c>
      <c r="I97" s="6">
        <v>2700</v>
      </c>
      <c r="J97" s="197">
        <v>2100</v>
      </c>
      <c r="K97" s="97">
        <v>2700</v>
      </c>
      <c r="L97" s="6">
        <v>2700</v>
      </c>
      <c r="M97" s="1185">
        <v>1395.63</v>
      </c>
      <c r="N97" s="1283">
        <f>(100/L97)*M97</f>
        <v>51.69</v>
      </c>
    </row>
    <row r="98" spans="1:14" ht="15">
      <c r="A98" s="198">
        <v>637026</v>
      </c>
      <c r="B98" s="34">
        <v>1</v>
      </c>
      <c r="C98" s="239">
        <v>41</v>
      </c>
      <c r="D98" s="805" t="s">
        <v>161</v>
      </c>
      <c r="E98" s="743" t="s">
        <v>162</v>
      </c>
      <c r="F98" s="97">
        <v>3353</v>
      </c>
      <c r="G98" s="197">
        <v>3157</v>
      </c>
      <c r="H98" s="51">
        <v>3500</v>
      </c>
      <c r="I98" s="8">
        <v>3500</v>
      </c>
      <c r="J98" s="199">
        <v>3000</v>
      </c>
      <c r="K98" s="51">
        <v>3500</v>
      </c>
      <c r="L98" s="8">
        <v>3500</v>
      </c>
      <c r="M98" s="386">
        <v>952.94</v>
      </c>
      <c r="N98" s="1272">
        <f>(100/L98)*M98</f>
        <v>27.226857142857142</v>
      </c>
    </row>
    <row r="99" spans="1:14" ht="15">
      <c r="A99" s="198">
        <v>637026</v>
      </c>
      <c r="B99" s="34">
        <v>2</v>
      </c>
      <c r="C99" s="14">
        <v>41</v>
      </c>
      <c r="D99" s="806" t="s">
        <v>161</v>
      </c>
      <c r="E99" s="741" t="s">
        <v>163</v>
      </c>
      <c r="F99" s="97">
        <v>2251</v>
      </c>
      <c r="G99" s="197">
        <v>1466</v>
      </c>
      <c r="H99" s="51">
        <v>4000</v>
      </c>
      <c r="I99" s="51">
        <v>4000</v>
      </c>
      <c r="J99" s="199">
        <v>2000</v>
      </c>
      <c r="K99" s="51">
        <v>4000</v>
      </c>
      <c r="L99" s="51">
        <v>4000</v>
      </c>
      <c r="M99" s="387">
        <v>0</v>
      </c>
      <c r="N99" s="1283">
        <f>(100/L99)*M99</f>
        <v>0</v>
      </c>
    </row>
    <row r="100" spans="1:14" ht="0.75" customHeight="1">
      <c r="A100" s="198">
        <v>637031</v>
      </c>
      <c r="B100" s="34"/>
      <c r="C100" s="1002">
        <v>41</v>
      </c>
      <c r="D100" s="818" t="s">
        <v>77</v>
      </c>
      <c r="E100" s="741" t="s">
        <v>164</v>
      </c>
      <c r="F100" s="97"/>
      <c r="G100" s="197"/>
      <c r="H100" s="51"/>
      <c r="I100" s="51"/>
      <c r="J100" s="199"/>
      <c r="K100" s="51"/>
      <c r="L100" s="51"/>
      <c r="M100" s="387"/>
      <c r="N100" s="409" t="e">
        <f>(100/L100)*M100</f>
        <v>#DIV/0!</v>
      </c>
    </row>
    <row r="101" spans="1:14" ht="16.5" customHeight="1">
      <c r="A101" s="198">
        <v>637027</v>
      </c>
      <c r="B101" s="34"/>
      <c r="C101" s="9">
        <v>41</v>
      </c>
      <c r="D101" s="806" t="s">
        <v>77</v>
      </c>
      <c r="E101" s="741" t="s">
        <v>165</v>
      </c>
      <c r="F101" s="97">
        <v>3165</v>
      </c>
      <c r="G101" s="197">
        <v>4712</v>
      </c>
      <c r="H101" s="51">
        <v>3900</v>
      </c>
      <c r="I101" s="8">
        <v>5000</v>
      </c>
      <c r="J101" s="199">
        <v>3900</v>
      </c>
      <c r="K101" s="51">
        <v>5000</v>
      </c>
      <c r="L101" s="8">
        <v>7000</v>
      </c>
      <c r="M101" s="386">
        <v>5196.57</v>
      </c>
      <c r="N101" s="1272">
        <f>(100/L101)*M101</f>
        <v>74.23671428571429</v>
      </c>
    </row>
    <row r="102" spans="1:14" ht="16.5" customHeight="1" hidden="1">
      <c r="A102" s="196">
        <v>637006</v>
      </c>
      <c r="B102" s="55"/>
      <c r="C102" s="1002">
        <v>41</v>
      </c>
      <c r="D102" s="804"/>
      <c r="E102" s="798" t="s">
        <v>166</v>
      </c>
      <c r="F102" s="97"/>
      <c r="G102" s="197"/>
      <c r="H102" s="97"/>
      <c r="I102" s="6"/>
      <c r="J102" s="197"/>
      <c r="K102" s="97"/>
      <c r="L102" s="6"/>
      <c r="M102" s="1185"/>
      <c r="N102" s="1278"/>
    </row>
    <row r="103" spans="1:14" ht="16.5" customHeight="1" hidden="1">
      <c r="A103" s="196">
        <v>621000</v>
      </c>
      <c r="B103" s="7"/>
      <c r="C103" s="1002">
        <v>41</v>
      </c>
      <c r="D103" s="804" t="s">
        <v>77</v>
      </c>
      <c r="E103" s="798" t="s">
        <v>80</v>
      </c>
      <c r="F103" s="97"/>
      <c r="G103" s="197"/>
      <c r="H103" s="97"/>
      <c r="I103" s="6"/>
      <c r="J103" s="197"/>
      <c r="K103" s="97"/>
      <c r="L103" s="6"/>
      <c r="M103" s="1276"/>
      <c r="N103" s="1279"/>
    </row>
    <row r="104" spans="1:14" ht="15.75" customHeight="1" hidden="1">
      <c r="A104" s="198">
        <v>623000</v>
      </c>
      <c r="B104" s="9"/>
      <c r="C104" s="438"/>
      <c r="D104" s="805" t="s">
        <v>77</v>
      </c>
      <c r="E104" s="741" t="s">
        <v>81</v>
      </c>
      <c r="F104" s="51"/>
      <c r="G104" s="199"/>
      <c r="H104" s="51"/>
      <c r="I104" s="8"/>
      <c r="J104" s="199"/>
      <c r="K104" s="51"/>
      <c r="L104" s="8"/>
      <c r="M104" s="1277"/>
      <c r="N104" s="1280"/>
    </row>
    <row r="105" spans="1:14" ht="15" customHeight="1" hidden="1">
      <c r="A105" s="198">
        <v>625001</v>
      </c>
      <c r="B105" s="9"/>
      <c r="C105" s="14"/>
      <c r="D105" s="806" t="s">
        <v>77</v>
      </c>
      <c r="E105" s="741" t="s">
        <v>82</v>
      </c>
      <c r="F105" s="51"/>
      <c r="G105" s="199"/>
      <c r="H105" s="51"/>
      <c r="I105" s="8"/>
      <c r="J105" s="199"/>
      <c r="K105" s="51"/>
      <c r="L105" s="8"/>
      <c r="M105" s="1277"/>
      <c r="N105" s="1281"/>
    </row>
    <row r="106" spans="1:14" ht="24.75" customHeight="1" hidden="1">
      <c r="A106" s="198">
        <v>625002</v>
      </c>
      <c r="B106" s="9"/>
      <c r="C106" s="14"/>
      <c r="D106" s="806" t="s">
        <v>77</v>
      </c>
      <c r="E106" s="741" t="s">
        <v>83</v>
      </c>
      <c r="F106" s="51"/>
      <c r="G106" s="199"/>
      <c r="H106" s="51"/>
      <c r="I106" s="8"/>
      <c r="J106" s="199"/>
      <c r="K106" s="51"/>
      <c r="L106" s="8"/>
      <c r="M106" s="1277"/>
      <c r="N106" s="1282"/>
    </row>
    <row r="107" spans="1:14" ht="24" customHeight="1" hidden="1">
      <c r="A107" s="196">
        <v>625003</v>
      </c>
      <c r="B107" s="55"/>
      <c r="C107" s="91"/>
      <c r="D107" s="806" t="s">
        <v>77</v>
      </c>
      <c r="E107" s="798" t="s">
        <v>84</v>
      </c>
      <c r="F107" s="97"/>
      <c r="G107" s="197"/>
      <c r="H107" s="51"/>
      <c r="I107" s="8"/>
      <c r="J107" s="199"/>
      <c r="K107" s="51"/>
      <c r="L107" s="8"/>
      <c r="M107" s="1277"/>
      <c r="N107" s="1282"/>
    </row>
    <row r="108" spans="1:14" ht="24" customHeight="1" hidden="1">
      <c r="A108" s="198">
        <v>625004</v>
      </c>
      <c r="B108" s="34"/>
      <c r="C108" s="92"/>
      <c r="D108" s="806" t="s">
        <v>77</v>
      </c>
      <c r="E108" s="741" t="s">
        <v>85</v>
      </c>
      <c r="F108" s="51"/>
      <c r="G108" s="199"/>
      <c r="H108" s="51"/>
      <c r="I108" s="8"/>
      <c r="J108" s="199"/>
      <c r="K108" s="51"/>
      <c r="L108" s="8"/>
      <c r="M108" s="1277"/>
      <c r="N108" s="1282"/>
    </row>
    <row r="109" spans="1:14" ht="19.5" customHeight="1" hidden="1">
      <c r="A109" s="209">
        <v>625005</v>
      </c>
      <c r="B109" s="36"/>
      <c r="C109" s="40"/>
      <c r="D109" s="806" t="s">
        <v>77</v>
      </c>
      <c r="E109" s="43" t="s">
        <v>86</v>
      </c>
      <c r="F109" s="37"/>
      <c r="G109" s="210"/>
      <c r="H109" s="51"/>
      <c r="I109" s="8"/>
      <c r="J109" s="199"/>
      <c r="K109" s="51"/>
      <c r="L109" s="8"/>
      <c r="M109" s="1277"/>
      <c r="N109" s="1282"/>
    </row>
    <row r="110" spans="1:14" ht="2.25" customHeight="1" hidden="1">
      <c r="A110" s="198">
        <v>625007</v>
      </c>
      <c r="B110" s="34"/>
      <c r="C110" s="40"/>
      <c r="D110" s="804" t="s">
        <v>77</v>
      </c>
      <c r="E110" s="743" t="s">
        <v>87</v>
      </c>
      <c r="F110" s="51"/>
      <c r="G110" s="199"/>
      <c r="H110" s="51"/>
      <c r="I110" s="8"/>
      <c r="J110" s="199"/>
      <c r="K110" s="51"/>
      <c r="L110" s="8"/>
      <c r="M110" s="1277"/>
      <c r="N110" s="1282"/>
    </row>
    <row r="111" spans="1:14" ht="15">
      <c r="A111" s="232">
        <v>637031</v>
      </c>
      <c r="B111" s="34"/>
      <c r="C111" s="14">
        <v>41</v>
      </c>
      <c r="D111" s="806" t="s">
        <v>77</v>
      </c>
      <c r="E111" s="741" t="s">
        <v>27</v>
      </c>
      <c r="F111" s="37"/>
      <c r="G111" s="199"/>
      <c r="H111" s="51"/>
      <c r="I111" s="57">
        <v>9000</v>
      </c>
      <c r="J111" s="244"/>
      <c r="K111" s="57"/>
      <c r="L111" s="57">
        <v>150</v>
      </c>
      <c r="M111" s="1191">
        <v>136.07</v>
      </c>
      <c r="N111" s="1272">
        <f aca="true" t="shared" si="12" ref="N111:N116">(100/L111)*M111</f>
        <v>90.71333333333332</v>
      </c>
    </row>
    <row r="112" spans="1:14" ht="15">
      <c r="A112" s="232">
        <v>637035</v>
      </c>
      <c r="B112" s="34"/>
      <c r="C112" s="1002">
        <v>41</v>
      </c>
      <c r="D112" s="804" t="s">
        <v>118</v>
      </c>
      <c r="E112" s="798" t="s">
        <v>450</v>
      </c>
      <c r="F112" s="232"/>
      <c r="G112" s="244"/>
      <c r="H112" s="57"/>
      <c r="I112" s="57">
        <v>230</v>
      </c>
      <c r="J112" s="244"/>
      <c r="K112" s="57">
        <v>250</v>
      </c>
      <c r="L112" s="57">
        <v>250</v>
      </c>
      <c r="M112" s="1191">
        <v>194.52</v>
      </c>
      <c r="N112" s="1283">
        <f t="shared" si="12"/>
        <v>77.808</v>
      </c>
    </row>
    <row r="113" spans="1:14" ht="15">
      <c r="A113" s="232">
        <v>637003</v>
      </c>
      <c r="B113" s="9"/>
      <c r="C113" s="1019">
        <v>41</v>
      </c>
      <c r="D113" s="805" t="s">
        <v>108</v>
      </c>
      <c r="E113" s="743" t="s">
        <v>385</v>
      </c>
      <c r="F113" s="206">
        <v>826</v>
      </c>
      <c r="G113" s="243">
        <v>631</v>
      </c>
      <c r="H113" s="811">
        <v>1000</v>
      </c>
      <c r="I113" s="57">
        <v>1000</v>
      </c>
      <c r="J113" s="244">
        <v>1000</v>
      </c>
      <c r="K113" s="57">
        <v>1000</v>
      </c>
      <c r="L113" s="57">
        <v>1000</v>
      </c>
      <c r="M113" s="1191">
        <v>238.8</v>
      </c>
      <c r="N113" s="1271">
        <f t="shared" si="12"/>
        <v>23.880000000000003</v>
      </c>
    </row>
    <row r="114" spans="1:14" ht="15">
      <c r="A114" s="191">
        <v>641</v>
      </c>
      <c r="B114" s="79"/>
      <c r="C114" s="123"/>
      <c r="D114" s="808"/>
      <c r="E114" s="797" t="s">
        <v>167</v>
      </c>
      <c r="F114" s="5">
        <v>4682</v>
      </c>
      <c r="G114" s="192">
        <v>6137</v>
      </c>
      <c r="H114" s="5">
        <v>7600</v>
      </c>
      <c r="I114" s="4">
        <v>7600</v>
      </c>
      <c r="J114" s="192">
        <v>3500</v>
      </c>
      <c r="K114" s="5">
        <v>9200</v>
      </c>
      <c r="L114" s="4">
        <f>L115+L116</f>
        <v>7700</v>
      </c>
      <c r="M114" s="442">
        <f>M115</f>
        <v>5197.92</v>
      </c>
      <c r="N114" s="1273">
        <f t="shared" si="12"/>
        <v>67.50545454545455</v>
      </c>
    </row>
    <row r="115" spans="1:14" ht="15">
      <c r="A115" s="207">
        <v>641012</v>
      </c>
      <c r="B115" s="23"/>
      <c r="C115" s="1002">
        <v>111</v>
      </c>
      <c r="D115" s="817" t="s">
        <v>77</v>
      </c>
      <c r="E115" s="43" t="s">
        <v>168</v>
      </c>
      <c r="F115" s="56">
        <v>4682</v>
      </c>
      <c r="G115" s="208">
        <v>6137</v>
      </c>
      <c r="H115" s="37">
        <v>6500</v>
      </c>
      <c r="I115" s="37">
        <v>6500</v>
      </c>
      <c r="J115" s="210">
        <v>6500</v>
      </c>
      <c r="K115" s="37">
        <v>6500</v>
      </c>
      <c r="L115" s="37">
        <v>6500</v>
      </c>
      <c r="M115" s="1186">
        <v>5197.92</v>
      </c>
      <c r="N115" s="1268">
        <f t="shared" si="12"/>
        <v>79.968</v>
      </c>
    </row>
    <row r="116" spans="1:14" ht="15">
      <c r="A116" s="206">
        <v>642013</v>
      </c>
      <c r="B116" s="33"/>
      <c r="C116" s="150">
        <v>41</v>
      </c>
      <c r="D116" s="807" t="s">
        <v>77</v>
      </c>
      <c r="E116" s="743" t="s">
        <v>169</v>
      </c>
      <c r="F116" s="811"/>
      <c r="G116" s="243"/>
      <c r="H116" s="811">
        <v>1100</v>
      </c>
      <c r="I116" s="24">
        <v>1100</v>
      </c>
      <c r="J116" s="243"/>
      <c r="K116" s="811">
        <v>2700</v>
      </c>
      <c r="L116" s="24">
        <v>1200</v>
      </c>
      <c r="M116" s="1187">
        <v>0</v>
      </c>
      <c r="N116" s="1303">
        <f t="shared" si="12"/>
        <v>0</v>
      </c>
    </row>
    <row r="117" spans="1:14" ht="15.75" thickBot="1">
      <c r="A117" s="294"/>
      <c r="B117" s="28"/>
      <c r="C117" s="1004"/>
      <c r="D117" s="834"/>
      <c r="E117" s="833"/>
      <c r="F117" s="831"/>
      <c r="G117" s="421"/>
      <c r="H117" s="85"/>
      <c r="I117" s="85"/>
      <c r="J117" s="830"/>
      <c r="K117" s="85"/>
      <c r="L117" s="85"/>
      <c r="M117" s="1192"/>
      <c r="N117" s="1287"/>
    </row>
    <row r="118" spans="1:14" ht="15.75" thickBot="1">
      <c r="A118" s="17" t="s">
        <v>170</v>
      </c>
      <c r="B118" s="103"/>
      <c r="C118" s="59"/>
      <c r="D118" s="802"/>
      <c r="E118" s="61" t="s">
        <v>171</v>
      </c>
      <c r="F118" s="74">
        <f>SUM(F119+F120+F130)</f>
        <v>6789</v>
      </c>
      <c r="G118" s="19">
        <f>SUM(G119+G120+G130+G128)</f>
        <v>5616</v>
      </c>
      <c r="H118" s="74">
        <f>H119+H120+H130</f>
        <v>5403</v>
      </c>
      <c r="I118" s="72">
        <f>I119+I120+I130</f>
        <v>5603</v>
      </c>
      <c r="J118" s="19">
        <f>J119+J120+J130</f>
        <v>6383</v>
      </c>
      <c r="K118" s="74">
        <f>K119+K120+K130+K128</f>
        <v>5753</v>
      </c>
      <c r="L118" s="72">
        <f>L119+L120+L130+L128</f>
        <v>6353</v>
      </c>
      <c r="M118" s="394">
        <f>M119+M120+M130+M128</f>
        <v>4634.379999999999</v>
      </c>
      <c r="N118" s="392">
        <f aca="true" t="shared" si="13" ref="N118:N133">(100/L118)*M118</f>
        <v>72.94789863056822</v>
      </c>
    </row>
    <row r="119" spans="1:14" ht="15">
      <c r="A119" s="300">
        <v>611000</v>
      </c>
      <c r="B119" s="105"/>
      <c r="C119" s="104">
        <v>41</v>
      </c>
      <c r="D119" s="1096" t="s">
        <v>145</v>
      </c>
      <c r="E119" s="836" t="s">
        <v>78</v>
      </c>
      <c r="F119" s="116">
        <v>4205</v>
      </c>
      <c r="G119" s="248">
        <v>3395</v>
      </c>
      <c r="H119" s="116">
        <v>3500</v>
      </c>
      <c r="I119" s="107">
        <v>3500</v>
      </c>
      <c r="J119" s="248">
        <v>4300</v>
      </c>
      <c r="K119" s="116">
        <v>3600</v>
      </c>
      <c r="L119" s="107">
        <v>3600</v>
      </c>
      <c r="M119" s="1193">
        <v>2620.67</v>
      </c>
      <c r="N119" s="1273">
        <f t="shared" si="13"/>
        <v>72.79638888888888</v>
      </c>
    </row>
    <row r="120" spans="1:14" ht="15">
      <c r="A120" s="222">
        <v>62</v>
      </c>
      <c r="B120" s="79"/>
      <c r="C120" s="3"/>
      <c r="D120" s="912"/>
      <c r="E120" s="827" t="s">
        <v>79</v>
      </c>
      <c r="F120" s="5">
        <f>SUM(F121:F127)</f>
        <v>1469</v>
      </c>
      <c r="G120" s="192">
        <f aca="true" t="shared" si="14" ref="G120:M120">SUM(G121:G127)</f>
        <v>1098</v>
      </c>
      <c r="H120" s="5">
        <f t="shared" si="14"/>
        <v>1243</v>
      </c>
      <c r="I120" s="4">
        <f t="shared" si="14"/>
        <v>1243</v>
      </c>
      <c r="J120" s="192">
        <f t="shared" si="14"/>
        <v>1243</v>
      </c>
      <c r="K120" s="5">
        <f t="shared" si="14"/>
        <v>1273</v>
      </c>
      <c r="L120" s="4">
        <f t="shared" si="14"/>
        <v>1283</v>
      </c>
      <c r="M120" s="442">
        <f t="shared" si="14"/>
        <v>901.24</v>
      </c>
      <c r="N120" s="1273">
        <f t="shared" si="13"/>
        <v>70.24473889321902</v>
      </c>
    </row>
    <row r="121" spans="1:14" ht="15">
      <c r="A121" s="207">
        <v>623000</v>
      </c>
      <c r="B121" s="23"/>
      <c r="C121" s="981">
        <v>41</v>
      </c>
      <c r="D121" s="816" t="s">
        <v>145</v>
      </c>
      <c r="E121" s="828" t="s">
        <v>81</v>
      </c>
      <c r="F121" s="121">
        <v>421</v>
      </c>
      <c r="G121" s="249">
        <v>299</v>
      </c>
      <c r="H121" s="56">
        <v>350</v>
      </c>
      <c r="I121" s="22">
        <v>350</v>
      </c>
      <c r="J121" s="208">
        <v>350</v>
      </c>
      <c r="K121" s="56">
        <v>360</v>
      </c>
      <c r="L121" s="22">
        <v>360</v>
      </c>
      <c r="M121" s="1182">
        <v>233.9</v>
      </c>
      <c r="N121" s="1304">
        <f t="shared" si="13"/>
        <v>64.97222222222223</v>
      </c>
    </row>
    <row r="122" spans="1:14" ht="15">
      <c r="A122" s="198">
        <v>625001</v>
      </c>
      <c r="B122" s="7"/>
      <c r="C122" s="1002">
        <v>41</v>
      </c>
      <c r="D122" s="804" t="s">
        <v>145</v>
      </c>
      <c r="E122" s="457" t="s">
        <v>82</v>
      </c>
      <c r="F122" s="57">
        <v>57</v>
      </c>
      <c r="G122" s="244">
        <v>46</v>
      </c>
      <c r="H122" s="51">
        <v>50</v>
      </c>
      <c r="I122" s="8">
        <v>50</v>
      </c>
      <c r="J122" s="199">
        <v>50</v>
      </c>
      <c r="K122" s="51">
        <v>52</v>
      </c>
      <c r="L122" s="8">
        <v>52</v>
      </c>
      <c r="M122" s="386">
        <v>36.82</v>
      </c>
      <c r="N122" s="1272">
        <f t="shared" si="13"/>
        <v>70.8076923076923</v>
      </c>
    </row>
    <row r="123" spans="1:14" ht="15">
      <c r="A123" s="198">
        <v>625002</v>
      </c>
      <c r="B123" s="9"/>
      <c r="C123" s="14">
        <v>41</v>
      </c>
      <c r="D123" s="805" t="s">
        <v>145</v>
      </c>
      <c r="E123" s="457" t="s">
        <v>83</v>
      </c>
      <c r="F123" s="57">
        <v>589</v>
      </c>
      <c r="G123" s="244">
        <v>456</v>
      </c>
      <c r="H123" s="51">
        <v>500</v>
      </c>
      <c r="I123" s="8">
        <v>500</v>
      </c>
      <c r="J123" s="199">
        <v>500</v>
      </c>
      <c r="K123" s="51">
        <v>510</v>
      </c>
      <c r="L123" s="8">
        <v>510</v>
      </c>
      <c r="M123" s="386">
        <v>368.62</v>
      </c>
      <c r="N123" s="1304">
        <f t="shared" si="13"/>
        <v>72.27843137254902</v>
      </c>
    </row>
    <row r="124" spans="1:14" ht="15">
      <c r="A124" s="198">
        <v>625003</v>
      </c>
      <c r="B124" s="9"/>
      <c r="C124" s="14">
        <v>41</v>
      </c>
      <c r="D124" s="805" t="s">
        <v>145</v>
      </c>
      <c r="E124" s="457" t="s">
        <v>84</v>
      </c>
      <c r="F124" s="57">
        <v>34</v>
      </c>
      <c r="G124" s="244">
        <v>26</v>
      </c>
      <c r="H124" s="51">
        <v>28</v>
      </c>
      <c r="I124" s="8">
        <v>28</v>
      </c>
      <c r="J124" s="199">
        <v>28</v>
      </c>
      <c r="K124" s="51">
        <v>30</v>
      </c>
      <c r="L124" s="8">
        <v>40</v>
      </c>
      <c r="M124" s="386">
        <v>32.13</v>
      </c>
      <c r="N124" s="1272">
        <f t="shared" si="13"/>
        <v>80.325</v>
      </c>
    </row>
    <row r="125" spans="1:14" ht="15">
      <c r="A125" s="198">
        <v>625004</v>
      </c>
      <c r="B125" s="9"/>
      <c r="C125" s="14">
        <v>41</v>
      </c>
      <c r="D125" s="805" t="s">
        <v>145</v>
      </c>
      <c r="E125" s="457" t="s">
        <v>85</v>
      </c>
      <c r="F125" s="51">
        <v>126</v>
      </c>
      <c r="G125" s="199">
        <v>97</v>
      </c>
      <c r="H125" s="51">
        <v>110</v>
      </c>
      <c r="I125" s="8">
        <v>110</v>
      </c>
      <c r="J125" s="199">
        <v>110</v>
      </c>
      <c r="K125" s="51">
        <v>110</v>
      </c>
      <c r="L125" s="8">
        <v>110</v>
      </c>
      <c r="M125" s="386">
        <v>78.99</v>
      </c>
      <c r="N125" s="1272">
        <f t="shared" si="13"/>
        <v>71.8090909090909</v>
      </c>
    </row>
    <row r="126" spans="1:14" ht="15">
      <c r="A126" s="198">
        <v>625005</v>
      </c>
      <c r="B126" s="9"/>
      <c r="C126" s="14">
        <v>41</v>
      </c>
      <c r="D126" s="805" t="s">
        <v>145</v>
      </c>
      <c r="E126" s="457" t="s">
        <v>86</v>
      </c>
      <c r="F126" s="51">
        <v>42</v>
      </c>
      <c r="G126" s="199">
        <v>33</v>
      </c>
      <c r="H126" s="51">
        <v>35</v>
      </c>
      <c r="I126" s="8">
        <v>35</v>
      </c>
      <c r="J126" s="199">
        <v>35</v>
      </c>
      <c r="K126" s="51">
        <v>36</v>
      </c>
      <c r="L126" s="8">
        <v>36</v>
      </c>
      <c r="M126" s="386">
        <v>25.76</v>
      </c>
      <c r="N126" s="1283">
        <f t="shared" si="13"/>
        <v>71.55555555555556</v>
      </c>
    </row>
    <row r="127" spans="1:14" ht="15">
      <c r="A127" s="200">
        <v>625007</v>
      </c>
      <c r="B127" s="11"/>
      <c r="C127" s="239">
        <v>41</v>
      </c>
      <c r="D127" s="805" t="s">
        <v>145</v>
      </c>
      <c r="E127" s="856" t="s">
        <v>87</v>
      </c>
      <c r="F127" s="85">
        <v>200</v>
      </c>
      <c r="G127" s="201">
        <v>141</v>
      </c>
      <c r="H127" s="85">
        <v>170</v>
      </c>
      <c r="I127" s="10">
        <v>170</v>
      </c>
      <c r="J127" s="201">
        <v>170</v>
      </c>
      <c r="K127" s="85">
        <v>175</v>
      </c>
      <c r="L127" s="10">
        <v>175</v>
      </c>
      <c r="M127" s="1183">
        <v>125.02</v>
      </c>
      <c r="N127" s="1303">
        <f t="shared" si="13"/>
        <v>71.44</v>
      </c>
    </row>
    <row r="128" spans="1:14" ht="15">
      <c r="A128" s="222">
        <v>631</v>
      </c>
      <c r="B128" s="79"/>
      <c r="C128" s="123"/>
      <c r="D128" s="808"/>
      <c r="E128" s="827" t="s">
        <v>374</v>
      </c>
      <c r="F128" s="5"/>
      <c r="G128" s="192">
        <v>11</v>
      </c>
      <c r="H128" s="5"/>
      <c r="I128" s="4"/>
      <c r="J128" s="192"/>
      <c r="K128" s="5">
        <f>K129</f>
        <v>20</v>
      </c>
      <c r="L128" s="4">
        <v>120</v>
      </c>
      <c r="M128" s="442">
        <v>107.28</v>
      </c>
      <c r="N128" s="1273">
        <f t="shared" si="13"/>
        <v>89.4</v>
      </c>
    </row>
    <row r="129" spans="1:14" ht="15">
      <c r="A129" s="193">
        <v>631001</v>
      </c>
      <c r="B129" s="81"/>
      <c r="C129" s="1006">
        <v>41</v>
      </c>
      <c r="D129" s="808" t="s">
        <v>145</v>
      </c>
      <c r="E129" s="838" t="s">
        <v>376</v>
      </c>
      <c r="F129" s="82"/>
      <c r="G129" s="194">
        <v>11</v>
      </c>
      <c r="H129" s="82"/>
      <c r="I129" s="83"/>
      <c r="J129" s="194"/>
      <c r="K129" s="82">
        <v>20</v>
      </c>
      <c r="L129" s="83">
        <v>120</v>
      </c>
      <c r="M129" s="1184">
        <v>107.28</v>
      </c>
      <c r="N129" s="1303">
        <f t="shared" si="13"/>
        <v>89.4</v>
      </c>
    </row>
    <row r="130" spans="1:14" ht="15">
      <c r="A130" s="222">
        <v>637</v>
      </c>
      <c r="B130" s="3"/>
      <c r="C130" s="156"/>
      <c r="D130" s="808"/>
      <c r="E130" s="827" t="s">
        <v>172</v>
      </c>
      <c r="F130" s="5">
        <f>SUM(F131:F134)</f>
        <v>1115</v>
      </c>
      <c r="G130" s="192">
        <f>SUM(G131:G134)</f>
        <v>1112</v>
      </c>
      <c r="H130" s="5">
        <f>SUM(H132:H133)</f>
        <v>660</v>
      </c>
      <c r="I130" s="4">
        <f>SUM(I131:I133)</f>
        <v>860</v>
      </c>
      <c r="J130" s="192">
        <f>SUM(J131:J133)</f>
        <v>840</v>
      </c>
      <c r="K130" s="5">
        <f>SUM(K131:K133)</f>
        <v>860</v>
      </c>
      <c r="L130" s="4">
        <f>SUM(L131:L133)</f>
        <v>1350</v>
      </c>
      <c r="M130" s="442">
        <f>SUM(M131:M133)</f>
        <v>1005.1899999999999</v>
      </c>
      <c r="N130" s="1273">
        <f t="shared" si="13"/>
        <v>74.45851851851852</v>
      </c>
    </row>
    <row r="131" spans="1:14" ht="15">
      <c r="A131" s="207">
        <v>637014</v>
      </c>
      <c r="B131" s="23"/>
      <c r="C131" s="981">
        <v>41</v>
      </c>
      <c r="D131" s="816" t="s">
        <v>145</v>
      </c>
      <c r="E131" s="828" t="s">
        <v>156</v>
      </c>
      <c r="F131" s="56">
        <v>240</v>
      </c>
      <c r="G131" s="208">
        <v>200</v>
      </c>
      <c r="H131" s="56">
        <v>200</v>
      </c>
      <c r="I131" s="22">
        <v>200</v>
      </c>
      <c r="J131" s="208">
        <v>200</v>
      </c>
      <c r="K131" s="56">
        <v>200</v>
      </c>
      <c r="L131" s="22">
        <v>200</v>
      </c>
      <c r="M131" s="1182">
        <v>140</v>
      </c>
      <c r="N131" s="1268">
        <f t="shared" si="13"/>
        <v>70</v>
      </c>
    </row>
    <row r="132" spans="1:14" ht="15">
      <c r="A132" s="196">
        <v>637012</v>
      </c>
      <c r="B132" s="7">
        <v>1</v>
      </c>
      <c r="C132" s="1002">
        <v>41</v>
      </c>
      <c r="D132" s="817" t="s">
        <v>77</v>
      </c>
      <c r="E132" s="829" t="s">
        <v>173</v>
      </c>
      <c r="F132" s="37">
        <v>817</v>
      </c>
      <c r="G132" s="210">
        <v>867</v>
      </c>
      <c r="H132" s="97">
        <v>600</v>
      </c>
      <c r="I132" s="6">
        <v>600</v>
      </c>
      <c r="J132" s="197">
        <v>600</v>
      </c>
      <c r="K132" s="97">
        <v>600</v>
      </c>
      <c r="L132" s="6">
        <v>1090</v>
      </c>
      <c r="M132" s="1185">
        <v>829.05</v>
      </c>
      <c r="N132" s="1272">
        <f t="shared" si="13"/>
        <v>76.05963302752293</v>
      </c>
    </row>
    <row r="133" spans="1:14" ht="15">
      <c r="A133" s="200">
        <v>637016</v>
      </c>
      <c r="B133" s="11"/>
      <c r="C133" s="239">
        <v>41</v>
      </c>
      <c r="D133" s="817" t="s">
        <v>145</v>
      </c>
      <c r="E133" s="842" t="s">
        <v>160</v>
      </c>
      <c r="F133" s="811">
        <v>58</v>
      </c>
      <c r="G133" s="243">
        <v>45</v>
      </c>
      <c r="H133" s="844">
        <v>60</v>
      </c>
      <c r="I133" s="109">
        <v>60</v>
      </c>
      <c r="J133" s="250">
        <v>40</v>
      </c>
      <c r="K133" s="844">
        <v>60</v>
      </c>
      <c r="L133" s="109">
        <v>60</v>
      </c>
      <c r="M133" s="1194">
        <v>36.14</v>
      </c>
      <c r="N133" s="1303">
        <f t="shared" si="13"/>
        <v>60.233333333333334</v>
      </c>
    </row>
    <row r="134" spans="1:14" ht="15.75" thickBot="1">
      <c r="A134" s="296"/>
      <c r="B134" s="101"/>
      <c r="C134" s="1007"/>
      <c r="D134" s="839"/>
      <c r="E134" s="843"/>
      <c r="F134"/>
      <c r="G134" s="421"/>
      <c r="H134" s="37"/>
      <c r="I134" s="102"/>
      <c r="J134" s="259"/>
      <c r="K134" s="111"/>
      <c r="L134" s="102"/>
      <c r="M134" s="390"/>
      <c r="N134" s="1285"/>
    </row>
    <row r="135" spans="1:14" ht="15.75" thickBot="1">
      <c r="A135" s="17" t="s">
        <v>174</v>
      </c>
      <c r="B135" s="18"/>
      <c r="C135" s="999"/>
      <c r="D135" s="802"/>
      <c r="E135" s="61" t="s">
        <v>175</v>
      </c>
      <c r="F135" s="74">
        <f>SUM(F136+F137+F145+F151)</f>
        <v>3801</v>
      </c>
      <c r="G135" s="19">
        <f>SUM(G136+G137+G145+G151)</f>
        <v>3894</v>
      </c>
      <c r="H135" s="74">
        <f aca="true" t="shared" si="15" ref="H135:M135">H136+H137+H145+H151</f>
        <v>3980</v>
      </c>
      <c r="I135" s="72">
        <f t="shared" si="15"/>
        <v>4980</v>
      </c>
      <c r="J135" s="19">
        <f t="shared" si="15"/>
        <v>3258</v>
      </c>
      <c r="K135" s="74">
        <f t="shared" si="15"/>
        <v>5000</v>
      </c>
      <c r="L135" s="72">
        <f t="shared" si="15"/>
        <v>5000</v>
      </c>
      <c r="M135" s="394">
        <f t="shared" si="15"/>
        <v>2317.7400000000002</v>
      </c>
      <c r="N135" s="392">
        <f aca="true" t="shared" si="16" ref="N135:N152">(100/L135)*M135</f>
        <v>46.354800000000004</v>
      </c>
    </row>
    <row r="136" spans="1:14" ht="15">
      <c r="A136" s="300">
        <v>611000</v>
      </c>
      <c r="B136" s="104"/>
      <c r="C136" s="107">
        <v>111</v>
      </c>
      <c r="D136" s="1097" t="s">
        <v>176</v>
      </c>
      <c r="E136" s="836" t="s">
        <v>78</v>
      </c>
      <c r="F136" s="840">
        <v>2912</v>
      </c>
      <c r="G136" s="845">
        <v>2948</v>
      </c>
      <c r="H136" s="116">
        <v>2750</v>
      </c>
      <c r="I136" s="107">
        <v>3250</v>
      </c>
      <c r="J136" s="248">
        <v>2000</v>
      </c>
      <c r="K136" s="116">
        <v>3300</v>
      </c>
      <c r="L136" s="107">
        <v>3300</v>
      </c>
      <c r="M136" s="1193">
        <v>1650</v>
      </c>
      <c r="N136" s="1273">
        <f t="shared" si="16"/>
        <v>50</v>
      </c>
    </row>
    <row r="137" spans="1:14" ht="15">
      <c r="A137" s="222">
        <v>62</v>
      </c>
      <c r="B137" s="3"/>
      <c r="C137" s="156"/>
      <c r="D137" s="808"/>
      <c r="E137" s="827" t="s">
        <v>79</v>
      </c>
      <c r="F137" s="5">
        <f>SUM(F138:F144)</f>
        <v>668</v>
      </c>
      <c r="G137" s="192">
        <f aca="true" t="shared" si="17" ref="G137:L137">SUM(G138:G144)</f>
        <v>668</v>
      </c>
      <c r="H137" s="5">
        <f t="shared" si="17"/>
        <v>970</v>
      </c>
      <c r="I137" s="5">
        <f t="shared" si="17"/>
        <v>1370</v>
      </c>
      <c r="J137" s="192">
        <f t="shared" si="17"/>
        <v>970</v>
      </c>
      <c r="K137" s="5">
        <f t="shared" si="17"/>
        <v>1370</v>
      </c>
      <c r="L137" s="5">
        <f t="shared" si="17"/>
        <v>1370</v>
      </c>
      <c r="M137" s="1181">
        <f>SUM(M138:M144)</f>
        <v>500.94</v>
      </c>
      <c r="N137" s="1273">
        <f t="shared" si="16"/>
        <v>36.56496350364963</v>
      </c>
    </row>
    <row r="138" spans="1:14" ht="15">
      <c r="A138" s="207">
        <v>623000</v>
      </c>
      <c r="B138" s="23"/>
      <c r="C138" s="1002">
        <v>111</v>
      </c>
      <c r="D138" s="817" t="s">
        <v>176</v>
      </c>
      <c r="E138" s="828" t="s">
        <v>81</v>
      </c>
      <c r="F138" s="121">
        <v>191</v>
      </c>
      <c r="G138" s="249">
        <v>191</v>
      </c>
      <c r="H138" s="56">
        <v>275</v>
      </c>
      <c r="I138" s="22">
        <v>375</v>
      </c>
      <c r="J138" s="208">
        <v>275</v>
      </c>
      <c r="K138" s="56">
        <v>375</v>
      </c>
      <c r="L138" s="22">
        <v>375</v>
      </c>
      <c r="M138" s="1182">
        <v>143.37</v>
      </c>
      <c r="N138" s="1304">
        <f t="shared" si="16"/>
        <v>38.232</v>
      </c>
    </row>
    <row r="139" spans="1:14" ht="15">
      <c r="A139" s="198">
        <v>625001</v>
      </c>
      <c r="B139" s="9"/>
      <c r="C139" s="14">
        <v>111</v>
      </c>
      <c r="D139" s="806" t="s">
        <v>176</v>
      </c>
      <c r="E139" s="457" t="s">
        <v>82</v>
      </c>
      <c r="F139" s="57">
        <v>27</v>
      </c>
      <c r="G139" s="244">
        <v>27</v>
      </c>
      <c r="H139" s="51">
        <v>40</v>
      </c>
      <c r="I139" s="8">
        <v>60</v>
      </c>
      <c r="J139" s="199">
        <v>40</v>
      </c>
      <c r="K139" s="51">
        <v>60</v>
      </c>
      <c r="L139" s="8">
        <v>60</v>
      </c>
      <c r="M139" s="386">
        <v>20.07</v>
      </c>
      <c r="N139" s="1272">
        <f t="shared" si="16"/>
        <v>33.45</v>
      </c>
    </row>
    <row r="140" spans="1:14" ht="15">
      <c r="A140" s="198">
        <v>625002</v>
      </c>
      <c r="B140" s="9"/>
      <c r="C140" s="14">
        <v>111</v>
      </c>
      <c r="D140" s="806" t="s">
        <v>176</v>
      </c>
      <c r="E140" s="457" t="s">
        <v>83</v>
      </c>
      <c r="F140" s="57">
        <v>268</v>
      </c>
      <c r="G140" s="244">
        <v>268</v>
      </c>
      <c r="H140" s="51">
        <v>385</v>
      </c>
      <c r="I140" s="8">
        <v>515</v>
      </c>
      <c r="J140" s="199">
        <v>385</v>
      </c>
      <c r="K140" s="51">
        <v>515</v>
      </c>
      <c r="L140" s="8">
        <v>515</v>
      </c>
      <c r="M140" s="386">
        <v>200.7</v>
      </c>
      <c r="N140" s="1272">
        <f t="shared" si="16"/>
        <v>38.970873786407765</v>
      </c>
    </row>
    <row r="141" spans="1:14" ht="15">
      <c r="A141" s="198">
        <v>625003</v>
      </c>
      <c r="B141" s="9"/>
      <c r="C141" s="14">
        <v>111</v>
      </c>
      <c r="D141" s="806" t="s">
        <v>176</v>
      </c>
      <c r="E141" s="457" t="s">
        <v>84</v>
      </c>
      <c r="F141" s="57">
        <v>15</v>
      </c>
      <c r="G141" s="244">
        <v>15</v>
      </c>
      <c r="H141" s="51">
        <v>25</v>
      </c>
      <c r="I141" s="8">
        <v>35</v>
      </c>
      <c r="J141" s="199">
        <v>25</v>
      </c>
      <c r="K141" s="51">
        <v>35</v>
      </c>
      <c r="L141" s="8">
        <v>35</v>
      </c>
      <c r="M141" s="386">
        <v>11.43</v>
      </c>
      <c r="N141" s="1272">
        <f t="shared" si="16"/>
        <v>32.65714285714286</v>
      </c>
    </row>
    <row r="142" spans="1:14" ht="15">
      <c r="A142" s="198">
        <v>625004</v>
      </c>
      <c r="B142" s="14"/>
      <c r="C142" s="14">
        <v>111</v>
      </c>
      <c r="D142" s="806" t="s">
        <v>176</v>
      </c>
      <c r="E142" s="457" t="s">
        <v>85</v>
      </c>
      <c r="F142" s="51">
        <v>57</v>
      </c>
      <c r="G142" s="199">
        <v>57</v>
      </c>
      <c r="H142" s="51">
        <v>85</v>
      </c>
      <c r="I142" s="8">
        <v>115</v>
      </c>
      <c r="J142" s="199">
        <v>85</v>
      </c>
      <c r="K142" s="51">
        <v>115</v>
      </c>
      <c r="L142" s="8">
        <v>115</v>
      </c>
      <c r="M142" s="386">
        <v>43.02</v>
      </c>
      <c r="N142" s="1283">
        <f t="shared" si="16"/>
        <v>37.40869565217392</v>
      </c>
    </row>
    <row r="143" spans="1:14" ht="15">
      <c r="A143" s="196">
        <v>625005</v>
      </c>
      <c r="B143" s="7"/>
      <c r="C143" s="1002">
        <v>111</v>
      </c>
      <c r="D143" s="806" t="s">
        <v>176</v>
      </c>
      <c r="E143" s="457" t="s">
        <v>86</v>
      </c>
      <c r="F143" s="37">
        <v>19</v>
      </c>
      <c r="G143" s="210">
        <v>19</v>
      </c>
      <c r="H143" s="51">
        <v>27</v>
      </c>
      <c r="I143" s="8">
        <v>37</v>
      </c>
      <c r="J143" s="199">
        <v>27</v>
      </c>
      <c r="K143" s="51">
        <v>37</v>
      </c>
      <c r="L143" s="8">
        <v>37</v>
      </c>
      <c r="M143" s="386">
        <v>14.31</v>
      </c>
      <c r="N143" s="1304">
        <f t="shared" si="16"/>
        <v>38.67567567567568</v>
      </c>
    </row>
    <row r="144" spans="1:14" ht="15">
      <c r="A144" s="200">
        <v>625007</v>
      </c>
      <c r="B144" s="33"/>
      <c r="C144" s="236">
        <v>111</v>
      </c>
      <c r="D144" s="803" t="s">
        <v>176</v>
      </c>
      <c r="E144" s="842" t="s">
        <v>87</v>
      </c>
      <c r="F144" s="811">
        <v>91</v>
      </c>
      <c r="G144" s="243">
        <v>91</v>
      </c>
      <c r="H144" s="811">
        <v>133</v>
      </c>
      <c r="I144" s="24">
        <v>233</v>
      </c>
      <c r="J144" s="243">
        <v>133</v>
      </c>
      <c r="K144" s="811">
        <v>233</v>
      </c>
      <c r="L144" s="24">
        <v>233</v>
      </c>
      <c r="M144" s="1187">
        <v>68.04</v>
      </c>
      <c r="N144" s="1271">
        <f t="shared" si="16"/>
        <v>29.20171673819743</v>
      </c>
    </row>
    <row r="145" spans="1:14" ht="15">
      <c r="A145" s="191">
        <v>63</v>
      </c>
      <c r="B145" s="3"/>
      <c r="C145" s="156"/>
      <c r="D145" s="808"/>
      <c r="E145" s="827" t="s">
        <v>172</v>
      </c>
      <c r="F145" s="5">
        <f aca="true" t="shared" si="18" ref="F145:M145">SUM(F146:F150)</f>
        <v>213</v>
      </c>
      <c r="G145" s="192">
        <f t="shared" si="18"/>
        <v>270</v>
      </c>
      <c r="H145" s="5">
        <f t="shared" si="18"/>
        <v>250</v>
      </c>
      <c r="I145" s="4">
        <f t="shared" si="18"/>
        <v>350</v>
      </c>
      <c r="J145" s="192">
        <f t="shared" si="18"/>
        <v>280</v>
      </c>
      <c r="K145" s="5">
        <f t="shared" si="18"/>
        <v>320</v>
      </c>
      <c r="L145" s="4">
        <f t="shared" si="18"/>
        <v>320</v>
      </c>
      <c r="M145" s="442">
        <f t="shared" si="18"/>
        <v>158.8</v>
      </c>
      <c r="N145" s="1273">
        <f t="shared" si="16"/>
        <v>49.625</v>
      </c>
    </row>
    <row r="146" spans="1:14" ht="15">
      <c r="A146" s="207">
        <v>631001</v>
      </c>
      <c r="B146" s="23"/>
      <c r="C146" s="239">
        <v>111</v>
      </c>
      <c r="D146" s="804" t="s">
        <v>176</v>
      </c>
      <c r="E146" s="828" t="s">
        <v>374</v>
      </c>
      <c r="F146" s="121">
        <v>45</v>
      </c>
      <c r="G146" s="249">
        <v>15</v>
      </c>
      <c r="H146" s="56">
        <v>20</v>
      </c>
      <c r="I146" s="22">
        <v>20</v>
      </c>
      <c r="J146" s="208">
        <v>20</v>
      </c>
      <c r="K146" s="56">
        <v>20</v>
      </c>
      <c r="L146" s="22">
        <v>50</v>
      </c>
      <c r="M146" s="1182">
        <v>46.26</v>
      </c>
      <c r="N146" s="1268">
        <f t="shared" si="16"/>
        <v>92.52</v>
      </c>
    </row>
    <row r="147" spans="1:14" ht="15">
      <c r="A147" s="198">
        <v>633006</v>
      </c>
      <c r="B147" s="9">
        <v>1</v>
      </c>
      <c r="C147" s="438">
        <v>111</v>
      </c>
      <c r="D147" s="805" t="s">
        <v>176</v>
      </c>
      <c r="E147" s="457" t="s">
        <v>101</v>
      </c>
      <c r="F147" s="51">
        <v>43</v>
      </c>
      <c r="G147" s="199">
        <v>155</v>
      </c>
      <c r="H147" s="97">
        <v>50</v>
      </c>
      <c r="I147" s="6">
        <v>150</v>
      </c>
      <c r="J147" s="197">
        <v>160</v>
      </c>
      <c r="K147" s="97">
        <v>120</v>
      </c>
      <c r="L147" s="6">
        <v>100</v>
      </c>
      <c r="M147" s="1185">
        <v>0</v>
      </c>
      <c r="N147" s="1272">
        <f t="shared" si="16"/>
        <v>0</v>
      </c>
    </row>
    <row r="148" spans="1:14" ht="15">
      <c r="A148" s="198">
        <v>633006</v>
      </c>
      <c r="B148" s="9">
        <v>4</v>
      </c>
      <c r="C148" s="438">
        <v>111</v>
      </c>
      <c r="D148" s="805" t="s">
        <v>176</v>
      </c>
      <c r="E148" s="457" t="s">
        <v>104</v>
      </c>
      <c r="F148" s="37"/>
      <c r="G148" s="210"/>
      <c r="H148" s="51">
        <v>30</v>
      </c>
      <c r="I148" s="8">
        <v>30</v>
      </c>
      <c r="J148" s="199"/>
      <c r="K148" s="51">
        <v>30</v>
      </c>
      <c r="L148" s="8">
        <v>30</v>
      </c>
      <c r="M148" s="386">
        <v>12.96</v>
      </c>
      <c r="N148" s="1272">
        <f t="shared" si="16"/>
        <v>43.2</v>
      </c>
    </row>
    <row r="149" spans="1:14" ht="15">
      <c r="A149" s="198">
        <v>633009</v>
      </c>
      <c r="B149" s="9">
        <v>1</v>
      </c>
      <c r="C149" s="14">
        <v>111</v>
      </c>
      <c r="D149" s="806" t="s">
        <v>176</v>
      </c>
      <c r="E149" s="741" t="s">
        <v>177</v>
      </c>
      <c r="F149" s="51">
        <v>25</v>
      </c>
      <c r="G149" s="199"/>
      <c r="H149" s="51">
        <v>50</v>
      </c>
      <c r="I149" s="8">
        <v>50</v>
      </c>
      <c r="J149" s="199"/>
      <c r="K149" s="51">
        <v>50</v>
      </c>
      <c r="L149" s="8">
        <v>40</v>
      </c>
      <c r="M149" s="386">
        <v>0</v>
      </c>
      <c r="N149" s="1272">
        <f t="shared" si="16"/>
        <v>0</v>
      </c>
    </row>
    <row r="150" spans="1:14" ht="15">
      <c r="A150" s="200">
        <v>637013</v>
      </c>
      <c r="B150" s="33"/>
      <c r="C150" s="150">
        <v>111</v>
      </c>
      <c r="D150" s="807" t="s">
        <v>176</v>
      </c>
      <c r="E150" s="809" t="s">
        <v>178</v>
      </c>
      <c r="F150" s="97">
        <v>100</v>
      </c>
      <c r="G150" s="197">
        <v>100</v>
      </c>
      <c r="H150" s="85">
        <v>100</v>
      </c>
      <c r="I150" s="10">
        <v>100</v>
      </c>
      <c r="J150" s="201">
        <v>100</v>
      </c>
      <c r="K150" s="85">
        <v>100</v>
      </c>
      <c r="L150" s="10">
        <v>100</v>
      </c>
      <c r="M150" s="1183">
        <v>99.58</v>
      </c>
      <c r="N150" s="1303">
        <f t="shared" si="16"/>
        <v>99.58</v>
      </c>
    </row>
    <row r="151" spans="1:14" ht="15">
      <c r="A151" s="191">
        <v>642</v>
      </c>
      <c r="B151" s="3"/>
      <c r="C151" s="156"/>
      <c r="D151" s="808"/>
      <c r="E151" s="797" t="s">
        <v>179</v>
      </c>
      <c r="F151" s="5">
        <v>8</v>
      </c>
      <c r="G151" s="192">
        <v>8</v>
      </c>
      <c r="H151" s="5">
        <v>10</v>
      </c>
      <c r="I151" s="4">
        <v>10</v>
      </c>
      <c r="J151" s="192">
        <v>8</v>
      </c>
      <c r="K151" s="5">
        <f>K152</f>
        <v>10</v>
      </c>
      <c r="L151" s="4">
        <f>L152</f>
        <v>10</v>
      </c>
      <c r="M151" s="442">
        <f>M152</f>
        <v>8</v>
      </c>
      <c r="N151" s="1273">
        <f t="shared" si="16"/>
        <v>80</v>
      </c>
    </row>
    <row r="152" spans="1:14" ht="15">
      <c r="A152" s="234">
        <v>642006</v>
      </c>
      <c r="B152" s="108"/>
      <c r="C152" s="1005">
        <v>111</v>
      </c>
      <c r="D152" s="837" t="s">
        <v>180</v>
      </c>
      <c r="E152" s="800" t="s">
        <v>181</v>
      </c>
      <c r="F152" s="82">
        <v>8</v>
      </c>
      <c r="G152" s="194">
        <v>8</v>
      </c>
      <c r="H152" s="82">
        <v>10</v>
      </c>
      <c r="I152" s="37">
        <v>10</v>
      </c>
      <c r="J152" s="210">
        <v>8</v>
      </c>
      <c r="K152" s="82">
        <v>10</v>
      </c>
      <c r="L152" s="83">
        <v>10</v>
      </c>
      <c r="M152" s="1184">
        <v>8</v>
      </c>
      <c r="N152" s="1303">
        <f t="shared" si="16"/>
        <v>80</v>
      </c>
    </row>
    <row r="153" spans="1:14" ht="15" customHeight="1" thickBot="1">
      <c r="A153" s="227"/>
      <c r="B153" s="101"/>
      <c r="C153" s="101"/>
      <c r="D153" s="914"/>
      <c r="E153" s="833"/>
      <c r="F153" s="831"/>
      <c r="G153" s="421"/>
      <c r="H153" s="111"/>
      <c r="I153" s="102"/>
      <c r="J153" s="259"/>
      <c r="K153" s="227"/>
      <c r="L153" s="111"/>
      <c r="M153" s="846"/>
      <c r="N153" s="1292"/>
    </row>
    <row r="154" spans="1:14" ht="16.5" customHeight="1" thickBot="1">
      <c r="A154" s="73" t="s">
        <v>182</v>
      </c>
      <c r="B154" s="18"/>
      <c r="C154" s="18"/>
      <c r="D154" s="68"/>
      <c r="E154" s="61" t="s">
        <v>183</v>
      </c>
      <c r="F154" s="74">
        <v>840</v>
      </c>
      <c r="G154" s="19">
        <v>2082</v>
      </c>
      <c r="H154" s="74"/>
      <c r="I154" s="72">
        <f>I155</f>
        <v>1800</v>
      </c>
      <c r="J154" s="19">
        <v>2089</v>
      </c>
      <c r="K154" s="74">
        <v>2500</v>
      </c>
      <c r="L154" s="72">
        <f>L155</f>
        <v>2500</v>
      </c>
      <c r="M154" s="394">
        <f>M155</f>
        <v>35.96</v>
      </c>
      <c r="N154" s="392">
        <f>(100/L154)*M154</f>
        <v>1.4384000000000001</v>
      </c>
    </row>
    <row r="155" spans="1:14" ht="16.5" customHeight="1">
      <c r="A155" s="231">
        <v>637</v>
      </c>
      <c r="B155" s="76"/>
      <c r="C155" s="76">
        <v>111</v>
      </c>
      <c r="D155" s="1098" t="s">
        <v>184</v>
      </c>
      <c r="E155" s="853" t="s">
        <v>185</v>
      </c>
      <c r="F155" s="77">
        <v>840</v>
      </c>
      <c r="G155" s="251">
        <v>2082</v>
      </c>
      <c r="H155" s="77"/>
      <c r="I155" s="75">
        <v>1800</v>
      </c>
      <c r="J155" s="251">
        <v>2089</v>
      </c>
      <c r="K155" s="77">
        <v>2500</v>
      </c>
      <c r="L155" s="75">
        <v>2500</v>
      </c>
      <c r="M155" s="1205">
        <v>35.96</v>
      </c>
      <c r="N155" s="1273">
        <f>(100/L155)*M155</f>
        <v>1.4384000000000001</v>
      </c>
    </row>
    <row r="156" spans="1:14" ht="15.75" thickBot="1">
      <c r="A156" s="297"/>
      <c r="B156" s="113"/>
      <c r="C156" s="113"/>
      <c r="D156" s="847"/>
      <c r="E156" s="854"/>
      <c r="F156" s="831"/>
      <c r="G156" s="421"/>
      <c r="H156" s="111"/>
      <c r="I156" s="37"/>
      <c r="J156" s="212"/>
      <c r="K156" s="37"/>
      <c r="L156" s="37"/>
      <c r="M156" s="212"/>
      <c r="N156" s="409"/>
    </row>
    <row r="157" spans="1:14" ht="15.75" thickBot="1">
      <c r="A157" s="1" t="s">
        <v>186</v>
      </c>
      <c r="B157" s="2"/>
      <c r="C157" s="2"/>
      <c r="D157" s="444"/>
      <c r="E157" s="855" t="s">
        <v>187</v>
      </c>
      <c r="F157" s="850">
        <f aca="true" t="shared" si="19" ref="F157:M157">F158</f>
        <v>15675</v>
      </c>
      <c r="G157" s="260">
        <f t="shared" si="19"/>
        <v>11571</v>
      </c>
      <c r="H157" s="62">
        <f t="shared" si="19"/>
        <v>12550</v>
      </c>
      <c r="I157" s="62">
        <f t="shared" si="19"/>
        <v>12550</v>
      </c>
      <c r="J157" s="62">
        <f t="shared" si="19"/>
        <v>10850</v>
      </c>
      <c r="K157" s="62">
        <v>14650</v>
      </c>
      <c r="L157" s="62">
        <f t="shared" si="19"/>
        <v>14650</v>
      </c>
      <c r="M157" s="392">
        <f t="shared" si="19"/>
        <v>8332.18</v>
      </c>
      <c r="N157" s="392">
        <f aca="true" t="shared" si="20" ref="N157:N162">(100/L157)*M157</f>
        <v>56.874948805460754</v>
      </c>
    </row>
    <row r="158" spans="1:14" ht="15" customHeight="1" hidden="1">
      <c r="A158" s="295">
        <v>65</v>
      </c>
      <c r="B158" s="104"/>
      <c r="C158" s="104"/>
      <c r="D158" s="848"/>
      <c r="E158" s="836" t="s">
        <v>188</v>
      </c>
      <c r="F158" s="116">
        <f>F159+F160+F161+F162</f>
        <v>15675</v>
      </c>
      <c r="G158" s="252">
        <f>G159+G160+G161+G162</f>
        <v>11571</v>
      </c>
      <c r="H158" s="116">
        <f aca="true" t="shared" si="21" ref="H158:M158">SUM(H159:H162)</f>
        <v>12550</v>
      </c>
      <c r="I158" s="116">
        <f t="shared" si="21"/>
        <v>12550</v>
      </c>
      <c r="J158" s="252">
        <f t="shared" si="21"/>
        <v>10850</v>
      </c>
      <c r="K158" s="116">
        <f t="shared" si="21"/>
        <v>14650</v>
      </c>
      <c r="L158" s="116">
        <f t="shared" si="21"/>
        <v>14650</v>
      </c>
      <c r="M158" s="1195">
        <f t="shared" si="21"/>
        <v>8332.18</v>
      </c>
      <c r="N158" s="1273">
        <f t="shared" si="20"/>
        <v>56.874948805460754</v>
      </c>
    </row>
    <row r="159" spans="1:14" ht="15">
      <c r="A159" s="207">
        <v>651002</v>
      </c>
      <c r="B159" s="23"/>
      <c r="C159" s="23">
        <v>41</v>
      </c>
      <c r="D159" s="220" t="s">
        <v>77</v>
      </c>
      <c r="E159" s="828" t="s">
        <v>189</v>
      </c>
      <c r="F159" s="851">
        <v>10455</v>
      </c>
      <c r="G159" s="253">
        <v>6284</v>
      </c>
      <c r="H159" s="851">
        <v>7000</v>
      </c>
      <c r="I159" s="117">
        <v>7000</v>
      </c>
      <c r="J159" s="253">
        <v>6000</v>
      </c>
      <c r="K159" s="851">
        <v>5100</v>
      </c>
      <c r="L159" s="117">
        <v>5100</v>
      </c>
      <c r="M159" s="1196">
        <v>3289.11</v>
      </c>
      <c r="N159" s="1268">
        <f t="shared" si="20"/>
        <v>64.49235294117648</v>
      </c>
    </row>
    <row r="160" spans="1:14" ht="15">
      <c r="A160" s="1420">
        <v>651002</v>
      </c>
      <c r="B160" s="316">
        <v>20</v>
      </c>
      <c r="C160" s="1421">
        <v>41</v>
      </c>
      <c r="D160" s="1422" t="s">
        <v>77</v>
      </c>
      <c r="E160" s="1418" t="s">
        <v>546</v>
      </c>
      <c r="F160" s="1264">
        <v>4</v>
      </c>
      <c r="G160" s="905"/>
      <c r="H160" s="1264"/>
      <c r="I160" s="329"/>
      <c r="J160" s="905"/>
      <c r="K160" s="1264">
        <v>4000</v>
      </c>
      <c r="L160" s="329">
        <v>3750</v>
      </c>
      <c r="M160" s="1266">
        <v>510.21</v>
      </c>
      <c r="N160" s="1419">
        <f t="shared" si="20"/>
        <v>13.6056</v>
      </c>
    </row>
    <row r="161" spans="1:14" ht="15">
      <c r="A161" s="209">
        <v>651003</v>
      </c>
      <c r="B161" s="7">
        <v>50</v>
      </c>
      <c r="C161" s="9">
        <v>41</v>
      </c>
      <c r="D161" s="122" t="s">
        <v>77</v>
      </c>
      <c r="E161" s="457" t="s">
        <v>190</v>
      </c>
      <c r="F161" s="214">
        <v>4079</v>
      </c>
      <c r="G161" s="285">
        <v>3942</v>
      </c>
      <c r="H161" s="819">
        <v>4200</v>
      </c>
      <c r="I161" s="58">
        <v>4200</v>
      </c>
      <c r="J161" s="203">
        <v>3500</v>
      </c>
      <c r="K161" s="819">
        <v>4200</v>
      </c>
      <c r="L161" s="58">
        <v>4200</v>
      </c>
      <c r="M161" s="1188">
        <v>3021.63</v>
      </c>
      <c r="N161" s="1272">
        <f t="shared" si="20"/>
        <v>71.94357142857143</v>
      </c>
    </row>
    <row r="162" spans="1:14" ht="15">
      <c r="A162" s="206">
        <v>653001</v>
      </c>
      <c r="B162" s="33"/>
      <c r="C162" s="33">
        <v>41</v>
      </c>
      <c r="D162" s="1032" t="s">
        <v>77</v>
      </c>
      <c r="E162" s="842" t="s">
        <v>191</v>
      </c>
      <c r="F162" s="852">
        <v>1137</v>
      </c>
      <c r="G162" s="858">
        <v>1345</v>
      </c>
      <c r="H162" s="826">
        <v>1350</v>
      </c>
      <c r="I162" s="93">
        <v>1350</v>
      </c>
      <c r="J162" s="254">
        <v>1350</v>
      </c>
      <c r="K162" s="826">
        <v>1350</v>
      </c>
      <c r="L162" s="93">
        <v>1600</v>
      </c>
      <c r="M162" s="1197">
        <v>1511.23</v>
      </c>
      <c r="N162" s="1303">
        <f t="shared" si="20"/>
        <v>94.451875</v>
      </c>
    </row>
    <row r="163" spans="1:14" ht="15.75" thickBot="1">
      <c r="A163" s="209"/>
      <c r="B163" s="16"/>
      <c r="C163" s="239"/>
      <c r="D163" s="147"/>
      <c r="E163" s="856"/>
      <c r="F163" s="831"/>
      <c r="G163" s="421"/>
      <c r="H163" s="37"/>
      <c r="I163" s="13"/>
      <c r="J163" s="210"/>
      <c r="K163" s="37"/>
      <c r="L163" s="13"/>
      <c r="M163" s="210"/>
      <c r="N163" s="1285"/>
    </row>
    <row r="164" spans="1:14" ht="15.75" thickBot="1">
      <c r="A164" s="17" t="s">
        <v>192</v>
      </c>
      <c r="B164" s="18"/>
      <c r="C164" s="999"/>
      <c r="D164" s="849"/>
      <c r="E164" s="857" t="s">
        <v>193</v>
      </c>
      <c r="F164" s="62">
        <f>SUM(F165+F173)</f>
        <v>357.125</v>
      </c>
      <c r="G164" s="30">
        <f>SUM(G165+G173)</f>
        <v>526</v>
      </c>
      <c r="H164" s="62">
        <f>H165+H173</f>
        <v>530</v>
      </c>
      <c r="I164" s="19">
        <f>I165+I173</f>
        <v>530</v>
      </c>
      <c r="J164" s="19">
        <f>J165+J173</f>
        <v>472.18</v>
      </c>
      <c r="K164" s="859"/>
      <c r="L164" s="119"/>
      <c r="M164" s="119"/>
      <c r="N164" s="409"/>
    </row>
    <row r="165" spans="1:14" ht="15">
      <c r="A165" s="223">
        <v>62</v>
      </c>
      <c r="B165" s="76"/>
      <c r="C165" s="1000"/>
      <c r="D165" s="835"/>
      <c r="E165" s="836" t="s">
        <v>79</v>
      </c>
      <c r="F165" s="77">
        <f>SUM(F166:F172)</f>
        <v>43.125</v>
      </c>
      <c r="G165" s="251">
        <v>61</v>
      </c>
      <c r="H165" s="77">
        <v>155</v>
      </c>
      <c r="I165" s="75">
        <v>155</v>
      </c>
      <c r="J165" s="251">
        <f>SUM(J166:J172)</f>
        <v>150</v>
      </c>
      <c r="K165" s="77"/>
      <c r="L165" s="75"/>
      <c r="M165" s="251"/>
      <c r="N165" s="1288"/>
    </row>
    <row r="166" spans="1:14" ht="15">
      <c r="A166" s="207">
        <v>623000</v>
      </c>
      <c r="B166" s="23"/>
      <c r="C166" s="981">
        <v>111</v>
      </c>
      <c r="D166" s="816" t="s">
        <v>194</v>
      </c>
      <c r="E166" s="798" t="s">
        <v>81</v>
      </c>
      <c r="F166" s="121">
        <v>0.125</v>
      </c>
      <c r="G166" s="249">
        <v>19</v>
      </c>
      <c r="H166" s="56">
        <v>38</v>
      </c>
      <c r="I166" s="22">
        <v>38</v>
      </c>
      <c r="J166" s="208">
        <v>33</v>
      </c>
      <c r="K166" s="56"/>
      <c r="L166" s="22"/>
      <c r="M166" s="208"/>
      <c r="N166" s="397"/>
    </row>
    <row r="167" spans="1:14" ht="15">
      <c r="A167" s="198">
        <v>625001</v>
      </c>
      <c r="B167" s="9"/>
      <c r="C167" s="14">
        <v>111</v>
      </c>
      <c r="D167" s="806" t="s">
        <v>194</v>
      </c>
      <c r="E167" s="741" t="s">
        <v>82</v>
      </c>
      <c r="F167" s="57"/>
      <c r="G167" s="244"/>
      <c r="H167" s="51"/>
      <c r="I167" s="8"/>
      <c r="J167" s="199">
        <v>33</v>
      </c>
      <c r="K167" s="51"/>
      <c r="L167" s="8"/>
      <c r="M167" s="199"/>
      <c r="N167" s="406"/>
    </row>
    <row r="168" spans="1:14" ht="15">
      <c r="A168" s="198">
        <v>625002</v>
      </c>
      <c r="B168" s="9"/>
      <c r="C168" s="14">
        <v>111</v>
      </c>
      <c r="D168" s="806" t="s">
        <v>194</v>
      </c>
      <c r="E168" s="741" t="s">
        <v>83</v>
      </c>
      <c r="F168" s="57">
        <v>26</v>
      </c>
      <c r="G168" s="244">
        <v>26</v>
      </c>
      <c r="H168" s="51">
        <v>55</v>
      </c>
      <c r="I168" s="8">
        <v>55</v>
      </c>
      <c r="J168" s="199">
        <v>51</v>
      </c>
      <c r="K168" s="51"/>
      <c r="L168" s="8"/>
      <c r="M168" s="199"/>
      <c r="N168" s="1272"/>
    </row>
    <row r="169" spans="1:14" ht="15">
      <c r="A169" s="198">
        <v>625003</v>
      </c>
      <c r="B169" s="9"/>
      <c r="C169" s="14">
        <v>111</v>
      </c>
      <c r="D169" s="806" t="s">
        <v>194</v>
      </c>
      <c r="E169" s="741" t="s">
        <v>84</v>
      </c>
      <c r="F169" s="57">
        <v>2</v>
      </c>
      <c r="G169" s="244">
        <v>2</v>
      </c>
      <c r="H169" s="51">
        <v>4</v>
      </c>
      <c r="I169" s="8">
        <v>4</v>
      </c>
      <c r="J169" s="199">
        <v>3</v>
      </c>
      <c r="K169" s="51"/>
      <c r="L169" s="8"/>
      <c r="M169" s="199"/>
      <c r="N169" s="1275"/>
    </row>
    <row r="170" spans="1:18" ht="14.25" customHeight="1">
      <c r="A170" s="198">
        <v>625004</v>
      </c>
      <c r="B170" s="14"/>
      <c r="C170" s="14">
        <v>111</v>
      </c>
      <c r="D170" s="806" t="s">
        <v>194</v>
      </c>
      <c r="E170" s="741" t="s">
        <v>85</v>
      </c>
      <c r="F170" s="51">
        <v>6</v>
      </c>
      <c r="G170" s="199">
        <v>6</v>
      </c>
      <c r="H170" s="51">
        <v>38</v>
      </c>
      <c r="I170" s="8">
        <v>38</v>
      </c>
      <c r="J170" s="199">
        <v>10</v>
      </c>
      <c r="K170" s="51"/>
      <c r="L170" s="8"/>
      <c r="M170" s="199"/>
      <c r="N170" s="1283"/>
      <c r="R170" s="467"/>
    </row>
    <row r="171" spans="1:14" ht="15" hidden="1">
      <c r="A171" s="196">
        <v>625005</v>
      </c>
      <c r="B171" s="7"/>
      <c r="C171" s="1002"/>
      <c r="D171" s="806" t="s">
        <v>194</v>
      </c>
      <c r="E171" s="741" t="s">
        <v>86</v>
      </c>
      <c r="F171" s="37"/>
      <c r="G171" s="210"/>
      <c r="H171" s="51"/>
      <c r="I171" s="8"/>
      <c r="J171" s="199"/>
      <c r="K171" s="51"/>
      <c r="L171" s="8"/>
      <c r="M171" s="199"/>
      <c r="N171" s="1301"/>
    </row>
    <row r="172" spans="1:14" ht="15">
      <c r="A172" s="200">
        <v>625007</v>
      </c>
      <c r="B172" s="33"/>
      <c r="C172" s="236">
        <v>111</v>
      </c>
      <c r="D172" s="803" t="s">
        <v>194</v>
      </c>
      <c r="E172" s="809" t="s">
        <v>87</v>
      </c>
      <c r="F172" s="811">
        <v>9</v>
      </c>
      <c r="G172" s="243">
        <v>8</v>
      </c>
      <c r="H172" s="811">
        <v>20</v>
      </c>
      <c r="I172" s="24">
        <v>20</v>
      </c>
      <c r="J172" s="243">
        <v>20</v>
      </c>
      <c r="K172" s="811"/>
      <c r="L172" s="24"/>
      <c r="M172" s="243"/>
      <c r="N172" s="399"/>
    </row>
    <row r="173" spans="1:14" ht="15">
      <c r="A173" s="191">
        <v>63</v>
      </c>
      <c r="B173" s="3"/>
      <c r="C173" s="156"/>
      <c r="D173" s="808"/>
      <c r="E173" s="797" t="s">
        <v>172</v>
      </c>
      <c r="F173" s="137">
        <v>314</v>
      </c>
      <c r="G173" s="205">
        <v>465</v>
      </c>
      <c r="H173" s="5">
        <f>H174</f>
        <v>375</v>
      </c>
      <c r="I173" s="4">
        <f>I174</f>
        <v>375</v>
      </c>
      <c r="J173" s="192">
        <v>322.18</v>
      </c>
      <c r="K173" s="5"/>
      <c r="L173" s="4"/>
      <c r="M173" s="192"/>
      <c r="N173" s="400"/>
    </row>
    <row r="174" spans="1:14" ht="15">
      <c r="A174" s="200">
        <v>637027</v>
      </c>
      <c r="B174" s="11"/>
      <c r="C174" s="236">
        <v>111</v>
      </c>
      <c r="D174" s="803" t="s">
        <v>194</v>
      </c>
      <c r="E174" s="799" t="s">
        <v>195</v>
      </c>
      <c r="F174" s="82">
        <v>314</v>
      </c>
      <c r="G174" s="194">
        <v>465</v>
      </c>
      <c r="H174" s="85">
        <v>375</v>
      </c>
      <c r="I174" s="10">
        <v>375</v>
      </c>
      <c r="J174" s="201">
        <v>322</v>
      </c>
      <c r="K174" s="85"/>
      <c r="L174" s="10"/>
      <c r="M174" s="201"/>
      <c r="N174" s="1267"/>
    </row>
    <row r="175" spans="1:14" ht="15.75" thickBot="1">
      <c r="A175" s="294"/>
      <c r="B175" s="28"/>
      <c r="C175" s="1004"/>
      <c r="D175" s="834"/>
      <c r="E175" s="862"/>
      <c r="F175"/>
      <c r="G175" s="421"/>
      <c r="H175" s="137"/>
      <c r="I175" s="21"/>
      <c r="J175" s="205"/>
      <c r="K175" s="137"/>
      <c r="L175" s="21"/>
      <c r="M175" s="205"/>
      <c r="N175" s="404"/>
    </row>
    <row r="176" spans="1:14" ht="15.75" thickBot="1">
      <c r="A176" s="17" t="s">
        <v>196</v>
      </c>
      <c r="B176" s="18"/>
      <c r="C176" s="999"/>
      <c r="D176" s="802"/>
      <c r="E176" s="795" t="s">
        <v>378</v>
      </c>
      <c r="F176" s="74">
        <f>F177+F179+F184+F192+F190+F188+F196</f>
        <v>4390</v>
      </c>
      <c r="G176" s="62">
        <f>G177+G179+G184+G192+G190+G188</f>
        <v>1897</v>
      </c>
      <c r="H176" s="74">
        <f>H177+H179+H184+H188+H192+H196+H190</f>
        <v>4166</v>
      </c>
      <c r="I176" s="74">
        <f>I177+I179+I184+I188+I190+I192+I196</f>
        <v>4166</v>
      </c>
      <c r="J176" s="19">
        <f>J177+J179+J184+J188+J190+J192+J196</f>
        <v>2586</v>
      </c>
      <c r="K176" s="74">
        <f>K177+K179+K184+K188+K190+K192+K196</f>
        <v>4166</v>
      </c>
      <c r="L176" s="74">
        <f>L177+L179+L184+L188+L190+L192+L196</f>
        <v>4166</v>
      </c>
      <c r="M176" s="392">
        <f>M177+M179+M184+M188+M190+M192+M196</f>
        <v>658.41</v>
      </c>
      <c r="N176" s="392">
        <f aca="true" t="shared" si="22" ref="N176:N181">(100/L176)*M176</f>
        <v>15.804368698991837</v>
      </c>
    </row>
    <row r="177" spans="1:14" ht="15">
      <c r="A177" s="295">
        <v>632</v>
      </c>
      <c r="B177" s="104"/>
      <c r="C177" s="162"/>
      <c r="D177" s="835"/>
      <c r="E177" s="863" t="s">
        <v>89</v>
      </c>
      <c r="F177" s="152">
        <v>652</v>
      </c>
      <c r="G177" s="255">
        <v>327</v>
      </c>
      <c r="H177" s="152">
        <v>1000</v>
      </c>
      <c r="I177" s="120">
        <v>640</v>
      </c>
      <c r="J177" s="255">
        <v>800</v>
      </c>
      <c r="K177" s="152">
        <f>K178</f>
        <v>1000</v>
      </c>
      <c r="L177" s="120">
        <f>L178</f>
        <v>1000</v>
      </c>
      <c r="M177" s="1198">
        <v>106.59</v>
      </c>
      <c r="N177" s="1273">
        <f t="shared" si="22"/>
        <v>10.659</v>
      </c>
    </row>
    <row r="178" spans="1:14" ht="15">
      <c r="A178" s="200">
        <v>632001</v>
      </c>
      <c r="B178" s="52">
        <v>3</v>
      </c>
      <c r="C178" s="125">
        <v>41</v>
      </c>
      <c r="D178" s="803" t="s">
        <v>197</v>
      </c>
      <c r="E178" s="800" t="s">
        <v>198</v>
      </c>
      <c r="F178" s="121">
        <v>652</v>
      </c>
      <c r="G178" s="249">
        <v>327</v>
      </c>
      <c r="H178" s="121">
        <v>1000</v>
      </c>
      <c r="I178" s="99">
        <v>640</v>
      </c>
      <c r="J178" s="249">
        <v>800</v>
      </c>
      <c r="K178" s="121">
        <v>1000</v>
      </c>
      <c r="L178" s="99">
        <v>1000</v>
      </c>
      <c r="M178" s="1199">
        <v>106.59</v>
      </c>
      <c r="N178" s="1303">
        <f t="shared" si="22"/>
        <v>10.659</v>
      </c>
    </row>
    <row r="179" spans="1:14" ht="15">
      <c r="A179" s="222">
        <v>633</v>
      </c>
      <c r="B179" s="112"/>
      <c r="C179" s="1001"/>
      <c r="D179" s="808"/>
      <c r="E179" s="797" t="s">
        <v>172</v>
      </c>
      <c r="F179" s="5">
        <f>SUM(F180:F183)</f>
        <v>2674</v>
      </c>
      <c r="G179" s="195">
        <v>1130</v>
      </c>
      <c r="H179" s="5">
        <v>1500</v>
      </c>
      <c r="I179" s="4">
        <v>1810</v>
      </c>
      <c r="J179" s="192">
        <f>SUM(J180:J183)</f>
        <v>1000</v>
      </c>
      <c r="K179" s="5">
        <f>SUM(K180:K183)</f>
        <v>1500</v>
      </c>
      <c r="L179" s="4">
        <f>SUM(L180:L183)</f>
        <v>1450</v>
      </c>
      <c r="M179" s="442">
        <f>SUM(M180:M183)</f>
        <v>293.82</v>
      </c>
      <c r="N179" s="1273">
        <f t="shared" si="22"/>
        <v>20.263448275862068</v>
      </c>
    </row>
    <row r="180" spans="1:14" ht="15.75" customHeight="1">
      <c r="A180" s="209">
        <v>633006</v>
      </c>
      <c r="B180" s="23"/>
      <c r="C180" s="1005">
        <v>41</v>
      </c>
      <c r="D180" s="837" t="s">
        <v>197</v>
      </c>
      <c r="E180" s="832" t="s">
        <v>390</v>
      </c>
      <c r="F180" s="121">
        <v>1180</v>
      </c>
      <c r="G180" s="860">
        <v>1000</v>
      </c>
      <c r="H180" s="121">
        <v>1000</v>
      </c>
      <c r="I180" s="22">
        <v>1000</v>
      </c>
      <c r="J180" s="249">
        <v>1000</v>
      </c>
      <c r="K180" s="121">
        <v>1000</v>
      </c>
      <c r="L180" s="22">
        <v>1000</v>
      </c>
      <c r="M180" s="1182">
        <v>293.82</v>
      </c>
      <c r="N180" s="1268">
        <f t="shared" si="22"/>
        <v>29.382</v>
      </c>
    </row>
    <row r="181" spans="1:14" ht="18" customHeight="1">
      <c r="A181" s="198">
        <v>633016</v>
      </c>
      <c r="B181" s="9"/>
      <c r="C181" s="14">
        <v>41</v>
      </c>
      <c r="D181" s="806" t="s">
        <v>197</v>
      </c>
      <c r="E181" s="741" t="s">
        <v>199</v>
      </c>
      <c r="F181" s="51">
        <v>570</v>
      </c>
      <c r="G181" s="199"/>
      <c r="H181" s="51">
        <v>500</v>
      </c>
      <c r="I181" s="37">
        <v>500</v>
      </c>
      <c r="J181" s="199"/>
      <c r="K181" s="51">
        <v>500</v>
      </c>
      <c r="L181" s="37">
        <v>450</v>
      </c>
      <c r="M181" s="1186">
        <v>0</v>
      </c>
      <c r="N181" s="1272">
        <f t="shared" si="22"/>
        <v>0</v>
      </c>
    </row>
    <row r="182" spans="1:14" ht="18.75" customHeight="1">
      <c r="A182" s="200">
        <v>633006</v>
      </c>
      <c r="B182" s="52">
        <v>7</v>
      </c>
      <c r="C182" s="125">
        <v>41</v>
      </c>
      <c r="D182" s="803" t="s">
        <v>197</v>
      </c>
      <c r="E182" s="809" t="s">
        <v>201</v>
      </c>
      <c r="F182" s="811">
        <v>462</v>
      </c>
      <c r="G182" s="243">
        <v>130</v>
      </c>
      <c r="H182" s="811"/>
      <c r="I182" s="24"/>
      <c r="J182" s="243"/>
      <c r="K182" s="85"/>
      <c r="L182" s="24"/>
      <c r="M182" s="1187"/>
      <c r="N182" s="469"/>
    </row>
    <row r="183" spans="1:14" ht="15">
      <c r="A183" s="200">
        <v>633010</v>
      </c>
      <c r="B183" s="52"/>
      <c r="C183" s="125">
        <v>41</v>
      </c>
      <c r="D183" s="803" t="s">
        <v>197</v>
      </c>
      <c r="E183" s="809" t="s">
        <v>462</v>
      </c>
      <c r="F183" s="811">
        <v>462</v>
      </c>
      <c r="G183" s="243">
        <v>130</v>
      </c>
      <c r="H183" s="811"/>
      <c r="I183" s="24">
        <v>310</v>
      </c>
      <c r="J183" s="243"/>
      <c r="K183" s="85"/>
      <c r="L183" s="24"/>
      <c r="M183" s="1187"/>
      <c r="N183" s="1308"/>
    </row>
    <row r="184" spans="1:14" ht="15">
      <c r="A184" s="223">
        <v>634</v>
      </c>
      <c r="B184" s="112"/>
      <c r="C184" s="1001"/>
      <c r="D184" s="803"/>
      <c r="E184" s="797" t="s">
        <v>117</v>
      </c>
      <c r="F184" s="5">
        <f>F185+F186+F187</f>
        <v>483</v>
      </c>
      <c r="G184" s="192">
        <f aca="true" t="shared" si="23" ref="G184:M184">G185+G186+G187</f>
        <v>310</v>
      </c>
      <c r="H184" s="5">
        <f t="shared" si="23"/>
        <v>966</v>
      </c>
      <c r="I184" s="5">
        <f t="shared" si="23"/>
        <v>966</v>
      </c>
      <c r="J184" s="192">
        <f t="shared" si="23"/>
        <v>516</v>
      </c>
      <c r="K184" s="5">
        <f t="shared" si="23"/>
        <v>966</v>
      </c>
      <c r="L184" s="5">
        <f t="shared" si="23"/>
        <v>966</v>
      </c>
      <c r="M184" s="1181">
        <f t="shared" si="23"/>
        <v>76</v>
      </c>
      <c r="N184" s="1273">
        <f>(100/L184)*M184</f>
        <v>7.867494824016563</v>
      </c>
    </row>
    <row r="185" spans="1:14" ht="15">
      <c r="A185" s="207">
        <v>634001</v>
      </c>
      <c r="B185" s="23">
        <v>1</v>
      </c>
      <c r="C185" s="981">
        <v>41</v>
      </c>
      <c r="D185" s="816" t="s">
        <v>197</v>
      </c>
      <c r="E185" s="812" t="s">
        <v>202</v>
      </c>
      <c r="F185" s="97">
        <v>304</v>
      </c>
      <c r="G185" s="197">
        <v>131</v>
      </c>
      <c r="H185" s="56">
        <v>350</v>
      </c>
      <c r="I185" s="22">
        <v>350</v>
      </c>
      <c r="J185" s="208">
        <v>200</v>
      </c>
      <c r="K185" s="56">
        <v>350</v>
      </c>
      <c r="L185" s="22">
        <v>350</v>
      </c>
      <c r="M185" s="1182">
        <v>0</v>
      </c>
      <c r="N185" s="1268">
        <f>(100/L185)*M185</f>
        <v>0</v>
      </c>
    </row>
    <row r="186" spans="1:14" ht="15">
      <c r="A186" s="198">
        <v>634002</v>
      </c>
      <c r="B186" s="9"/>
      <c r="C186" s="14">
        <v>41</v>
      </c>
      <c r="D186" s="806" t="s">
        <v>197</v>
      </c>
      <c r="E186" s="741" t="s">
        <v>203</v>
      </c>
      <c r="F186" s="37">
        <v>76</v>
      </c>
      <c r="G186" s="244">
        <v>76</v>
      </c>
      <c r="H186" s="825">
        <v>500</v>
      </c>
      <c r="I186" s="26">
        <v>500</v>
      </c>
      <c r="J186" s="245">
        <v>200</v>
      </c>
      <c r="K186" s="825">
        <v>500</v>
      </c>
      <c r="L186" s="26">
        <v>500</v>
      </c>
      <c r="M186" s="1190">
        <v>76</v>
      </c>
      <c r="N186" s="1272">
        <f>(100/L186)*M186</f>
        <v>15.200000000000001</v>
      </c>
    </row>
    <row r="187" spans="1:14" ht="15">
      <c r="A187" s="200">
        <v>634003</v>
      </c>
      <c r="B187" s="11">
        <v>1</v>
      </c>
      <c r="C187" s="236">
        <v>41</v>
      </c>
      <c r="D187" s="803" t="s">
        <v>197</v>
      </c>
      <c r="E187" s="799" t="s">
        <v>124</v>
      </c>
      <c r="F187" s="811">
        <v>103</v>
      </c>
      <c r="G187" s="243">
        <v>103</v>
      </c>
      <c r="H187" s="85">
        <v>116</v>
      </c>
      <c r="I187" s="10">
        <v>116</v>
      </c>
      <c r="J187" s="201">
        <v>116</v>
      </c>
      <c r="K187" s="85">
        <v>116</v>
      </c>
      <c r="L187" s="26">
        <v>116</v>
      </c>
      <c r="M187" s="1187">
        <v>0</v>
      </c>
      <c r="N187" s="1303">
        <f>(100/L187)*M187</f>
        <v>0</v>
      </c>
    </row>
    <row r="188" spans="1:14" ht="15">
      <c r="A188" s="222">
        <v>635</v>
      </c>
      <c r="B188" s="3"/>
      <c r="C188" s="156"/>
      <c r="D188" s="808"/>
      <c r="E188" s="797" t="s">
        <v>128</v>
      </c>
      <c r="F188" s="77"/>
      <c r="G188" s="251"/>
      <c r="H188" s="5">
        <v>400</v>
      </c>
      <c r="I188" s="4">
        <v>400</v>
      </c>
      <c r="J188" s="192">
        <v>20</v>
      </c>
      <c r="K188" s="5">
        <f>K189</f>
        <v>400</v>
      </c>
      <c r="L188" s="4">
        <f>L189</f>
        <v>400</v>
      </c>
      <c r="M188" s="442">
        <v>0</v>
      </c>
      <c r="N188" s="1273">
        <f>(100/L188)*M188</f>
        <v>0</v>
      </c>
    </row>
    <row r="189" spans="1:14" ht="15">
      <c r="A189" s="193">
        <v>635006</v>
      </c>
      <c r="B189" s="80">
        <v>1</v>
      </c>
      <c r="C189" s="123">
        <v>41</v>
      </c>
      <c r="D189" s="808" t="s">
        <v>197</v>
      </c>
      <c r="E189" s="800" t="s">
        <v>204</v>
      </c>
      <c r="F189" s="82"/>
      <c r="G189" s="194"/>
      <c r="H189" s="873">
        <v>400</v>
      </c>
      <c r="I189" s="124">
        <v>400</v>
      </c>
      <c r="J189" s="194">
        <v>20</v>
      </c>
      <c r="K189" s="873">
        <v>400</v>
      </c>
      <c r="L189" s="124">
        <v>400</v>
      </c>
      <c r="M189" s="1184">
        <v>0</v>
      </c>
      <c r="N189" s="400"/>
    </row>
    <row r="190" spans="1:14" ht="15" hidden="1">
      <c r="A190" s="222">
        <v>636</v>
      </c>
      <c r="B190" s="3"/>
      <c r="C190" s="156"/>
      <c r="D190" s="808"/>
      <c r="E190" s="797" t="s">
        <v>205</v>
      </c>
      <c r="F190" s="188"/>
      <c r="G190" s="192"/>
      <c r="H190" s="188"/>
      <c r="I190" s="95"/>
      <c r="J190" s="192"/>
      <c r="K190" s="188"/>
      <c r="L190" s="95"/>
      <c r="M190" s="442"/>
      <c r="N190" s="694"/>
    </row>
    <row r="191" spans="1:14" ht="15.75" hidden="1" thickBot="1">
      <c r="A191" s="200">
        <v>636001</v>
      </c>
      <c r="B191" s="52"/>
      <c r="C191" s="125"/>
      <c r="D191" s="803" t="s">
        <v>90</v>
      </c>
      <c r="E191" s="799" t="s">
        <v>206</v>
      </c>
      <c r="F191" s="82"/>
      <c r="G191" s="194"/>
      <c r="H191" s="54"/>
      <c r="I191" s="83"/>
      <c r="J191" s="201"/>
      <c r="K191" s="873"/>
      <c r="L191" s="124"/>
      <c r="M191" s="1184"/>
      <c r="N191" s="1309"/>
    </row>
    <row r="192" spans="1:14" ht="15">
      <c r="A192" s="223">
        <v>637</v>
      </c>
      <c r="B192" s="112"/>
      <c r="C192" s="1001"/>
      <c r="D192" s="803"/>
      <c r="E192" s="796" t="s">
        <v>140</v>
      </c>
      <c r="F192" s="77">
        <f>F193+F194</f>
        <v>457</v>
      </c>
      <c r="G192" s="251">
        <f>G193+G194</f>
        <v>130</v>
      </c>
      <c r="H192" s="77">
        <f>H193+H194</f>
        <v>150</v>
      </c>
      <c r="I192" s="77">
        <v>200</v>
      </c>
      <c r="J192" s="251">
        <f>J193+J194+J195</f>
        <v>100</v>
      </c>
      <c r="K192" s="77">
        <f>K193+K194+K195</f>
        <v>150</v>
      </c>
      <c r="L192" s="77">
        <f>L193+L194+L195</f>
        <v>200</v>
      </c>
      <c r="M192" s="1180">
        <f>M193+M194+M195</f>
        <v>182</v>
      </c>
      <c r="N192" s="1273">
        <f>(100/L192)*M192</f>
        <v>91</v>
      </c>
    </row>
    <row r="193" spans="1:14" ht="15">
      <c r="A193" s="207">
        <v>637002</v>
      </c>
      <c r="B193" s="23"/>
      <c r="C193" s="981">
        <v>41</v>
      </c>
      <c r="D193" s="816" t="s">
        <v>197</v>
      </c>
      <c r="E193" s="812" t="s">
        <v>207</v>
      </c>
      <c r="F193" s="56">
        <v>457</v>
      </c>
      <c r="G193" s="208">
        <v>130</v>
      </c>
      <c r="H193" s="56">
        <v>150</v>
      </c>
      <c r="I193" s="56">
        <v>200</v>
      </c>
      <c r="J193" s="208">
        <v>100</v>
      </c>
      <c r="K193" s="56">
        <v>150</v>
      </c>
      <c r="L193" s="56">
        <v>200</v>
      </c>
      <c r="M193" s="1200">
        <v>182</v>
      </c>
      <c r="N193" s="1268">
        <f>(100/L193)*M193</f>
        <v>91</v>
      </c>
    </row>
    <row r="194" spans="1:14" ht="0.75" customHeight="1" hidden="1">
      <c r="A194" s="225">
        <v>637026</v>
      </c>
      <c r="B194" s="126"/>
      <c r="C194" s="1011"/>
      <c r="D194" s="866" t="s">
        <v>197</v>
      </c>
      <c r="E194" s="871" t="s">
        <v>165</v>
      </c>
      <c r="F194" s="868">
        <v>0</v>
      </c>
      <c r="G194" s="254">
        <v>0</v>
      </c>
      <c r="H194" s="826">
        <v>0</v>
      </c>
      <c r="I194" s="93">
        <v>0</v>
      </c>
      <c r="J194" s="254">
        <v>0</v>
      </c>
      <c r="K194" s="826">
        <v>0</v>
      </c>
      <c r="L194" s="93">
        <v>0</v>
      </c>
      <c r="M194" s="1197">
        <v>0</v>
      </c>
      <c r="N194" s="433"/>
    </row>
    <row r="195" spans="1:14" ht="16.5" hidden="1" thickBot="1" thickTop="1">
      <c r="A195" s="226">
        <v>637016</v>
      </c>
      <c r="B195" s="127"/>
      <c r="C195" s="1012"/>
      <c r="D195" s="867" t="s">
        <v>197</v>
      </c>
      <c r="E195" s="872" t="s">
        <v>199</v>
      </c>
      <c r="F195" s="868"/>
      <c r="G195" s="254"/>
      <c r="H195" s="826"/>
      <c r="I195" s="93"/>
      <c r="J195" s="254"/>
      <c r="K195" s="826"/>
      <c r="L195" s="93"/>
      <c r="M195" s="1197">
        <v>0</v>
      </c>
      <c r="N195" s="453"/>
    </row>
    <row r="196" spans="1:14" ht="15">
      <c r="A196" s="191">
        <v>642</v>
      </c>
      <c r="B196" s="3"/>
      <c r="C196" s="156"/>
      <c r="D196" s="808" t="s">
        <v>197</v>
      </c>
      <c r="E196" s="797" t="s">
        <v>181</v>
      </c>
      <c r="F196" s="5">
        <v>124</v>
      </c>
      <c r="G196" s="192"/>
      <c r="H196" s="5">
        <v>150</v>
      </c>
      <c r="I196" s="4">
        <v>150</v>
      </c>
      <c r="J196" s="192">
        <v>150</v>
      </c>
      <c r="K196" s="5">
        <v>150</v>
      </c>
      <c r="L196" s="4">
        <v>150</v>
      </c>
      <c r="M196" s="442">
        <v>0</v>
      </c>
      <c r="N196" s="1323">
        <f>(100/L196)*M196</f>
        <v>0</v>
      </c>
    </row>
    <row r="197" spans="1:14" ht="15">
      <c r="A197" s="209">
        <v>642006</v>
      </c>
      <c r="B197" s="80"/>
      <c r="C197" s="123">
        <v>41</v>
      </c>
      <c r="D197" s="808" t="s">
        <v>197</v>
      </c>
      <c r="E197" s="800" t="s">
        <v>397</v>
      </c>
      <c r="F197" s="312">
        <v>124</v>
      </c>
      <c r="G197" s="249"/>
      <c r="H197" s="121">
        <v>150</v>
      </c>
      <c r="I197" s="37">
        <v>150</v>
      </c>
      <c r="J197" s="194">
        <v>150</v>
      </c>
      <c r="K197" s="37">
        <v>150</v>
      </c>
      <c r="L197" s="83">
        <v>150</v>
      </c>
      <c r="M197" s="1184">
        <v>0</v>
      </c>
      <c r="N197" s="1271">
        <f>(100/L197)*M197</f>
        <v>0</v>
      </c>
    </row>
    <row r="198" spans="1:14" ht="15.75" thickBot="1">
      <c r="A198" s="227"/>
      <c r="B198" s="28"/>
      <c r="C198" s="1004"/>
      <c r="D198" s="834"/>
      <c r="E198" s="862"/>
      <c r="F198" s="869"/>
      <c r="G198" s="421"/>
      <c r="H198" s="111"/>
      <c r="I198" s="102"/>
      <c r="J198" s="259"/>
      <c r="K198" s="111"/>
      <c r="L198" s="29"/>
      <c r="M198" s="1201"/>
      <c r="N198" s="1293"/>
    </row>
    <row r="199" spans="1:14" ht="14.25" customHeight="1" thickBot="1">
      <c r="A199" s="213" t="s">
        <v>379</v>
      </c>
      <c r="B199" s="103"/>
      <c r="C199" s="59"/>
      <c r="D199" s="802"/>
      <c r="E199" s="795" t="s">
        <v>208</v>
      </c>
      <c r="F199" s="74"/>
      <c r="G199" s="19"/>
      <c r="H199" s="74">
        <f aca="true" t="shared" si="24" ref="H199:M200">H200</f>
        <v>1500</v>
      </c>
      <c r="I199" s="74">
        <f t="shared" si="24"/>
        <v>1000</v>
      </c>
      <c r="J199" s="62">
        <f t="shared" si="24"/>
        <v>1000</v>
      </c>
      <c r="K199" s="74">
        <f t="shared" si="24"/>
        <v>1000</v>
      </c>
      <c r="L199" s="74">
        <f t="shared" si="24"/>
        <v>1000</v>
      </c>
      <c r="M199" s="392">
        <f t="shared" si="24"/>
        <v>0</v>
      </c>
      <c r="N199" s="392">
        <f>(100/L199)*M199</f>
        <v>0</v>
      </c>
    </row>
    <row r="200" spans="1:14" ht="15" customHeight="1" hidden="1">
      <c r="A200" s="223">
        <v>63</v>
      </c>
      <c r="B200" s="76"/>
      <c r="C200" s="1000"/>
      <c r="D200" s="803"/>
      <c r="E200" s="796" t="s">
        <v>172</v>
      </c>
      <c r="F200" s="77"/>
      <c r="G200" s="251"/>
      <c r="H200" s="77">
        <f t="shared" si="24"/>
        <v>1500</v>
      </c>
      <c r="I200" s="77">
        <f t="shared" si="24"/>
        <v>1000</v>
      </c>
      <c r="J200" s="241">
        <f t="shared" si="24"/>
        <v>1000</v>
      </c>
      <c r="K200" s="77">
        <f t="shared" si="24"/>
        <v>1000</v>
      </c>
      <c r="L200" s="77">
        <f t="shared" si="24"/>
        <v>1000</v>
      </c>
      <c r="M200" s="1180">
        <f t="shared" si="24"/>
        <v>0</v>
      </c>
      <c r="N200" s="1273">
        <f>(100/L200)*M200</f>
        <v>0</v>
      </c>
    </row>
    <row r="201" spans="1:14" ht="15">
      <c r="A201" s="193">
        <v>637004</v>
      </c>
      <c r="B201" s="80">
        <v>4</v>
      </c>
      <c r="C201" s="123">
        <v>41</v>
      </c>
      <c r="D201" s="808" t="s">
        <v>209</v>
      </c>
      <c r="E201" s="800" t="s">
        <v>210</v>
      </c>
      <c r="F201" s="85"/>
      <c r="G201" s="201"/>
      <c r="H201" s="82">
        <v>1500</v>
      </c>
      <c r="I201" s="82">
        <v>1000</v>
      </c>
      <c r="J201" s="258">
        <v>1000</v>
      </c>
      <c r="K201" s="82">
        <v>1000</v>
      </c>
      <c r="L201" s="82">
        <v>1000</v>
      </c>
      <c r="M201" s="1202">
        <v>0</v>
      </c>
      <c r="N201" s="1303">
        <f>(100/L201)*M201</f>
        <v>0</v>
      </c>
    </row>
    <row r="202" spans="1:14" ht="15.75" thickBot="1">
      <c r="A202" s="228"/>
      <c r="B202" s="28"/>
      <c r="C202" s="1004"/>
      <c r="D202" s="834"/>
      <c r="E202" s="862"/>
      <c r="F202" s="831"/>
      <c r="G202" s="421"/>
      <c r="H202" s="111"/>
      <c r="I202" s="29"/>
      <c r="J202" s="257"/>
      <c r="K202" s="29"/>
      <c r="L202" s="29"/>
      <c r="M202" s="257"/>
      <c r="N202" s="718"/>
    </row>
    <row r="203" spans="1:14" ht="15.75" thickBot="1">
      <c r="A203" s="73" t="s">
        <v>211</v>
      </c>
      <c r="B203" s="18"/>
      <c r="C203" s="999"/>
      <c r="D203" s="802"/>
      <c r="E203" s="795" t="s">
        <v>212</v>
      </c>
      <c r="F203" s="74">
        <v>2314</v>
      </c>
      <c r="G203" s="19">
        <v>110633</v>
      </c>
      <c r="H203" s="62">
        <v>121933</v>
      </c>
      <c r="I203" s="62">
        <v>80800</v>
      </c>
      <c r="J203" s="62">
        <f>J204</f>
        <v>4000</v>
      </c>
      <c r="K203" s="62">
        <f>K204+K208</f>
        <v>191519</v>
      </c>
      <c r="L203" s="62">
        <f>L204+L208</f>
        <v>212831</v>
      </c>
      <c r="M203" s="392">
        <f>M204+M208</f>
        <v>94297.04</v>
      </c>
      <c r="N203" s="392">
        <f>(100/L203)*M203</f>
        <v>44.30606443610188</v>
      </c>
    </row>
    <row r="204" spans="1:14" ht="15">
      <c r="A204" s="222">
        <v>633</v>
      </c>
      <c r="B204" s="104"/>
      <c r="C204" s="1000"/>
      <c r="D204" s="808"/>
      <c r="E204" s="797" t="s">
        <v>172</v>
      </c>
      <c r="F204" s="5">
        <v>1011</v>
      </c>
      <c r="G204" s="192">
        <f>SUM(G205:G207)</f>
        <v>19981</v>
      </c>
      <c r="H204" s="300">
        <v>46796</v>
      </c>
      <c r="I204" s="107">
        <v>50472</v>
      </c>
      <c r="J204" s="248">
        <f>J205+J206+J211+J212</f>
        <v>4000</v>
      </c>
      <c r="K204" s="116">
        <f>K205+K206</f>
        <v>120039</v>
      </c>
      <c r="L204" s="107">
        <f>L205+L206+L207</f>
        <v>147951</v>
      </c>
      <c r="M204" s="1193">
        <f>M205+M206+M207</f>
        <v>94297.04</v>
      </c>
      <c r="N204" s="1273">
        <f>(100/L204)*M204</f>
        <v>63.73531777412792</v>
      </c>
    </row>
    <row r="205" spans="1:14" ht="15">
      <c r="A205" s="196">
        <v>633006</v>
      </c>
      <c r="B205" s="7">
        <v>7</v>
      </c>
      <c r="C205" s="1002">
        <v>41</v>
      </c>
      <c r="D205" s="817" t="s">
        <v>147</v>
      </c>
      <c r="E205" s="798" t="s">
        <v>213</v>
      </c>
      <c r="F205" s="187">
        <v>1011</v>
      </c>
      <c r="G205" s="197">
        <v>19981</v>
      </c>
      <c r="H205" s="97">
        <v>46596</v>
      </c>
      <c r="I205" s="13">
        <v>49072</v>
      </c>
      <c r="J205" s="197">
        <v>4000</v>
      </c>
      <c r="K205" s="37">
        <v>119839</v>
      </c>
      <c r="L205" s="13">
        <v>147751</v>
      </c>
      <c r="M205" s="390">
        <v>94297.04</v>
      </c>
      <c r="N205" s="1283">
        <f>(100/L205)*M205</f>
        <v>63.82159173203565</v>
      </c>
    </row>
    <row r="206" spans="1:14" ht="15">
      <c r="A206" s="196">
        <v>633006</v>
      </c>
      <c r="B206" s="7">
        <v>8</v>
      </c>
      <c r="C206" s="1002">
        <v>41</v>
      </c>
      <c r="D206" s="817" t="s">
        <v>147</v>
      </c>
      <c r="E206" s="798" t="s">
        <v>214</v>
      </c>
      <c r="F206" s="97"/>
      <c r="G206" s="197"/>
      <c r="H206" s="51">
        <v>200</v>
      </c>
      <c r="I206" s="8">
        <v>1400</v>
      </c>
      <c r="J206" s="197"/>
      <c r="K206" s="51">
        <v>200</v>
      </c>
      <c r="L206" s="8">
        <v>200</v>
      </c>
      <c r="M206" s="386">
        <v>0</v>
      </c>
      <c r="N206" s="1303">
        <f>(100/L206)*M206</f>
        <v>0</v>
      </c>
    </row>
    <row r="207" spans="1:14" ht="0.75" customHeight="1">
      <c r="A207" s="196">
        <v>633015</v>
      </c>
      <c r="B207" s="7"/>
      <c r="C207" s="239"/>
      <c r="D207" s="807" t="s">
        <v>147</v>
      </c>
      <c r="E207" s="798" t="s">
        <v>391</v>
      </c>
      <c r="F207" s="811"/>
      <c r="G207" s="243"/>
      <c r="H207" s="37"/>
      <c r="I207" s="13"/>
      <c r="J207" s="210"/>
      <c r="K207" s="37"/>
      <c r="L207" s="24"/>
      <c r="M207" s="390"/>
      <c r="N207" s="474"/>
    </row>
    <row r="208" spans="1:14" ht="15">
      <c r="A208" s="222">
        <v>635</v>
      </c>
      <c r="B208" s="79"/>
      <c r="C208" s="89"/>
      <c r="D208" s="808"/>
      <c r="E208" s="797" t="s">
        <v>128</v>
      </c>
      <c r="F208" s="5">
        <v>1303</v>
      </c>
      <c r="G208" s="192">
        <v>90652</v>
      </c>
      <c r="H208" s="5">
        <v>75137</v>
      </c>
      <c r="I208" s="4">
        <v>30328</v>
      </c>
      <c r="J208" s="249"/>
      <c r="K208" s="5">
        <f>K209+K210+K211</f>
        <v>71480</v>
      </c>
      <c r="L208" s="4">
        <f>L209+L210+L211</f>
        <v>64880</v>
      </c>
      <c r="M208" s="442">
        <f>M209+M210+M211</f>
        <v>0</v>
      </c>
      <c r="N208" s="1273">
        <f>(100/L208)*M208</f>
        <v>0</v>
      </c>
    </row>
    <row r="209" spans="1:14" ht="15">
      <c r="A209" s="209">
        <v>635006</v>
      </c>
      <c r="B209" s="36"/>
      <c r="C209" s="40">
        <v>41</v>
      </c>
      <c r="D209" s="804" t="s">
        <v>147</v>
      </c>
      <c r="E209" s="812" t="s">
        <v>407</v>
      </c>
      <c r="F209" s="37">
        <v>1303</v>
      </c>
      <c r="G209" s="210">
        <v>88885</v>
      </c>
      <c r="H209" s="56">
        <v>67137</v>
      </c>
      <c r="I209" s="99">
        <v>22328</v>
      </c>
      <c r="J209" s="249"/>
      <c r="K209" s="56">
        <v>63480</v>
      </c>
      <c r="L209" s="22">
        <v>56880</v>
      </c>
      <c r="M209" s="1182">
        <v>0</v>
      </c>
      <c r="N209" s="1268">
        <f>(100/L209)*M209</f>
        <v>0</v>
      </c>
    </row>
    <row r="210" spans="1:14" ht="15">
      <c r="A210" s="198">
        <v>635006</v>
      </c>
      <c r="B210" s="9">
        <v>1</v>
      </c>
      <c r="C210" s="14">
        <v>41</v>
      </c>
      <c r="D210" s="806" t="s">
        <v>147</v>
      </c>
      <c r="E210" s="798" t="s">
        <v>406</v>
      </c>
      <c r="F210" s="51"/>
      <c r="G210" s="199"/>
      <c r="H210" s="97">
        <v>3000</v>
      </c>
      <c r="I210" s="8">
        <v>3000</v>
      </c>
      <c r="J210" s="199"/>
      <c r="K210" s="97">
        <v>3000</v>
      </c>
      <c r="L210" s="6">
        <v>3000</v>
      </c>
      <c r="M210" s="1185">
        <v>0</v>
      </c>
      <c r="N210" s="1272">
        <f>(100/L210)*M210</f>
        <v>0</v>
      </c>
    </row>
    <row r="211" spans="1:14" ht="15">
      <c r="A211" s="198">
        <v>635006</v>
      </c>
      <c r="B211" s="9">
        <v>7</v>
      </c>
      <c r="C211" s="14">
        <v>41</v>
      </c>
      <c r="D211" s="806" t="s">
        <v>147</v>
      </c>
      <c r="E211" s="741" t="s">
        <v>215</v>
      </c>
      <c r="F211" s="811"/>
      <c r="G211" s="243">
        <v>1767</v>
      </c>
      <c r="H211" s="51">
        <v>5000</v>
      </c>
      <c r="I211" s="8">
        <v>5000</v>
      </c>
      <c r="J211" s="199"/>
      <c r="K211" s="51">
        <v>5000</v>
      </c>
      <c r="L211" s="8">
        <v>5000</v>
      </c>
      <c r="M211" s="386">
        <v>0</v>
      </c>
      <c r="N211" s="1313">
        <f>(100/L211)*M211</f>
        <v>0</v>
      </c>
    </row>
    <row r="212" spans="1:14" ht="0.75" customHeight="1">
      <c r="A212" s="209">
        <v>637027</v>
      </c>
      <c r="B212" s="33"/>
      <c r="C212" s="239"/>
      <c r="D212" s="804" t="s">
        <v>147</v>
      </c>
      <c r="E212" s="809" t="s">
        <v>216</v>
      </c>
      <c r="F212" s="85">
        <v>0</v>
      </c>
      <c r="G212" s="201">
        <v>0</v>
      </c>
      <c r="H212" s="37">
        <v>0</v>
      </c>
      <c r="I212" s="13">
        <v>0</v>
      </c>
      <c r="J212" s="210">
        <v>0</v>
      </c>
      <c r="K212" s="37">
        <v>0</v>
      </c>
      <c r="L212" s="13">
        <v>0</v>
      </c>
      <c r="M212" s="391">
        <v>0</v>
      </c>
      <c r="N212" s="1314"/>
    </row>
    <row r="213" spans="1:14" ht="15.75" thickBot="1">
      <c r="A213" s="227"/>
      <c r="B213" s="101"/>
      <c r="C213" s="130"/>
      <c r="D213" s="839"/>
      <c r="E213" s="833"/>
      <c r="F213" s="831"/>
      <c r="G213" s="421"/>
      <c r="H213" s="111"/>
      <c r="I213" s="102"/>
      <c r="J213" s="259"/>
      <c r="K213" s="111"/>
      <c r="L213" s="102"/>
      <c r="M213" s="1204"/>
      <c r="N213" s="1315"/>
    </row>
    <row r="214" spans="1:14" ht="15.75" thickBot="1">
      <c r="A214" s="373" t="s">
        <v>217</v>
      </c>
      <c r="B214" s="1052"/>
      <c r="C214" s="1051"/>
      <c r="D214" s="802"/>
      <c r="E214" s="875" t="s">
        <v>218</v>
      </c>
      <c r="F214" s="374">
        <f>SUM(F215+F217+F227+F230)</f>
        <v>93889</v>
      </c>
      <c r="G214" s="19">
        <f>SUM(G215+G217+G227+G230)</f>
        <v>88342</v>
      </c>
      <c r="H214" s="374">
        <f>H217+H227+H230+H215</f>
        <v>80400</v>
      </c>
      <c r="I214" s="161">
        <f>SUM(I215+I217+I227+I230)</f>
        <v>80400</v>
      </c>
      <c r="J214" s="19">
        <f>J215+J217+J227+J230</f>
        <v>105500</v>
      </c>
      <c r="K214" s="874">
        <f>K215+K217+K227+K230</f>
        <v>74900</v>
      </c>
      <c r="L214" s="72">
        <f>L215+L217+L227+L230</f>
        <v>77490</v>
      </c>
      <c r="M214" s="1206">
        <f>M215+M217+M227+M230</f>
        <v>50085.54</v>
      </c>
      <c r="N214" s="1424">
        <f aca="true" t="shared" si="25" ref="N214:N220">(100/L214)*M214</f>
        <v>64.63484320557492</v>
      </c>
    </row>
    <row r="215" spans="1:14" ht="15">
      <c r="A215" s="223">
        <v>632</v>
      </c>
      <c r="B215" s="127"/>
      <c r="C215" s="1012"/>
      <c r="D215" s="876"/>
      <c r="E215" s="863" t="s">
        <v>89</v>
      </c>
      <c r="F215" s="877">
        <v>400</v>
      </c>
      <c r="G215" s="878">
        <v>500</v>
      </c>
      <c r="H215" s="877">
        <v>500</v>
      </c>
      <c r="I215" s="470">
        <v>500</v>
      </c>
      <c r="J215" s="880">
        <v>400</v>
      </c>
      <c r="K215" s="879">
        <f>K216</f>
        <v>500</v>
      </c>
      <c r="L215" s="471">
        <f>L216</f>
        <v>500</v>
      </c>
      <c r="M215" s="1207">
        <f>M216</f>
        <v>438.64</v>
      </c>
      <c r="N215" s="1273">
        <f t="shared" si="25"/>
        <v>87.72800000000001</v>
      </c>
    </row>
    <row r="216" spans="1:14" ht="15">
      <c r="A216" s="200">
        <v>632001</v>
      </c>
      <c r="B216" s="128">
        <v>1</v>
      </c>
      <c r="C216" s="1013">
        <v>41</v>
      </c>
      <c r="D216" s="867" t="s">
        <v>219</v>
      </c>
      <c r="E216" s="799" t="s">
        <v>91</v>
      </c>
      <c r="F216" s="826">
        <v>400</v>
      </c>
      <c r="G216" s="254">
        <v>500</v>
      </c>
      <c r="H216" s="826">
        <v>500</v>
      </c>
      <c r="I216" s="99">
        <v>500</v>
      </c>
      <c r="J216" s="201">
        <v>400</v>
      </c>
      <c r="K216" s="826">
        <v>500</v>
      </c>
      <c r="L216" s="83">
        <v>500</v>
      </c>
      <c r="M216" s="1183">
        <v>438.64</v>
      </c>
      <c r="N216" s="1303">
        <f t="shared" si="25"/>
        <v>87.72800000000001</v>
      </c>
    </row>
    <row r="217" spans="1:14" ht="16.5" customHeight="1">
      <c r="A217" s="223">
        <v>633</v>
      </c>
      <c r="B217" s="112"/>
      <c r="C217" s="1001"/>
      <c r="D217" s="803"/>
      <c r="E217" s="796" t="s">
        <v>96</v>
      </c>
      <c r="F217" s="77">
        <f>SUM(F220:F226)</f>
        <v>4392</v>
      </c>
      <c r="G217" s="251">
        <f>SUM(G220:G226)</f>
        <v>4541</v>
      </c>
      <c r="H217" s="77">
        <f>H220+H222+H223+H226+H225+H221</f>
        <v>12100</v>
      </c>
      <c r="I217" s="4">
        <f>I220+I222+I223+I226+I225+I221</f>
        <v>12400</v>
      </c>
      <c r="J217" s="251">
        <f>J220+J222+J223+J226+J221</f>
        <v>4100</v>
      </c>
      <c r="K217" s="77">
        <f>SUM(K220:K226)</f>
        <v>10400</v>
      </c>
      <c r="L217" s="75">
        <f>L220+L222+L223+L226+L225+L218+L219+L224</f>
        <v>12990</v>
      </c>
      <c r="M217" s="1205">
        <f>SUM(M218:M226)</f>
        <v>5708.62</v>
      </c>
      <c r="N217" s="1273">
        <f t="shared" si="25"/>
        <v>43.94626635873749</v>
      </c>
    </row>
    <row r="218" spans="1:14" ht="18" customHeight="1">
      <c r="A218" s="207">
        <v>633004</v>
      </c>
      <c r="B218" s="23">
        <v>2</v>
      </c>
      <c r="C218" s="981">
        <v>41</v>
      </c>
      <c r="D218" s="816" t="s">
        <v>219</v>
      </c>
      <c r="E218" s="812" t="s">
        <v>552</v>
      </c>
      <c r="F218" s="870"/>
      <c r="G218" s="208"/>
      <c r="H218" s="56"/>
      <c r="I218" s="22"/>
      <c r="J218" s="208"/>
      <c r="K218" s="56"/>
      <c r="L218" s="22">
        <v>24</v>
      </c>
      <c r="M218" s="1182">
        <v>18</v>
      </c>
      <c r="N218" s="1425">
        <f t="shared" si="25"/>
        <v>75</v>
      </c>
    </row>
    <row r="219" spans="1:14" ht="15">
      <c r="A219" s="198">
        <v>633004</v>
      </c>
      <c r="B219" s="9">
        <v>2</v>
      </c>
      <c r="C219" s="14">
        <v>71</v>
      </c>
      <c r="D219" s="806" t="s">
        <v>219</v>
      </c>
      <c r="E219" s="741" t="s">
        <v>553</v>
      </c>
      <c r="F219" s="338"/>
      <c r="G219" s="199"/>
      <c r="H219" s="51"/>
      <c r="I219" s="8"/>
      <c r="J219" s="199"/>
      <c r="K219" s="51"/>
      <c r="L219" s="8">
        <v>1776</v>
      </c>
      <c r="M219" s="386">
        <v>1776</v>
      </c>
      <c r="N219" s="1466">
        <f t="shared" si="25"/>
        <v>100</v>
      </c>
    </row>
    <row r="220" spans="1:14" ht="15">
      <c r="A220" s="196">
        <v>633004</v>
      </c>
      <c r="B220" s="55">
        <v>3</v>
      </c>
      <c r="C220" s="91">
        <v>41</v>
      </c>
      <c r="D220" s="817" t="s">
        <v>219</v>
      </c>
      <c r="E220" s="798" t="s">
        <v>220</v>
      </c>
      <c r="F220" s="97">
        <v>1532</v>
      </c>
      <c r="G220" s="197">
        <v>1142</v>
      </c>
      <c r="H220" s="97">
        <v>7500</v>
      </c>
      <c r="I220" s="97">
        <v>7500</v>
      </c>
      <c r="J220" s="197">
        <v>1500</v>
      </c>
      <c r="K220" s="97">
        <v>5000</v>
      </c>
      <c r="L220" s="97">
        <v>5000</v>
      </c>
      <c r="M220" s="1208">
        <v>612.36</v>
      </c>
      <c r="N220" s="1272">
        <f t="shared" si="25"/>
        <v>12.247200000000001</v>
      </c>
    </row>
    <row r="221" spans="1:14" ht="15">
      <c r="A221" s="196">
        <v>633004</v>
      </c>
      <c r="B221" s="55">
        <v>4</v>
      </c>
      <c r="C221" s="91">
        <v>41</v>
      </c>
      <c r="D221" s="817" t="s">
        <v>219</v>
      </c>
      <c r="E221" s="798" t="s">
        <v>398</v>
      </c>
      <c r="F221" s="97">
        <v>283</v>
      </c>
      <c r="G221" s="197">
        <v>352</v>
      </c>
      <c r="H221" s="97"/>
      <c r="I221" s="97"/>
      <c r="J221" s="197">
        <v>100</v>
      </c>
      <c r="K221" s="97"/>
      <c r="L221" s="97"/>
      <c r="M221" s="1208"/>
      <c r="N221" s="723"/>
    </row>
    <row r="222" spans="1:14" ht="16.5" customHeight="1">
      <c r="A222" s="198">
        <v>633004</v>
      </c>
      <c r="B222" s="34">
        <v>5</v>
      </c>
      <c r="C222" s="92">
        <v>41</v>
      </c>
      <c r="D222" s="806" t="s">
        <v>219</v>
      </c>
      <c r="E222" s="741" t="s">
        <v>222</v>
      </c>
      <c r="F222" s="97">
        <v>889</v>
      </c>
      <c r="G222" s="262">
        <v>1183</v>
      </c>
      <c r="H222" s="97">
        <v>1200</v>
      </c>
      <c r="I222" s="97">
        <v>1500</v>
      </c>
      <c r="J222" s="197">
        <v>1200</v>
      </c>
      <c r="K222" s="97">
        <v>1500</v>
      </c>
      <c r="L222" s="97">
        <v>1500</v>
      </c>
      <c r="M222" s="1208">
        <v>872.12</v>
      </c>
      <c r="N222" s="1272">
        <f aca="true" t="shared" si="26" ref="N222:N228">(100/L222)*M222</f>
        <v>58.141333333333336</v>
      </c>
    </row>
    <row r="223" spans="1:14" ht="17.25" customHeight="1">
      <c r="A223" s="196">
        <v>633006</v>
      </c>
      <c r="B223" s="7"/>
      <c r="C223" s="1002">
        <v>41</v>
      </c>
      <c r="D223" s="817" t="s">
        <v>219</v>
      </c>
      <c r="E223" s="798" t="s">
        <v>551</v>
      </c>
      <c r="F223" s="187"/>
      <c r="G223" s="197"/>
      <c r="H223" s="97"/>
      <c r="I223" s="6"/>
      <c r="J223" s="197"/>
      <c r="K223" s="97"/>
      <c r="L223" s="6">
        <v>190</v>
      </c>
      <c r="M223" s="1185">
        <v>190</v>
      </c>
      <c r="N223" s="1423">
        <f t="shared" si="26"/>
        <v>100</v>
      </c>
    </row>
    <row r="224" spans="1:14" ht="15">
      <c r="A224" s="196">
        <v>633006</v>
      </c>
      <c r="B224" s="55">
        <v>7</v>
      </c>
      <c r="C224" s="91">
        <v>41</v>
      </c>
      <c r="D224" s="806" t="s">
        <v>219</v>
      </c>
      <c r="E224" s="798" t="s">
        <v>221</v>
      </c>
      <c r="F224" s="97">
        <v>515</v>
      </c>
      <c r="G224" s="242">
        <v>487</v>
      </c>
      <c r="H224" s="97">
        <v>500</v>
      </c>
      <c r="I224" s="97">
        <v>500</v>
      </c>
      <c r="J224" s="199">
        <v>600</v>
      </c>
      <c r="K224" s="97">
        <v>500</v>
      </c>
      <c r="L224" s="97">
        <v>700</v>
      </c>
      <c r="M224" s="1208">
        <v>617.15</v>
      </c>
      <c r="N224" s="1283">
        <f t="shared" si="26"/>
        <v>88.16428571428571</v>
      </c>
    </row>
    <row r="225" spans="1:14" ht="15">
      <c r="A225" s="209">
        <v>633006</v>
      </c>
      <c r="B225" s="9">
        <v>10</v>
      </c>
      <c r="C225" s="14">
        <v>41</v>
      </c>
      <c r="D225" s="806" t="s">
        <v>219</v>
      </c>
      <c r="E225" s="741" t="s">
        <v>223</v>
      </c>
      <c r="F225" s="97"/>
      <c r="G225" s="262"/>
      <c r="H225" s="51">
        <v>2000</v>
      </c>
      <c r="I225" s="37">
        <v>2000</v>
      </c>
      <c r="J225" s="210"/>
      <c r="K225" s="51">
        <v>2000</v>
      </c>
      <c r="L225" s="37">
        <v>1800</v>
      </c>
      <c r="M225" s="1186">
        <v>0</v>
      </c>
      <c r="N225" s="1272">
        <f t="shared" si="26"/>
        <v>0</v>
      </c>
    </row>
    <row r="226" spans="1:14" ht="15">
      <c r="A226" s="206">
        <v>633015</v>
      </c>
      <c r="B226" s="52"/>
      <c r="C226" s="125">
        <v>41</v>
      </c>
      <c r="D226" s="803" t="s">
        <v>136</v>
      </c>
      <c r="E226" s="799" t="s">
        <v>224</v>
      </c>
      <c r="F226" s="97">
        <v>1173</v>
      </c>
      <c r="G226" s="262">
        <v>1377</v>
      </c>
      <c r="H226" s="37">
        <v>1400</v>
      </c>
      <c r="I226" s="24">
        <v>1400</v>
      </c>
      <c r="J226" s="243">
        <v>1300</v>
      </c>
      <c r="K226" s="37">
        <v>1400</v>
      </c>
      <c r="L226" s="24">
        <v>2000</v>
      </c>
      <c r="M226" s="1187">
        <v>1622.99</v>
      </c>
      <c r="N226" s="1303">
        <f t="shared" si="26"/>
        <v>81.1495</v>
      </c>
    </row>
    <row r="227" spans="1:14" ht="15">
      <c r="A227" s="222">
        <v>635</v>
      </c>
      <c r="B227" s="79"/>
      <c r="C227" s="89"/>
      <c r="D227" s="808"/>
      <c r="E227" s="797" t="s">
        <v>128</v>
      </c>
      <c r="F227" s="5">
        <f>SUM(F228:F229)</f>
        <v>514</v>
      </c>
      <c r="G227" s="192">
        <f>SUM(G228:G229)</f>
        <v>778</v>
      </c>
      <c r="H227" s="5">
        <f aca="true" t="shared" si="27" ref="H227:M227">H228+H229</f>
        <v>2000</v>
      </c>
      <c r="I227" s="4">
        <f t="shared" si="27"/>
        <v>1700</v>
      </c>
      <c r="J227" s="192">
        <f t="shared" si="27"/>
        <v>1000</v>
      </c>
      <c r="K227" s="5">
        <f t="shared" si="27"/>
        <v>2000</v>
      </c>
      <c r="L227" s="4">
        <f t="shared" si="27"/>
        <v>2000</v>
      </c>
      <c r="M227" s="442">
        <f t="shared" si="27"/>
        <v>170</v>
      </c>
      <c r="N227" s="1273">
        <f t="shared" si="26"/>
        <v>8.5</v>
      </c>
    </row>
    <row r="228" spans="1:21" ht="15">
      <c r="A228" s="198">
        <v>635006</v>
      </c>
      <c r="B228" s="9">
        <v>6</v>
      </c>
      <c r="C228" s="14">
        <v>41</v>
      </c>
      <c r="D228" s="806" t="s">
        <v>136</v>
      </c>
      <c r="E228" s="741" t="s">
        <v>225</v>
      </c>
      <c r="F228" s="51">
        <v>514</v>
      </c>
      <c r="G228" s="242">
        <v>778</v>
      </c>
      <c r="H228" s="51">
        <v>2000</v>
      </c>
      <c r="I228" s="51">
        <v>1700</v>
      </c>
      <c r="J228" s="199">
        <v>1000</v>
      </c>
      <c r="K228" s="51">
        <v>2000</v>
      </c>
      <c r="L228" s="51">
        <v>2000</v>
      </c>
      <c r="M228" s="387">
        <v>170</v>
      </c>
      <c r="N228" s="1304">
        <f t="shared" si="26"/>
        <v>8.5</v>
      </c>
      <c r="U228" s="475"/>
    </row>
    <row r="229" spans="1:14" ht="0.75" customHeight="1">
      <c r="A229" s="200">
        <v>635006</v>
      </c>
      <c r="B229" s="11">
        <v>10</v>
      </c>
      <c r="C229" s="236"/>
      <c r="D229" s="803" t="s">
        <v>136</v>
      </c>
      <c r="E229" s="799" t="s">
        <v>226</v>
      </c>
      <c r="F229" s="51"/>
      <c r="G229" s="242"/>
      <c r="H229" s="51"/>
      <c r="I229" s="51"/>
      <c r="J229" s="199"/>
      <c r="K229" s="51"/>
      <c r="L229" s="51"/>
      <c r="M229" s="387"/>
      <c r="N229" s="1336"/>
    </row>
    <row r="230" spans="1:14" ht="15">
      <c r="A230" s="191">
        <v>637</v>
      </c>
      <c r="B230" s="3"/>
      <c r="C230" s="156"/>
      <c r="D230" s="808"/>
      <c r="E230" s="797" t="s">
        <v>140</v>
      </c>
      <c r="F230" s="5">
        <f>SUM(F231:F233)</f>
        <v>88583</v>
      </c>
      <c r="G230" s="192">
        <f>SUM(G231:G233)</f>
        <v>82523</v>
      </c>
      <c r="H230" s="5">
        <f aca="true" t="shared" si="28" ref="H230:M230">H231+H232+H233</f>
        <v>65800</v>
      </c>
      <c r="I230" s="4">
        <f t="shared" si="28"/>
        <v>65800</v>
      </c>
      <c r="J230" s="192">
        <f t="shared" si="28"/>
        <v>100000</v>
      </c>
      <c r="K230" s="5">
        <v>62000</v>
      </c>
      <c r="L230" s="4">
        <f t="shared" si="28"/>
        <v>62000</v>
      </c>
      <c r="M230" s="442">
        <f t="shared" si="28"/>
        <v>43768.28</v>
      </c>
      <c r="N230" s="1286">
        <f>(100/L230)*M230</f>
        <v>70.594</v>
      </c>
    </row>
    <row r="231" spans="1:14" ht="15.75" customHeight="1">
      <c r="A231" s="196">
        <v>637004</v>
      </c>
      <c r="B231" s="7">
        <v>1</v>
      </c>
      <c r="C231" s="1002">
        <v>41</v>
      </c>
      <c r="D231" s="817" t="s">
        <v>219</v>
      </c>
      <c r="E231" s="798" t="s">
        <v>227</v>
      </c>
      <c r="F231" s="82">
        <v>88583</v>
      </c>
      <c r="G231" s="194">
        <v>82523</v>
      </c>
      <c r="H231" s="97">
        <v>65800</v>
      </c>
      <c r="I231" s="97">
        <v>65800</v>
      </c>
      <c r="J231" s="197">
        <v>100000</v>
      </c>
      <c r="K231" s="97">
        <v>62000</v>
      </c>
      <c r="L231" s="83">
        <v>62000</v>
      </c>
      <c r="M231" s="1208">
        <v>43768.28</v>
      </c>
      <c r="N231" s="1267">
        <f>(100/L231)*M231</f>
        <v>70.594</v>
      </c>
    </row>
    <row r="232" spans="1:14" ht="1.5" customHeight="1" hidden="1">
      <c r="A232" s="233">
        <v>637027</v>
      </c>
      <c r="B232" s="132"/>
      <c r="C232" s="1014"/>
      <c r="D232" s="881" t="s">
        <v>219</v>
      </c>
      <c r="E232" s="884" t="s">
        <v>216</v>
      </c>
      <c r="F232" s="883"/>
      <c r="G232" s="886"/>
      <c r="H232" s="885">
        <v>0</v>
      </c>
      <c r="I232" s="133">
        <v>0</v>
      </c>
      <c r="J232" s="263">
        <v>0</v>
      </c>
      <c r="K232" s="885">
        <v>0</v>
      </c>
      <c r="L232" s="230">
        <v>0</v>
      </c>
      <c r="M232" s="1209">
        <v>0</v>
      </c>
      <c r="N232" s="696"/>
    </row>
    <row r="233" spans="1:14" ht="0.75" customHeight="1">
      <c r="A233" s="209">
        <v>637031</v>
      </c>
      <c r="B233" s="33"/>
      <c r="C233" s="150"/>
      <c r="D233" s="807" t="s">
        <v>219</v>
      </c>
      <c r="E233" s="43" t="s">
        <v>27</v>
      </c>
      <c r="F233" s="811"/>
      <c r="G233" s="243"/>
      <c r="H233" s="811">
        <v>0</v>
      </c>
      <c r="I233" s="24">
        <v>0</v>
      </c>
      <c r="J233" s="243">
        <v>0</v>
      </c>
      <c r="K233" s="811">
        <v>0</v>
      </c>
      <c r="L233" s="24">
        <v>0</v>
      </c>
      <c r="M233" s="1187">
        <v>0</v>
      </c>
      <c r="N233" s="718"/>
    </row>
    <row r="234" spans="1:14" ht="14.25" customHeight="1" thickBot="1">
      <c r="A234" s="227"/>
      <c r="B234" s="101"/>
      <c r="C234" s="1007"/>
      <c r="D234" s="839"/>
      <c r="E234" s="833"/>
      <c r="F234"/>
      <c r="G234" s="380"/>
      <c r="H234" s="111"/>
      <c r="I234" s="102"/>
      <c r="J234" s="259"/>
      <c r="K234" s="111"/>
      <c r="L234" s="37"/>
      <c r="M234" s="1204"/>
      <c r="N234" s="473"/>
    </row>
    <row r="235" spans="1:14" ht="15.75" thickBot="1">
      <c r="A235" s="73" t="s">
        <v>228</v>
      </c>
      <c r="B235" s="18"/>
      <c r="C235" s="999"/>
      <c r="D235" s="802"/>
      <c r="E235" s="795" t="s">
        <v>229</v>
      </c>
      <c r="F235" s="74">
        <f>SUM(F236+F247+F250+F245)</f>
        <v>3653</v>
      </c>
      <c r="G235" s="19">
        <f>SUM(G236+G247+G250+G245)</f>
        <v>3459</v>
      </c>
      <c r="H235" s="74">
        <f>H236+H247+H250</f>
        <v>2285</v>
      </c>
      <c r="I235" s="72">
        <f>I236+I247+I250+I245</f>
        <v>2285</v>
      </c>
      <c r="J235" s="19">
        <f>J236+J247+J250+J245</f>
        <v>3635</v>
      </c>
      <c r="K235" s="74">
        <f>K236+K247+K250+K245</f>
        <v>1450</v>
      </c>
      <c r="L235" s="72">
        <f>L236+L247+L250+L245</f>
        <v>1450</v>
      </c>
      <c r="M235" s="394">
        <f>M236+M247+M250+M245</f>
        <v>274.76</v>
      </c>
      <c r="N235" s="392">
        <f>(100/L235)*M235</f>
        <v>18.94896551724138</v>
      </c>
    </row>
    <row r="236" spans="1:14" ht="15">
      <c r="A236" s="223">
        <v>62</v>
      </c>
      <c r="B236" s="76"/>
      <c r="C236" s="1015"/>
      <c r="D236" s="882"/>
      <c r="E236" s="796" t="s">
        <v>79</v>
      </c>
      <c r="F236" s="77">
        <f>SUM(F237:F244)</f>
        <v>230</v>
      </c>
      <c r="G236" s="251">
        <f>SUM(G237:G244)</f>
        <v>200</v>
      </c>
      <c r="H236" s="77">
        <f>SUM(H237:H244)</f>
        <v>285</v>
      </c>
      <c r="I236" s="75">
        <f>SUM(I237:I244)</f>
        <v>285</v>
      </c>
      <c r="J236" s="251">
        <f>SUM(J237:J244)</f>
        <v>285</v>
      </c>
      <c r="K236" s="77"/>
      <c r="L236" s="75"/>
      <c r="M236" s="1205"/>
      <c r="N236" s="1381"/>
    </row>
    <row r="237" spans="1:14" ht="14.25" customHeight="1">
      <c r="A237" s="196">
        <v>621000</v>
      </c>
      <c r="B237" s="23"/>
      <c r="C237" s="981">
        <v>41</v>
      </c>
      <c r="D237" s="816" t="s">
        <v>209</v>
      </c>
      <c r="E237" s="798" t="s">
        <v>80</v>
      </c>
      <c r="F237" s="97">
        <v>66</v>
      </c>
      <c r="G237" s="197">
        <v>57</v>
      </c>
      <c r="H237" s="56">
        <v>75</v>
      </c>
      <c r="I237" s="22">
        <v>75</v>
      </c>
      <c r="J237" s="208">
        <v>75</v>
      </c>
      <c r="K237" s="56"/>
      <c r="L237" s="22"/>
      <c r="M237" s="1182"/>
      <c r="N237" s="1380"/>
    </row>
    <row r="238" spans="1:14" ht="15" hidden="1">
      <c r="A238" s="198">
        <v>623000</v>
      </c>
      <c r="B238" s="9"/>
      <c r="C238" s="14"/>
      <c r="D238" s="806" t="s">
        <v>209</v>
      </c>
      <c r="E238" s="741" t="s">
        <v>81</v>
      </c>
      <c r="F238" s="51"/>
      <c r="G238" s="199"/>
      <c r="H238" s="51"/>
      <c r="I238" s="8">
        <v>0</v>
      </c>
      <c r="J238" s="199"/>
      <c r="K238" s="51"/>
      <c r="L238" s="8"/>
      <c r="M238" s="386"/>
      <c r="N238" s="410"/>
    </row>
    <row r="239" spans="1:16" ht="15">
      <c r="A239" s="198">
        <v>625001</v>
      </c>
      <c r="B239" s="9"/>
      <c r="C239" s="14">
        <v>41</v>
      </c>
      <c r="D239" s="806" t="s">
        <v>209</v>
      </c>
      <c r="E239" s="741" t="s">
        <v>82</v>
      </c>
      <c r="F239" s="51">
        <v>9</v>
      </c>
      <c r="G239" s="199">
        <v>8</v>
      </c>
      <c r="H239" s="51">
        <v>11</v>
      </c>
      <c r="I239" s="8">
        <v>11</v>
      </c>
      <c r="J239" s="199">
        <v>11</v>
      </c>
      <c r="K239" s="51"/>
      <c r="L239" s="8"/>
      <c r="M239" s="386"/>
      <c r="N239" s="685"/>
      <c r="P239" s="477"/>
    </row>
    <row r="240" spans="1:14" ht="14.25" customHeight="1">
      <c r="A240" s="198">
        <v>625002</v>
      </c>
      <c r="B240" s="9"/>
      <c r="C240" s="14">
        <v>41</v>
      </c>
      <c r="D240" s="806" t="s">
        <v>209</v>
      </c>
      <c r="E240" s="741" t="s">
        <v>83</v>
      </c>
      <c r="F240" s="51">
        <v>92</v>
      </c>
      <c r="G240" s="199">
        <v>80</v>
      </c>
      <c r="H240" s="51">
        <v>105</v>
      </c>
      <c r="I240" s="8">
        <v>105</v>
      </c>
      <c r="J240" s="199">
        <v>105</v>
      </c>
      <c r="K240" s="51"/>
      <c r="L240" s="8"/>
      <c r="M240" s="386"/>
      <c r="N240" s="449"/>
    </row>
    <row r="241" spans="1:14" ht="15" customHeight="1" hidden="1">
      <c r="A241" s="196">
        <v>625003</v>
      </c>
      <c r="B241" s="7"/>
      <c r="C241" s="239">
        <v>41</v>
      </c>
      <c r="D241" s="804" t="s">
        <v>209</v>
      </c>
      <c r="E241" s="798" t="s">
        <v>84</v>
      </c>
      <c r="F241" s="97">
        <v>6</v>
      </c>
      <c r="G241" s="197">
        <v>5</v>
      </c>
      <c r="H241" s="51">
        <v>28</v>
      </c>
      <c r="I241" s="8">
        <v>28</v>
      </c>
      <c r="J241" s="199">
        <v>28</v>
      </c>
      <c r="K241" s="51"/>
      <c r="L241" s="8"/>
      <c r="M241" s="386"/>
      <c r="N241" s="1275"/>
    </row>
    <row r="242" spans="1:14" ht="15">
      <c r="A242" s="198">
        <v>625004</v>
      </c>
      <c r="B242" s="9"/>
      <c r="C242" s="14">
        <v>41</v>
      </c>
      <c r="D242" s="806" t="s">
        <v>209</v>
      </c>
      <c r="E242" s="741" t="s">
        <v>85</v>
      </c>
      <c r="F242" s="51">
        <v>21</v>
      </c>
      <c r="G242" s="199">
        <v>17</v>
      </c>
      <c r="H242" s="51">
        <v>20</v>
      </c>
      <c r="I242" s="8">
        <v>20</v>
      </c>
      <c r="J242" s="199">
        <v>20</v>
      </c>
      <c r="K242" s="51"/>
      <c r="L242" s="8"/>
      <c r="M242" s="386"/>
      <c r="N242" s="685"/>
    </row>
    <row r="243" spans="1:14" ht="15">
      <c r="A243" s="209">
        <v>625005</v>
      </c>
      <c r="B243" s="16"/>
      <c r="C243" s="239">
        <v>41</v>
      </c>
      <c r="D243" s="805" t="s">
        <v>209</v>
      </c>
      <c r="E243" s="931" t="s">
        <v>86</v>
      </c>
      <c r="F243" s="37">
        <v>5</v>
      </c>
      <c r="G243" s="244">
        <v>6</v>
      </c>
      <c r="H243" s="51">
        <v>10</v>
      </c>
      <c r="I243" s="8">
        <v>10</v>
      </c>
      <c r="J243" s="199">
        <v>10</v>
      </c>
      <c r="K243" s="51"/>
      <c r="L243" s="8"/>
      <c r="M243" s="386"/>
      <c r="N243" s="1382"/>
    </row>
    <row r="244" spans="1:14" ht="15">
      <c r="A244" s="206">
        <v>625007</v>
      </c>
      <c r="B244" s="100"/>
      <c r="C244" s="150">
        <v>41</v>
      </c>
      <c r="D244" s="807" t="s">
        <v>209</v>
      </c>
      <c r="E244" s="842" t="s">
        <v>87</v>
      </c>
      <c r="F244" s="57">
        <v>31</v>
      </c>
      <c r="G244" s="244">
        <v>27</v>
      </c>
      <c r="H244" s="57">
        <v>36</v>
      </c>
      <c r="I244" s="25">
        <v>36</v>
      </c>
      <c r="J244" s="244">
        <v>36</v>
      </c>
      <c r="K244" s="57"/>
      <c r="L244" s="25"/>
      <c r="M244" s="391"/>
      <c r="N244" s="1367"/>
    </row>
    <row r="245" spans="1:14" ht="15">
      <c r="A245" s="223">
        <v>633</v>
      </c>
      <c r="B245" s="3"/>
      <c r="C245" s="156"/>
      <c r="D245" s="808"/>
      <c r="E245" s="853" t="s">
        <v>96</v>
      </c>
      <c r="F245" s="5"/>
      <c r="G245" s="192">
        <v>23</v>
      </c>
      <c r="H245" s="5"/>
      <c r="I245" s="4">
        <v>120</v>
      </c>
      <c r="J245" s="192">
        <v>50</v>
      </c>
      <c r="K245" s="5">
        <v>150</v>
      </c>
      <c r="L245" s="4">
        <f>L246</f>
        <v>150</v>
      </c>
      <c r="M245" s="442">
        <f>M246</f>
        <v>0</v>
      </c>
      <c r="N245" s="1286">
        <f>(100/L245)*M245</f>
        <v>0</v>
      </c>
    </row>
    <row r="246" spans="1:14" ht="15">
      <c r="A246" s="200">
        <v>633006</v>
      </c>
      <c r="B246" s="80">
        <v>7</v>
      </c>
      <c r="C246" s="1005">
        <v>41</v>
      </c>
      <c r="D246" s="837" t="s">
        <v>209</v>
      </c>
      <c r="E246" s="824" t="s">
        <v>221</v>
      </c>
      <c r="F246" s="82"/>
      <c r="G246" s="194">
        <v>23</v>
      </c>
      <c r="H246" s="82"/>
      <c r="I246" s="83">
        <v>120</v>
      </c>
      <c r="J246" s="201">
        <v>50</v>
      </c>
      <c r="K246" s="82">
        <v>150</v>
      </c>
      <c r="L246" s="83">
        <v>150</v>
      </c>
      <c r="M246" s="1183">
        <v>0</v>
      </c>
      <c r="N246" s="1267">
        <f>(100/L246)*M246</f>
        <v>0</v>
      </c>
    </row>
    <row r="247" spans="1:14" ht="0.75" customHeight="1" hidden="1" thickBot="1">
      <c r="A247" s="222">
        <v>635</v>
      </c>
      <c r="B247" s="3"/>
      <c r="C247" s="163"/>
      <c r="D247" s="837"/>
      <c r="E247" s="827" t="s">
        <v>128</v>
      </c>
      <c r="F247" s="5">
        <f>F248+F249</f>
        <v>0</v>
      </c>
      <c r="G247" s="192">
        <f aca="true" t="shared" si="29" ref="G247:M247">G248+G249</f>
        <v>0</v>
      </c>
      <c r="H247" s="5">
        <f t="shared" si="29"/>
        <v>0</v>
      </c>
      <c r="I247" s="4">
        <f t="shared" si="29"/>
        <v>0</v>
      </c>
      <c r="J247" s="192">
        <f t="shared" si="29"/>
        <v>0</v>
      </c>
      <c r="K247" s="5">
        <f t="shared" si="29"/>
        <v>0</v>
      </c>
      <c r="L247" s="4">
        <f t="shared" si="29"/>
        <v>0</v>
      </c>
      <c r="M247" s="442">
        <f t="shared" si="29"/>
        <v>0</v>
      </c>
      <c r="N247" s="1310"/>
    </row>
    <row r="248" spans="1:14" ht="0.75" customHeight="1" hidden="1">
      <c r="A248" s="200">
        <v>635004</v>
      </c>
      <c r="B248" s="11"/>
      <c r="C248" s="236"/>
      <c r="D248" s="808" t="s">
        <v>209</v>
      </c>
      <c r="E248" s="828" t="s">
        <v>230</v>
      </c>
      <c r="F248" s="37">
        <v>0</v>
      </c>
      <c r="G248" s="210">
        <v>0</v>
      </c>
      <c r="H248" s="56">
        <v>0</v>
      </c>
      <c r="I248" s="22">
        <v>0</v>
      </c>
      <c r="J248" s="208">
        <v>0</v>
      </c>
      <c r="K248" s="56">
        <v>0</v>
      </c>
      <c r="L248" s="22">
        <v>0</v>
      </c>
      <c r="M248" s="1182">
        <v>0</v>
      </c>
      <c r="N248" s="407"/>
    </row>
    <row r="249" spans="1:14" ht="15" hidden="1">
      <c r="A249" s="200">
        <v>635006</v>
      </c>
      <c r="B249" s="11">
        <v>1</v>
      </c>
      <c r="C249" s="236"/>
      <c r="D249" s="803" t="s">
        <v>209</v>
      </c>
      <c r="E249" s="824" t="s">
        <v>135</v>
      </c>
      <c r="F249" s="811">
        <v>0</v>
      </c>
      <c r="G249" s="243">
        <v>0</v>
      </c>
      <c r="H249" s="85">
        <v>0</v>
      </c>
      <c r="I249" s="10">
        <v>0</v>
      </c>
      <c r="J249" s="201">
        <v>0</v>
      </c>
      <c r="K249" s="85">
        <v>0</v>
      </c>
      <c r="L249" s="10">
        <v>0</v>
      </c>
      <c r="M249" s="1183">
        <v>0</v>
      </c>
      <c r="N249" s="413"/>
    </row>
    <row r="250" spans="1:14" ht="15">
      <c r="A250" s="191">
        <v>637</v>
      </c>
      <c r="B250" s="3"/>
      <c r="C250" s="156"/>
      <c r="D250" s="808"/>
      <c r="E250" s="827" t="s">
        <v>140</v>
      </c>
      <c r="F250" s="5">
        <f>SUM(F251:F253)</f>
        <v>3423</v>
      </c>
      <c r="G250" s="192">
        <f>SUM(G251:G253)</f>
        <v>3236</v>
      </c>
      <c r="H250" s="5">
        <f aca="true" t="shared" si="30" ref="H250:M250">H251+H252+H253</f>
        <v>2000</v>
      </c>
      <c r="I250" s="4">
        <f t="shared" si="30"/>
        <v>1880</v>
      </c>
      <c r="J250" s="192">
        <f t="shared" si="30"/>
        <v>3300</v>
      </c>
      <c r="K250" s="5">
        <f t="shared" si="30"/>
        <v>1300</v>
      </c>
      <c r="L250" s="4">
        <f t="shared" si="30"/>
        <v>1300</v>
      </c>
      <c r="M250" s="442">
        <f t="shared" si="30"/>
        <v>274.76</v>
      </c>
      <c r="N250" s="1273">
        <f>(100/L250)*M250</f>
        <v>21.135384615384616</v>
      </c>
    </row>
    <row r="251" spans="1:14" ht="15">
      <c r="A251" s="196">
        <v>637004</v>
      </c>
      <c r="B251" s="7">
        <v>3</v>
      </c>
      <c r="C251" s="1002">
        <v>41</v>
      </c>
      <c r="D251" s="817" t="s">
        <v>209</v>
      </c>
      <c r="E251" s="829" t="s">
        <v>231</v>
      </c>
      <c r="F251" s="97">
        <v>2505</v>
      </c>
      <c r="G251" s="197">
        <v>2198</v>
      </c>
      <c r="H251" s="97">
        <v>1000</v>
      </c>
      <c r="I251" s="6">
        <v>830</v>
      </c>
      <c r="J251" s="197">
        <v>2300</v>
      </c>
      <c r="K251" s="97">
        <v>1000</v>
      </c>
      <c r="L251" s="6">
        <v>1000</v>
      </c>
      <c r="M251" s="1185">
        <v>204.76</v>
      </c>
      <c r="N251" s="1268">
        <f>(100/L251)*M251</f>
        <v>20.476</v>
      </c>
    </row>
    <row r="252" spans="1:14" ht="15">
      <c r="A252" s="206">
        <v>637004</v>
      </c>
      <c r="B252" s="33">
        <v>9</v>
      </c>
      <c r="C252" s="150">
        <v>41</v>
      </c>
      <c r="D252" s="807" t="s">
        <v>209</v>
      </c>
      <c r="E252" s="842" t="s">
        <v>232</v>
      </c>
      <c r="F252" s="811">
        <v>225</v>
      </c>
      <c r="G252" s="243">
        <v>345</v>
      </c>
      <c r="H252" s="811">
        <v>250</v>
      </c>
      <c r="I252" s="24">
        <v>300</v>
      </c>
      <c r="J252" s="243">
        <v>250</v>
      </c>
      <c r="K252" s="811">
        <v>300</v>
      </c>
      <c r="L252" s="24">
        <v>300</v>
      </c>
      <c r="M252" s="1187">
        <v>70</v>
      </c>
      <c r="N252" s="1271">
        <f>(100/L252)*M252</f>
        <v>23.333333333333332</v>
      </c>
    </row>
    <row r="253" spans="1:14" ht="0.75" customHeight="1">
      <c r="A253" s="200">
        <v>637027</v>
      </c>
      <c r="B253" s="52"/>
      <c r="C253" s="125">
        <v>41</v>
      </c>
      <c r="D253" s="803" t="s">
        <v>209</v>
      </c>
      <c r="E253" s="824" t="s">
        <v>165</v>
      </c>
      <c r="F253" s="85">
        <v>693</v>
      </c>
      <c r="G253" s="201">
        <v>693</v>
      </c>
      <c r="H253" s="85">
        <v>750</v>
      </c>
      <c r="I253" s="10">
        <v>750</v>
      </c>
      <c r="J253" s="201">
        <v>750</v>
      </c>
      <c r="K253" s="85"/>
      <c r="L253" s="10"/>
      <c r="M253" s="1183"/>
      <c r="N253" s="447"/>
    </row>
    <row r="254" spans="1:14" ht="14.25" customHeight="1" thickBot="1">
      <c r="A254" s="228"/>
      <c r="B254" s="35"/>
      <c r="C254" s="148"/>
      <c r="D254" s="834"/>
      <c r="E254" s="888"/>
      <c r="F254"/>
      <c r="G254" s="421"/>
      <c r="H254" s="37"/>
      <c r="I254" s="13"/>
      <c r="J254" s="210"/>
      <c r="K254" s="37"/>
      <c r="L254" s="13"/>
      <c r="M254" s="390"/>
      <c r="N254" s="472"/>
    </row>
    <row r="255" spans="1:14" ht="1.5" customHeight="1" hidden="1" thickBot="1">
      <c r="A255" s="298"/>
      <c r="B255" s="115"/>
      <c r="C255" s="1009"/>
      <c r="D255" s="834"/>
      <c r="E255" s="889" t="s">
        <v>233</v>
      </c>
      <c r="F255" s="74">
        <v>0</v>
      </c>
      <c r="G255" s="19">
        <v>0</v>
      </c>
      <c r="H255" s="62">
        <f aca="true" t="shared" si="31" ref="H255:M256">H256</f>
        <v>0</v>
      </c>
      <c r="I255" s="19">
        <f t="shared" si="31"/>
        <v>0</v>
      </c>
      <c r="J255" s="19">
        <f t="shared" si="31"/>
        <v>0</v>
      </c>
      <c r="K255" s="62">
        <f t="shared" si="31"/>
        <v>0</v>
      </c>
      <c r="L255" s="19">
        <f t="shared" si="31"/>
        <v>0</v>
      </c>
      <c r="M255" s="394">
        <f t="shared" si="31"/>
        <v>0</v>
      </c>
      <c r="N255" s="472"/>
    </row>
    <row r="256" spans="1:14" ht="16.5" customHeight="1" hidden="1">
      <c r="A256" s="299">
        <v>637</v>
      </c>
      <c r="B256" s="135"/>
      <c r="C256" s="1016"/>
      <c r="D256" s="876"/>
      <c r="E256" s="890" t="s">
        <v>140</v>
      </c>
      <c r="F256" s="887">
        <v>0</v>
      </c>
      <c r="G256" s="271">
        <v>0</v>
      </c>
      <c r="H256" s="77">
        <f t="shared" si="31"/>
        <v>0</v>
      </c>
      <c r="I256" s="75">
        <f t="shared" si="31"/>
        <v>0</v>
      </c>
      <c r="J256" s="251">
        <f t="shared" si="31"/>
        <v>0</v>
      </c>
      <c r="K256" s="77">
        <f t="shared" si="31"/>
        <v>0</v>
      </c>
      <c r="L256" s="75">
        <f t="shared" si="31"/>
        <v>0</v>
      </c>
      <c r="M256" s="1205">
        <f t="shared" si="31"/>
        <v>0</v>
      </c>
      <c r="N256" s="685"/>
    </row>
    <row r="257" spans="1:14" ht="14.25" customHeight="1" hidden="1" thickBot="1">
      <c r="A257" s="228"/>
      <c r="B257" s="35"/>
      <c r="C257" s="148"/>
      <c r="D257" s="834"/>
      <c r="E257" s="888"/>
      <c r="F257" s="29"/>
      <c r="G257" s="830"/>
      <c r="H257" s="37"/>
      <c r="I257" s="13"/>
      <c r="J257" s="210"/>
      <c r="K257" s="37"/>
      <c r="L257" s="13"/>
      <c r="M257" s="390"/>
      <c r="N257" s="416"/>
    </row>
    <row r="258" spans="1:14" ht="18.75" customHeight="1" thickBot="1">
      <c r="A258" s="17" t="s">
        <v>234</v>
      </c>
      <c r="B258" s="103"/>
      <c r="C258" s="59"/>
      <c r="D258" s="802"/>
      <c r="E258" s="61" t="s">
        <v>235</v>
      </c>
      <c r="F258" s="74">
        <f>SUM(F259+F260+F263+F265)</f>
        <v>31327</v>
      </c>
      <c r="G258" s="19">
        <f>SUM(G259+G260+G263+G265)</f>
        <v>24154</v>
      </c>
      <c r="H258" s="74">
        <f aca="true" t="shared" si="32" ref="H258:M258">H259+H260+H263+H265</f>
        <v>6650</v>
      </c>
      <c r="I258" s="72">
        <f t="shared" si="32"/>
        <v>8050</v>
      </c>
      <c r="J258" s="19">
        <f t="shared" si="32"/>
        <v>26750</v>
      </c>
      <c r="K258" s="74">
        <f t="shared" si="32"/>
        <v>3450</v>
      </c>
      <c r="L258" s="72">
        <f t="shared" si="32"/>
        <v>3450</v>
      </c>
      <c r="M258" s="394">
        <f t="shared" si="32"/>
        <v>3031.4300000000003</v>
      </c>
      <c r="N258" s="392">
        <f>(100/L258)*M258</f>
        <v>87.86753623188407</v>
      </c>
    </row>
    <row r="259" spans="1:14" ht="18.75" customHeight="1" hidden="1">
      <c r="A259" s="295">
        <v>62</v>
      </c>
      <c r="B259" s="105"/>
      <c r="C259" s="105"/>
      <c r="D259" s="106" t="s">
        <v>209</v>
      </c>
      <c r="E259" s="861" t="s">
        <v>79</v>
      </c>
      <c r="F259" s="116">
        <v>0</v>
      </c>
      <c r="G259" s="107">
        <v>0</v>
      </c>
      <c r="H259" s="107">
        <v>0</v>
      </c>
      <c r="I259" s="107">
        <v>0</v>
      </c>
      <c r="J259" s="248">
        <v>0</v>
      </c>
      <c r="K259" s="116">
        <v>0</v>
      </c>
      <c r="L259" s="107">
        <v>0</v>
      </c>
      <c r="M259" s="1193">
        <v>0</v>
      </c>
      <c r="N259" s="410"/>
    </row>
    <row r="260" spans="1:14" ht="15">
      <c r="A260" s="223">
        <v>632</v>
      </c>
      <c r="B260" s="112"/>
      <c r="C260" s="1001"/>
      <c r="D260" s="808"/>
      <c r="E260" s="796" t="s">
        <v>89</v>
      </c>
      <c r="F260" s="77">
        <f>SUM(F261:F262)</f>
        <v>31204</v>
      </c>
      <c r="G260" s="192">
        <f>SUM(G261:G262)</f>
        <v>24146</v>
      </c>
      <c r="H260" s="77">
        <v>6500</v>
      </c>
      <c r="I260" s="75">
        <v>7900</v>
      </c>
      <c r="J260" s="251">
        <v>26600</v>
      </c>
      <c r="K260" s="77">
        <f>SUM(K261:K262)</f>
        <v>3300</v>
      </c>
      <c r="L260" s="75">
        <f>L261+L262</f>
        <v>3300</v>
      </c>
      <c r="M260" s="1205">
        <f>M261+M262</f>
        <v>3031.4300000000003</v>
      </c>
      <c r="N260" s="1273">
        <f>(100/L260)*M260</f>
        <v>91.86151515151516</v>
      </c>
    </row>
    <row r="261" spans="1:14" ht="15">
      <c r="A261" s="207">
        <v>632001</v>
      </c>
      <c r="B261" s="50">
        <v>1</v>
      </c>
      <c r="C261" s="1010">
        <v>41</v>
      </c>
      <c r="D261" s="816" t="s">
        <v>209</v>
      </c>
      <c r="E261" s="812" t="s">
        <v>91</v>
      </c>
      <c r="F261" s="121">
        <v>2058</v>
      </c>
      <c r="G261" s="249">
        <v>1039</v>
      </c>
      <c r="H261" s="121">
        <v>1500</v>
      </c>
      <c r="I261" s="99">
        <v>1900</v>
      </c>
      <c r="J261" s="249">
        <v>1500</v>
      </c>
      <c r="K261" s="121">
        <v>1500</v>
      </c>
      <c r="L261" s="99">
        <v>600</v>
      </c>
      <c r="M261" s="1199">
        <v>413.13</v>
      </c>
      <c r="N261" s="1270">
        <f>(100/L261)*M261</f>
        <v>68.85499999999999</v>
      </c>
    </row>
    <row r="262" spans="1:22" ht="15">
      <c r="A262" s="206">
        <v>632002</v>
      </c>
      <c r="B262" s="84"/>
      <c r="C262" s="1017">
        <v>41</v>
      </c>
      <c r="D262" s="807" t="s">
        <v>209</v>
      </c>
      <c r="E262" s="809" t="s">
        <v>29</v>
      </c>
      <c r="F262" s="811">
        <v>29146</v>
      </c>
      <c r="G262" s="243">
        <v>23107</v>
      </c>
      <c r="H262" s="811">
        <v>5000</v>
      </c>
      <c r="I262" s="24">
        <v>6000</v>
      </c>
      <c r="J262" s="243">
        <v>25000</v>
      </c>
      <c r="K262" s="811">
        <v>1800</v>
      </c>
      <c r="L262" s="24">
        <v>2700</v>
      </c>
      <c r="M262" s="1187">
        <v>2618.3</v>
      </c>
      <c r="N262" s="1271">
        <f>(100/L262)*M262</f>
        <v>96.97407407407408</v>
      </c>
      <c r="V262" s="490"/>
    </row>
    <row r="263" spans="1:14" ht="15">
      <c r="A263" s="231">
        <v>635</v>
      </c>
      <c r="B263" s="76"/>
      <c r="C263" s="1000"/>
      <c r="D263" s="803"/>
      <c r="E263" s="797" t="s">
        <v>128</v>
      </c>
      <c r="F263" s="5">
        <v>123</v>
      </c>
      <c r="G263" s="192"/>
      <c r="H263" s="5">
        <v>150</v>
      </c>
      <c r="I263" s="4">
        <v>150</v>
      </c>
      <c r="J263" s="192">
        <v>150</v>
      </c>
      <c r="K263" s="5">
        <v>150</v>
      </c>
      <c r="L263" s="4">
        <v>150</v>
      </c>
      <c r="M263" s="442">
        <v>0</v>
      </c>
      <c r="N263" s="1273">
        <f>(100/L263)*M263</f>
        <v>0</v>
      </c>
    </row>
    <row r="264" spans="1:14" ht="15">
      <c r="A264" s="200">
        <v>635004</v>
      </c>
      <c r="B264" s="11">
        <v>4</v>
      </c>
      <c r="C264" s="236">
        <v>41</v>
      </c>
      <c r="D264" s="803" t="s">
        <v>209</v>
      </c>
      <c r="E264" s="800" t="s">
        <v>237</v>
      </c>
      <c r="F264" s="121">
        <v>123</v>
      </c>
      <c r="G264" s="249"/>
      <c r="H264" s="82">
        <v>150</v>
      </c>
      <c r="I264" s="99">
        <v>150</v>
      </c>
      <c r="J264" s="194">
        <v>150</v>
      </c>
      <c r="K264" s="82">
        <v>150</v>
      </c>
      <c r="L264" s="83">
        <v>150</v>
      </c>
      <c r="M264" s="1184">
        <v>0</v>
      </c>
      <c r="N264" s="1268">
        <f>(100/L264)*M264</f>
        <v>0</v>
      </c>
    </row>
    <row r="265" spans="1:14" ht="15">
      <c r="A265" s="191">
        <v>637</v>
      </c>
      <c r="B265" s="3"/>
      <c r="C265" s="156"/>
      <c r="D265" s="808"/>
      <c r="E265" s="797" t="s">
        <v>140</v>
      </c>
      <c r="F265" s="5"/>
      <c r="G265" s="192">
        <v>8</v>
      </c>
      <c r="H265" s="5"/>
      <c r="I265" s="4"/>
      <c r="J265" s="192"/>
      <c r="K265" s="5"/>
      <c r="L265" s="4"/>
      <c r="M265" s="442"/>
      <c r="N265" s="1295"/>
    </row>
    <row r="266" spans="1:14" ht="2.25" customHeight="1" hidden="1">
      <c r="A266" s="207">
        <v>637004</v>
      </c>
      <c r="B266" s="16"/>
      <c r="C266" s="36"/>
      <c r="D266" s="88" t="s">
        <v>209</v>
      </c>
      <c r="E266" s="810" t="s">
        <v>236</v>
      </c>
      <c r="F266" s="891"/>
      <c r="G266" s="136"/>
      <c r="H266" s="22">
        <v>0</v>
      </c>
      <c r="I266" s="99">
        <v>0</v>
      </c>
      <c r="J266" s="208">
        <v>0</v>
      </c>
      <c r="K266" s="56">
        <v>0</v>
      </c>
      <c r="L266" s="99">
        <v>0</v>
      </c>
      <c r="M266" s="1182">
        <v>0</v>
      </c>
      <c r="N266" s="1278"/>
    </row>
    <row r="267" spans="1:14" ht="14.25" customHeight="1">
      <c r="A267" s="198">
        <v>633006</v>
      </c>
      <c r="B267" s="9">
        <v>7</v>
      </c>
      <c r="C267" s="14">
        <v>41</v>
      </c>
      <c r="D267" s="806" t="s">
        <v>209</v>
      </c>
      <c r="E267" s="842" t="s">
        <v>96</v>
      </c>
      <c r="F267" s="892"/>
      <c r="G267" s="893">
        <v>8</v>
      </c>
      <c r="H267" s="37"/>
      <c r="I267" s="25"/>
      <c r="J267" s="243"/>
      <c r="K267" s="811"/>
      <c r="L267" s="25"/>
      <c r="M267" s="1186"/>
      <c r="N267" s="1312"/>
    </row>
    <row r="268" spans="1:14" ht="15.75" thickBot="1">
      <c r="A268" s="227"/>
      <c r="B268" s="101"/>
      <c r="C268" s="1007"/>
      <c r="D268" s="839"/>
      <c r="E268" s="843"/>
      <c r="F268" s="869"/>
      <c r="G268" s="421"/>
      <c r="H268" s="111"/>
      <c r="I268" s="102"/>
      <c r="J268" s="249"/>
      <c r="K268" s="121"/>
      <c r="L268" s="102"/>
      <c r="M268" s="1204"/>
      <c r="N268" s="1290"/>
    </row>
    <row r="269" spans="1:14" ht="15.75" thickBot="1">
      <c r="A269" s="73" t="s">
        <v>238</v>
      </c>
      <c r="B269" s="18"/>
      <c r="C269" s="999"/>
      <c r="D269" s="802"/>
      <c r="E269" s="61" t="s">
        <v>239</v>
      </c>
      <c r="F269" s="74">
        <f>SUM(F270+F279+F281+F285+F283)</f>
        <v>24534</v>
      </c>
      <c r="G269" s="19">
        <f>SUM(G270+G279+G281+G285+G283)</f>
        <v>23574</v>
      </c>
      <c r="H269" s="74">
        <f aca="true" t="shared" si="33" ref="H269:M269">H270+H279+H281+H283+H285</f>
        <v>24074</v>
      </c>
      <c r="I269" s="72">
        <f t="shared" si="33"/>
        <v>24074</v>
      </c>
      <c r="J269" s="19">
        <f t="shared" si="33"/>
        <v>24004</v>
      </c>
      <c r="K269" s="73">
        <f t="shared" si="33"/>
        <v>24074</v>
      </c>
      <c r="L269" s="72">
        <f t="shared" si="33"/>
        <v>24074</v>
      </c>
      <c r="M269" s="394">
        <f t="shared" si="33"/>
        <v>19811.5</v>
      </c>
      <c r="N269" s="392">
        <f>(100/L269)*M269</f>
        <v>82.2941762897732</v>
      </c>
    </row>
    <row r="270" spans="1:20" ht="15">
      <c r="A270" s="300">
        <v>62</v>
      </c>
      <c r="B270" s="104"/>
      <c r="C270" s="162"/>
      <c r="D270" s="835"/>
      <c r="E270" s="836" t="s">
        <v>79</v>
      </c>
      <c r="F270" s="116">
        <v>333</v>
      </c>
      <c r="G270" s="248">
        <v>329</v>
      </c>
      <c r="H270" s="116">
        <v>324</v>
      </c>
      <c r="I270" s="116">
        <f>SUM(I271:I278)</f>
        <v>324</v>
      </c>
      <c r="J270" s="248">
        <f>SUM(J271:J278)</f>
        <v>324</v>
      </c>
      <c r="K270" s="116">
        <f>SUM(K271:K278)</f>
        <v>324</v>
      </c>
      <c r="L270" s="116">
        <f>SUM(L271:L278)</f>
        <v>324</v>
      </c>
      <c r="M270" s="1195">
        <f>SUM(M271:M278)</f>
        <v>246.33</v>
      </c>
      <c r="N270" s="1273">
        <f>(100/L270)*M270</f>
        <v>76.02777777777777</v>
      </c>
      <c r="T270" s="475"/>
    </row>
    <row r="271" spans="1:14" ht="0.75" customHeight="1">
      <c r="A271" s="196">
        <v>621000</v>
      </c>
      <c r="B271" s="23"/>
      <c r="C271" s="239"/>
      <c r="D271" s="804" t="s">
        <v>240</v>
      </c>
      <c r="E271" s="829" t="s">
        <v>80</v>
      </c>
      <c r="F271" s="97"/>
      <c r="G271" s="197"/>
      <c r="H271" s="56"/>
      <c r="I271" s="22"/>
      <c r="J271" s="208"/>
      <c r="K271" s="56"/>
      <c r="L271" s="22"/>
      <c r="M271" s="1182"/>
      <c r="N271" s="718"/>
    </row>
    <row r="272" spans="1:14" ht="15" hidden="1">
      <c r="A272" s="198">
        <v>623000</v>
      </c>
      <c r="B272" s="9"/>
      <c r="C272" s="14"/>
      <c r="D272" s="806" t="s">
        <v>240</v>
      </c>
      <c r="E272" s="457" t="s">
        <v>81</v>
      </c>
      <c r="F272" s="51"/>
      <c r="G272" s="199"/>
      <c r="H272" s="51"/>
      <c r="I272" s="8"/>
      <c r="J272" s="199"/>
      <c r="K272" s="51"/>
      <c r="L272" s="8"/>
      <c r="M272" s="386"/>
      <c r="N272" s="479"/>
    </row>
    <row r="273" spans="1:14" ht="15" customHeight="1" hidden="1">
      <c r="A273" s="198">
        <v>625001</v>
      </c>
      <c r="B273" s="9"/>
      <c r="C273" s="14"/>
      <c r="D273" s="806" t="s">
        <v>240</v>
      </c>
      <c r="E273" s="457" t="s">
        <v>82</v>
      </c>
      <c r="F273" s="51"/>
      <c r="G273" s="199"/>
      <c r="H273" s="51"/>
      <c r="I273" s="8"/>
      <c r="J273" s="199"/>
      <c r="K273" s="51"/>
      <c r="L273" s="8"/>
      <c r="M273" s="386"/>
      <c r="N273" s="723"/>
    </row>
    <row r="274" spans="1:14" ht="15">
      <c r="A274" s="198">
        <v>625002</v>
      </c>
      <c r="B274" s="9"/>
      <c r="C274" s="14">
        <v>41</v>
      </c>
      <c r="D274" s="806" t="s">
        <v>240</v>
      </c>
      <c r="E274" s="457" t="s">
        <v>83</v>
      </c>
      <c r="F274" s="51">
        <v>234</v>
      </c>
      <c r="G274" s="199">
        <v>235</v>
      </c>
      <c r="H274" s="51">
        <v>231</v>
      </c>
      <c r="I274" s="8">
        <v>231</v>
      </c>
      <c r="J274" s="199">
        <v>231</v>
      </c>
      <c r="K274" s="51">
        <v>231</v>
      </c>
      <c r="L274" s="8">
        <v>231</v>
      </c>
      <c r="M274" s="386">
        <v>176.4</v>
      </c>
      <c r="N274" s="1268">
        <f>(100/L274)*M274</f>
        <v>76.36363636363636</v>
      </c>
    </row>
    <row r="275" spans="1:14" ht="15">
      <c r="A275" s="196">
        <v>625003</v>
      </c>
      <c r="B275" s="7"/>
      <c r="C275" s="1002">
        <v>41</v>
      </c>
      <c r="D275" s="806" t="s">
        <v>240</v>
      </c>
      <c r="E275" s="798" t="s">
        <v>84</v>
      </c>
      <c r="F275" s="97">
        <v>13</v>
      </c>
      <c r="G275" s="199">
        <v>14</v>
      </c>
      <c r="H275" s="51">
        <v>14</v>
      </c>
      <c r="I275" s="8">
        <v>14</v>
      </c>
      <c r="J275" s="199">
        <v>14</v>
      </c>
      <c r="K275" s="51">
        <v>14</v>
      </c>
      <c r="L275" s="8">
        <v>14</v>
      </c>
      <c r="M275" s="386">
        <v>10.08</v>
      </c>
      <c r="N275" s="1283">
        <f>(100/L275)*M275</f>
        <v>72</v>
      </c>
    </row>
    <row r="276" spans="1:14" ht="0.75" customHeight="1">
      <c r="A276" s="198">
        <v>625004</v>
      </c>
      <c r="B276" s="9"/>
      <c r="C276" s="9"/>
      <c r="D276" s="78" t="s">
        <v>240</v>
      </c>
      <c r="E276" s="741" t="s">
        <v>85</v>
      </c>
      <c r="F276" s="51"/>
      <c r="G276" s="199"/>
      <c r="H276" s="51"/>
      <c r="I276" s="8"/>
      <c r="J276" s="8"/>
      <c r="K276" s="8">
        <v>0</v>
      </c>
      <c r="L276" s="8">
        <v>0</v>
      </c>
      <c r="M276" s="386"/>
      <c r="N276" s="410"/>
    </row>
    <row r="277" spans="1:14" ht="15" hidden="1">
      <c r="A277" s="209">
        <v>625005</v>
      </c>
      <c r="B277" s="16"/>
      <c r="C277" s="16"/>
      <c r="D277" s="78" t="s">
        <v>240</v>
      </c>
      <c r="E277" s="43" t="s">
        <v>86</v>
      </c>
      <c r="F277" s="37"/>
      <c r="G277" s="210"/>
      <c r="H277" s="51"/>
      <c r="I277" s="8"/>
      <c r="J277" s="8"/>
      <c r="K277" s="8">
        <v>0</v>
      </c>
      <c r="L277" s="8">
        <v>0</v>
      </c>
      <c r="M277" s="386"/>
      <c r="N277" s="675"/>
    </row>
    <row r="278" spans="1:14" ht="15">
      <c r="A278" s="232">
        <v>625007</v>
      </c>
      <c r="B278" s="100"/>
      <c r="C278" s="438">
        <v>41</v>
      </c>
      <c r="D278" s="805" t="s">
        <v>240</v>
      </c>
      <c r="E278" s="743" t="s">
        <v>87</v>
      </c>
      <c r="F278" s="57">
        <v>86</v>
      </c>
      <c r="G278" s="244">
        <v>80</v>
      </c>
      <c r="H278" s="57">
        <v>79</v>
      </c>
      <c r="I278" s="25">
        <v>79</v>
      </c>
      <c r="J278" s="244">
        <v>79</v>
      </c>
      <c r="K278" s="57">
        <v>79</v>
      </c>
      <c r="L278" s="25">
        <v>79</v>
      </c>
      <c r="M278" s="391">
        <v>59.85</v>
      </c>
      <c r="N278" s="1271">
        <f aca="true" t="shared" si="34" ref="N278:N286">(100/L278)*M278</f>
        <v>75.75949367088609</v>
      </c>
    </row>
    <row r="279" spans="1:14" ht="15">
      <c r="A279" s="191">
        <v>632</v>
      </c>
      <c r="B279" s="3"/>
      <c r="C279" s="156"/>
      <c r="D279" s="808"/>
      <c r="E279" s="797" t="s">
        <v>241</v>
      </c>
      <c r="F279" s="5">
        <v>19972</v>
      </c>
      <c r="G279" s="192">
        <v>19651</v>
      </c>
      <c r="H279" s="5">
        <v>21000</v>
      </c>
      <c r="I279" s="5">
        <v>21000</v>
      </c>
      <c r="J279" s="192">
        <v>20000</v>
      </c>
      <c r="K279" s="5">
        <f>K280</f>
        <v>21000</v>
      </c>
      <c r="L279" s="5">
        <f>L280</f>
        <v>21000</v>
      </c>
      <c r="M279" s="1181">
        <f>M280</f>
        <v>18291.5</v>
      </c>
      <c r="N279" s="1273">
        <f t="shared" si="34"/>
        <v>87.10238095238095</v>
      </c>
    </row>
    <row r="280" spans="1:14" ht="15">
      <c r="A280" s="200">
        <v>632001</v>
      </c>
      <c r="B280" s="11">
        <v>1</v>
      </c>
      <c r="C280" s="236">
        <v>41</v>
      </c>
      <c r="D280" s="803" t="s">
        <v>240</v>
      </c>
      <c r="E280" s="799" t="s">
        <v>91</v>
      </c>
      <c r="F280" s="85">
        <v>19972</v>
      </c>
      <c r="G280" s="201">
        <v>19651</v>
      </c>
      <c r="H280" s="85">
        <v>21000</v>
      </c>
      <c r="I280" s="85">
        <v>21000</v>
      </c>
      <c r="J280" s="201">
        <v>21000</v>
      </c>
      <c r="K280" s="85">
        <v>21000</v>
      </c>
      <c r="L280" s="85">
        <v>21000</v>
      </c>
      <c r="M280" s="1192">
        <v>18291.5</v>
      </c>
      <c r="N280" s="1267">
        <f t="shared" si="34"/>
        <v>87.10238095238095</v>
      </c>
    </row>
    <row r="281" spans="1:14" ht="15">
      <c r="A281" s="231">
        <v>633</v>
      </c>
      <c r="B281" s="76"/>
      <c r="C281" s="1000"/>
      <c r="D281" s="803"/>
      <c r="E281" s="796" t="s">
        <v>96</v>
      </c>
      <c r="F281" s="77">
        <v>704</v>
      </c>
      <c r="G281" s="251">
        <v>1914</v>
      </c>
      <c r="H281" s="77">
        <v>1000</v>
      </c>
      <c r="I281" s="77">
        <v>1000</v>
      </c>
      <c r="J281" s="251">
        <v>2000</v>
      </c>
      <c r="K281" s="77">
        <f>K282</f>
        <v>1000</v>
      </c>
      <c r="L281" s="77">
        <f>L282</f>
        <v>1000</v>
      </c>
      <c r="M281" s="1180">
        <f>M282</f>
        <v>0</v>
      </c>
      <c r="N281" s="1273">
        <f t="shared" si="34"/>
        <v>0</v>
      </c>
    </row>
    <row r="282" spans="1:14" ht="15">
      <c r="A282" s="200">
        <v>633006</v>
      </c>
      <c r="B282" s="11">
        <v>7</v>
      </c>
      <c r="C282" s="236">
        <v>41</v>
      </c>
      <c r="D282" s="803" t="s">
        <v>240</v>
      </c>
      <c r="E282" s="799" t="s">
        <v>221</v>
      </c>
      <c r="F282" s="85">
        <v>704</v>
      </c>
      <c r="G282" s="201">
        <v>1914</v>
      </c>
      <c r="H282" s="85">
        <v>1000</v>
      </c>
      <c r="I282" s="85">
        <v>1000</v>
      </c>
      <c r="J282" s="201"/>
      <c r="K282" s="371">
        <v>1000</v>
      </c>
      <c r="L282" s="371">
        <v>1000</v>
      </c>
      <c r="M282" s="1210">
        <v>0</v>
      </c>
      <c r="N282" s="1270">
        <f t="shared" si="34"/>
        <v>0</v>
      </c>
    </row>
    <row r="283" spans="1:14" ht="15">
      <c r="A283" s="222">
        <v>635</v>
      </c>
      <c r="B283" s="3"/>
      <c r="C283" s="156"/>
      <c r="D283" s="808"/>
      <c r="E283" s="797" t="s">
        <v>128</v>
      </c>
      <c r="F283" s="5">
        <v>676</v>
      </c>
      <c r="G283" s="192"/>
      <c r="H283" s="77">
        <v>100</v>
      </c>
      <c r="I283" s="77">
        <v>100</v>
      </c>
      <c r="J283" s="251">
        <v>30</v>
      </c>
      <c r="K283" s="77">
        <f>K284</f>
        <v>100</v>
      </c>
      <c r="L283" s="77">
        <f>L284</f>
        <v>100</v>
      </c>
      <c r="M283" s="1180">
        <v>0</v>
      </c>
      <c r="N283" s="1286">
        <f t="shared" si="34"/>
        <v>0</v>
      </c>
    </row>
    <row r="284" spans="1:14" ht="15">
      <c r="A284" s="200">
        <v>635006</v>
      </c>
      <c r="B284" s="11"/>
      <c r="C284" s="236">
        <v>41</v>
      </c>
      <c r="D284" s="803" t="s">
        <v>240</v>
      </c>
      <c r="E284" s="799" t="s">
        <v>242</v>
      </c>
      <c r="F284" s="85">
        <v>676</v>
      </c>
      <c r="G284" s="201"/>
      <c r="H284" s="85">
        <v>100</v>
      </c>
      <c r="I284" s="85">
        <v>100</v>
      </c>
      <c r="J284" s="201">
        <v>50</v>
      </c>
      <c r="K284" s="85">
        <v>100</v>
      </c>
      <c r="L284" s="85">
        <v>100</v>
      </c>
      <c r="M284" s="1192">
        <v>0</v>
      </c>
      <c r="N284" s="1267">
        <f t="shared" si="34"/>
        <v>0</v>
      </c>
    </row>
    <row r="285" spans="1:14" ht="16.5" customHeight="1">
      <c r="A285" s="223">
        <v>637</v>
      </c>
      <c r="B285" s="76"/>
      <c r="C285" s="1000"/>
      <c r="D285" s="803"/>
      <c r="E285" s="796" t="s">
        <v>140</v>
      </c>
      <c r="F285" s="77">
        <v>2849</v>
      </c>
      <c r="G285" s="251">
        <v>1680</v>
      </c>
      <c r="H285" s="77">
        <f aca="true" t="shared" si="35" ref="H285:M285">H286</f>
        <v>1650</v>
      </c>
      <c r="I285" s="75">
        <f t="shared" si="35"/>
        <v>1650</v>
      </c>
      <c r="J285" s="251">
        <f t="shared" si="35"/>
        <v>1650</v>
      </c>
      <c r="K285" s="77">
        <f t="shared" si="35"/>
        <v>1650</v>
      </c>
      <c r="L285" s="75">
        <f t="shared" si="35"/>
        <v>1650</v>
      </c>
      <c r="M285" s="1205">
        <f t="shared" si="35"/>
        <v>1273.67</v>
      </c>
      <c r="N285" s="1273">
        <f t="shared" si="34"/>
        <v>77.19212121212122</v>
      </c>
    </row>
    <row r="286" spans="1:14" ht="18" customHeight="1">
      <c r="A286" s="200">
        <v>637027</v>
      </c>
      <c r="B286" s="11"/>
      <c r="C286" s="236">
        <v>41</v>
      </c>
      <c r="D286" s="803" t="s">
        <v>240</v>
      </c>
      <c r="E286" s="799" t="s">
        <v>165</v>
      </c>
      <c r="F286" s="85">
        <v>2849</v>
      </c>
      <c r="G286" s="201">
        <v>1680</v>
      </c>
      <c r="H286" s="85">
        <v>1650</v>
      </c>
      <c r="I286" s="85">
        <v>1650</v>
      </c>
      <c r="J286" s="201">
        <v>1650</v>
      </c>
      <c r="K286" s="85">
        <v>1650</v>
      </c>
      <c r="L286" s="85">
        <v>1650</v>
      </c>
      <c r="M286" s="1192">
        <v>1273.67</v>
      </c>
      <c r="N286" s="1267">
        <f t="shared" si="34"/>
        <v>77.19212121212122</v>
      </c>
    </row>
    <row r="287" spans="1:14" ht="15.75" thickBot="1">
      <c r="A287" s="297"/>
      <c r="B287" s="114"/>
      <c r="C287" s="1008"/>
      <c r="D287" s="839"/>
      <c r="E287" s="895"/>
      <c r="F287"/>
      <c r="G287" s="421"/>
      <c r="H287" s="747"/>
      <c r="I287" s="137"/>
      <c r="J287" s="205"/>
      <c r="K287" s="137"/>
      <c r="L287" s="137"/>
      <c r="M287" s="1211"/>
      <c r="N287" s="1299"/>
    </row>
    <row r="288" spans="1:14" ht="15.75" thickBot="1">
      <c r="A288" s="73" t="s">
        <v>243</v>
      </c>
      <c r="B288" s="103"/>
      <c r="C288" s="59"/>
      <c r="D288" s="802"/>
      <c r="E288" s="795" t="s">
        <v>244</v>
      </c>
      <c r="F288" s="74">
        <f>F298+F302+F307+F310+F289</f>
        <v>20348</v>
      </c>
      <c r="G288" s="19">
        <f>G298+G302+G307+G310+G289</f>
        <v>17864</v>
      </c>
      <c r="H288" s="74">
        <f aca="true" t="shared" si="36" ref="H288:M288">H289+H298+H302+H307+H310</f>
        <v>19851</v>
      </c>
      <c r="I288" s="74">
        <f t="shared" si="36"/>
        <v>23071</v>
      </c>
      <c r="J288" s="19">
        <f t="shared" si="36"/>
        <v>16441</v>
      </c>
      <c r="K288" s="74">
        <f t="shared" si="36"/>
        <v>18661</v>
      </c>
      <c r="L288" s="74">
        <f t="shared" si="36"/>
        <v>19026</v>
      </c>
      <c r="M288" s="392">
        <f t="shared" si="36"/>
        <v>13996.92</v>
      </c>
      <c r="N288" s="392">
        <f>(100/L288)*M288</f>
        <v>73.56732891832229</v>
      </c>
    </row>
    <row r="289" spans="1:14" ht="15">
      <c r="A289" s="301">
        <v>62</v>
      </c>
      <c r="B289" s="138"/>
      <c r="C289" s="1018"/>
      <c r="D289" s="894"/>
      <c r="E289" s="863" t="s">
        <v>79</v>
      </c>
      <c r="F289" s="116">
        <f>SUM(F290:F297)</f>
        <v>753</v>
      </c>
      <c r="G289" s="248">
        <f aca="true" t="shared" si="37" ref="G289:M289">SUM(G290:G297)</f>
        <v>694</v>
      </c>
      <c r="H289" s="139">
        <f t="shared" si="37"/>
        <v>831</v>
      </c>
      <c r="I289" s="139">
        <f t="shared" si="37"/>
        <v>831</v>
      </c>
      <c r="J289" s="896">
        <f t="shared" si="37"/>
        <v>831</v>
      </c>
      <c r="K289" s="139">
        <f t="shared" si="37"/>
        <v>831</v>
      </c>
      <c r="L289" s="139">
        <f t="shared" si="37"/>
        <v>831</v>
      </c>
      <c r="M289" s="1212">
        <f t="shared" si="37"/>
        <v>396.77</v>
      </c>
      <c r="N289" s="1273">
        <f>(100/L289)*M289</f>
        <v>47.746089049338146</v>
      </c>
    </row>
    <row r="290" spans="1:14" ht="13.5" customHeight="1">
      <c r="A290" s="196">
        <v>621000</v>
      </c>
      <c r="B290" s="7"/>
      <c r="C290" s="1002">
        <v>41</v>
      </c>
      <c r="D290" s="817" t="s">
        <v>245</v>
      </c>
      <c r="E290" s="798" t="s">
        <v>80</v>
      </c>
      <c r="F290" s="97">
        <v>216</v>
      </c>
      <c r="G290" s="197">
        <v>180</v>
      </c>
      <c r="H290" s="56">
        <v>236</v>
      </c>
      <c r="I290" s="22">
        <v>236</v>
      </c>
      <c r="J290" s="208">
        <v>236</v>
      </c>
      <c r="K290" s="56">
        <v>236</v>
      </c>
      <c r="L290" s="22">
        <v>236</v>
      </c>
      <c r="M290" s="1182">
        <v>63</v>
      </c>
      <c r="N290" s="1268">
        <f>(100/L290)*M290</f>
        <v>26.694915254237287</v>
      </c>
    </row>
    <row r="291" spans="1:14" ht="14.25" customHeight="1" hidden="1">
      <c r="A291" s="198">
        <v>623000</v>
      </c>
      <c r="B291" s="9"/>
      <c r="C291" s="1002">
        <v>41</v>
      </c>
      <c r="D291" s="817" t="s">
        <v>245</v>
      </c>
      <c r="E291" s="741" t="s">
        <v>81</v>
      </c>
      <c r="F291" s="51"/>
      <c r="G291" s="199"/>
      <c r="H291" s="51">
        <v>0</v>
      </c>
      <c r="I291" s="8">
        <v>0</v>
      </c>
      <c r="J291" s="199"/>
      <c r="K291" s="51">
        <v>0</v>
      </c>
      <c r="L291" s="8">
        <v>0</v>
      </c>
      <c r="M291" s="386">
        <v>0</v>
      </c>
      <c r="N291" s="718"/>
    </row>
    <row r="292" spans="1:14" ht="15">
      <c r="A292" s="198">
        <v>625001</v>
      </c>
      <c r="B292" s="9"/>
      <c r="C292" s="1002">
        <v>41</v>
      </c>
      <c r="D292" s="817" t="s">
        <v>245</v>
      </c>
      <c r="E292" s="741" t="s">
        <v>82</v>
      </c>
      <c r="F292" s="51">
        <v>31</v>
      </c>
      <c r="G292" s="199">
        <v>23</v>
      </c>
      <c r="H292" s="51">
        <v>35</v>
      </c>
      <c r="I292" s="8">
        <v>35</v>
      </c>
      <c r="J292" s="199">
        <v>35</v>
      </c>
      <c r="K292" s="51">
        <v>35</v>
      </c>
      <c r="L292" s="8">
        <v>35</v>
      </c>
      <c r="M292" s="386">
        <v>8.82</v>
      </c>
      <c r="N292" s="1272">
        <f aca="true" t="shared" si="38" ref="N292:N302">(100/L292)*M292</f>
        <v>25.200000000000003</v>
      </c>
    </row>
    <row r="293" spans="1:14" ht="15">
      <c r="A293" s="198">
        <v>625002</v>
      </c>
      <c r="B293" s="9"/>
      <c r="C293" s="1002">
        <v>41</v>
      </c>
      <c r="D293" s="817" t="s">
        <v>245</v>
      </c>
      <c r="E293" s="741" t="s">
        <v>83</v>
      </c>
      <c r="F293" s="51">
        <v>302</v>
      </c>
      <c r="G293" s="199">
        <v>302</v>
      </c>
      <c r="H293" s="51">
        <v>330</v>
      </c>
      <c r="I293" s="8">
        <v>330</v>
      </c>
      <c r="J293" s="199">
        <v>330</v>
      </c>
      <c r="K293" s="51">
        <v>330</v>
      </c>
      <c r="L293" s="8">
        <v>330</v>
      </c>
      <c r="M293" s="386">
        <v>214.2</v>
      </c>
      <c r="N293" s="1272">
        <f t="shared" si="38"/>
        <v>64.9090909090909</v>
      </c>
    </row>
    <row r="294" spans="1:14" ht="15">
      <c r="A294" s="196">
        <v>625003</v>
      </c>
      <c r="B294" s="55"/>
      <c r="C294" s="91">
        <v>41</v>
      </c>
      <c r="D294" s="817" t="s">
        <v>245</v>
      </c>
      <c r="E294" s="798" t="s">
        <v>84</v>
      </c>
      <c r="F294" s="97">
        <v>15</v>
      </c>
      <c r="G294" s="197">
        <v>17</v>
      </c>
      <c r="H294" s="51">
        <v>20</v>
      </c>
      <c r="I294" s="8">
        <v>20</v>
      </c>
      <c r="J294" s="199">
        <v>20</v>
      </c>
      <c r="K294" s="51">
        <v>20</v>
      </c>
      <c r="L294" s="8">
        <v>20</v>
      </c>
      <c r="M294" s="386">
        <v>12.96</v>
      </c>
      <c r="N294" s="1272">
        <f t="shared" si="38"/>
        <v>64.80000000000001</v>
      </c>
    </row>
    <row r="295" spans="1:14" ht="15">
      <c r="A295" s="198">
        <v>625004</v>
      </c>
      <c r="B295" s="34"/>
      <c r="C295" s="91">
        <v>41</v>
      </c>
      <c r="D295" s="817" t="s">
        <v>245</v>
      </c>
      <c r="E295" s="741" t="s">
        <v>85</v>
      </c>
      <c r="F295" s="51">
        <v>65</v>
      </c>
      <c r="G295" s="199">
        <v>52</v>
      </c>
      <c r="H295" s="51">
        <v>71</v>
      </c>
      <c r="I295" s="8">
        <v>71</v>
      </c>
      <c r="J295" s="199">
        <v>71</v>
      </c>
      <c r="K295" s="51">
        <v>71</v>
      </c>
      <c r="L295" s="8">
        <v>71</v>
      </c>
      <c r="M295" s="386">
        <v>18.9</v>
      </c>
      <c r="N295" s="1283">
        <f t="shared" si="38"/>
        <v>26.619718309859152</v>
      </c>
    </row>
    <row r="296" spans="1:14" ht="15">
      <c r="A296" s="209">
        <v>625005</v>
      </c>
      <c r="B296" s="36"/>
      <c r="C296" s="40">
        <v>41</v>
      </c>
      <c r="D296" s="817" t="s">
        <v>245</v>
      </c>
      <c r="E296" s="43" t="s">
        <v>86</v>
      </c>
      <c r="F296" s="37">
        <v>22</v>
      </c>
      <c r="G296" s="210">
        <v>17</v>
      </c>
      <c r="H296" s="51">
        <v>24</v>
      </c>
      <c r="I296" s="8">
        <v>24</v>
      </c>
      <c r="J296" s="199">
        <v>24</v>
      </c>
      <c r="K296" s="51">
        <v>24</v>
      </c>
      <c r="L296" s="8">
        <v>24</v>
      </c>
      <c r="M296" s="386">
        <v>6.3</v>
      </c>
      <c r="N296" s="1272">
        <f t="shared" si="38"/>
        <v>26.25</v>
      </c>
    </row>
    <row r="297" spans="1:14" ht="15">
      <c r="A297" s="232">
        <v>625007</v>
      </c>
      <c r="B297" s="86"/>
      <c r="C297" s="1019">
        <v>41</v>
      </c>
      <c r="D297" s="807" t="s">
        <v>245</v>
      </c>
      <c r="E297" s="809" t="s">
        <v>87</v>
      </c>
      <c r="F297" s="57">
        <v>102</v>
      </c>
      <c r="G297" s="243">
        <v>103</v>
      </c>
      <c r="H297" s="51">
        <v>115</v>
      </c>
      <c r="I297" s="8">
        <v>115</v>
      </c>
      <c r="J297" s="243">
        <v>115</v>
      </c>
      <c r="K297" s="51">
        <v>115</v>
      </c>
      <c r="L297" s="8">
        <v>115</v>
      </c>
      <c r="M297" s="386">
        <v>72.59</v>
      </c>
      <c r="N297" s="1316">
        <f t="shared" si="38"/>
        <v>63.12173913043478</v>
      </c>
    </row>
    <row r="298" spans="1:14" ht="15">
      <c r="A298" s="191">
        <v>632</v>
      </c>
      <c r="B298" s="3"/>
      <c r="C298" s="156"/>
      <c r="D298" s="808"/>
      <c r="E298" s="827" t="s">
        <v>241</v>
      </c>
      <c r="F298" s="5">
        <f>SUM(F299:F301)</f>
        <v>8752</v>
      </c>
      <c r="G298" s="192">
        <f>SUM(G299:G301)</f>
        <v>5870</v>
      </c>
      <c r="H298" s="5">
        <f aca="true" t="shared" si="39" ref="H298:M298">H299+H300+H301</f>
        <v>9660</v>
      </c>
      <c r="I298" s="4">
        <f t="shared" si="39"/>
        <v>9660</v>
      </c>
      <c r="J298" s="192">
        <f t="shared" si="39"/>
        <v>6000</v>
      </c>
      <c r="K298" s="5">
        <f t="shared" si="39"/>
        <v>7850</v>
      </c>
      <c r="L298" s="4">
        <f t="shared" si="39"/>
        <v>7900</v>
      </c>
      <c r="M298" s="442">
        <f t="shared" si="39"/>
        <v>5650.55</v>
      </c>
      <c r="N298" s="1273">
        <f t="shared" si="38"/>
        <v>71.52594936708861</v>
      </c>
    </row>
    <row r="299" spans="1:14" ht="15">
      <c r="A299" s="207">
        <v>632001</v>
      </c>
      <c r="B299" s="23">
        <v>1</v>
      </c>
      <c r="C299" s="1002">
        <v>41</v>
      </c>
      <c r="D299" s="817" t="s">
        <v>245</v>
      </c>
      <c r="E299" s="828" t="s">
        <v>246</v>
      </c>
      <c r="F299" s="37">
        <v>728</v>
      </c>
      <c r="G299" s="210">
        <v>749</v>
      </c>
      <c r="H299" s="56">
        <v>800</v>
      </c>
      <c r="I299" s="22">
        <v>800</v>
      </c>
      <c r="J299" s="208">
        <v>800</v>
      </c>
      <c r="K299" s="56">
        <v>350</v>
      </c>
      <c r="L299" s="22">
        <v>700</v>
      </c>
      <c r="M299" s="1182">
        <v>536.83</v>
      </c>
      <c r="N299" s="1270">
        <f t="shared" si="38"/>
        <v>76.69</v>
      </c>
    </row>
    <row r="300" spans="1:14" ht="15">
      <c r="A300" s="196">
        <v>632001</v>
      </c>
      <c r="B300" s="7">
        <v>2</v>
      </c>
      <c r="C300" s="1002">
        <v>41</v>
      </c>
      <c r="D300" s="817" t="s">
        <v>245</v>
      </c>
      <c r="E300" s="856" t="s">
        <v>247</v>
      </c>
      <c r="F300" s="51">
        <v>5900</v>
      </c>
      <c r="G300" s="199">
        <v>3208</v>
      </c>
      <c r="H300" s="57">
        <v>6200</v>
      </c>
      <c r="I300" s="25">
        <v>6200</v>
      </c>
      <c r="J300" s="244">
        <v>3200</v>
      </c>
      <c r="K300" s="57">
        <v>5500</v>
      </c>
      <c r="L300" s="25">
        <v>5200</v>
      </c>
      <c r="M300" s="391">
        <v>3416.31</v>
      </c>
      <c r="N300" s="1272">
        <f t="shared" si="38"/>
        <v>65.69826923076923</v>
      </c>
    </row>
    <row r="301" spans="1:14" ht="15">
      <c r="A301" s="209">
        <v>632002</v>
      </c>
      <c r="B301" s="36"/>
      <c r="C301" s="40">
        <v>41</v>
      </c>
      <c r="D301" s="817" t="s">
        <v>245</v>
      </c>
      <c r="E301" s="842" t="s">
        <v>29</v>
      </c>
      <c r="F301" s="57">
        <v>2124</v>
      </c>
      <c r="G301" s="244">
        <v>1913</v>
      </c>
      <c r="H301" s="811">
        <v>2660</v>
      </c>
      <c r="I301" s="24">
        <v>2660</v>
      </c>
      <c r="J301" s="243">
        <v>2000</v>
      </c>
      <c r="K301" s="811">
        <v>2000</v>
      </c>
      <c r="L301" s="24">
        <v>2000</v>
      </c>
      <c r="M301" s="1187">
        <v>1697.41</v>
      </c>
      <c r="N301" s="1316">
        <f t="shared" si="38"/>
        <v>84.8705</v>
      </c>
    </row>
    <row r="302" spans="1:14" ht="15" customHeight="1">
      <c r="A302" s="222">
        <v>633</v>
      </c>
      <c r="B302" s="80"/>
      <c r="C302" s="123"/>
      <c r="D302" s="808"/>
      <c r="E302" s="827" t="s">
        <v>96</v>
      </c>
      <c r="F302" s="5">
        <f>SUM(F303:F306)</f>
        <v>101</v>
      </c>
      <c r="G302" s="192">
        <f>SUM(G303:G306)</f>
        <v>73</v>
      </c>
      <c r="H302" s="903">
        <f>H303+H306</f>
        <v>300</v>
      </c>
      <c r="I302" s="140">
        <v>2000</v>
      </c>
      <c r="J302" s="266">
        <f>J303+J306+J304+J305</f>
        <v>100</v>
      </c>
      <c r="K302" s="903">
        <f>K303+K306+K304+K305</f>
        <v>500</v>
      </c>
      <c r="L302" s="140">
        <f>L303+L304+L305+L306</f>
        <v>500</v>
      </c>
      <c r="M302" s="1213">
        <f>M303+M306+M304+M305</f>
        <v>15.92</v>
      </c>
      <c r="N302" s="1273">
        <f t="shared" si="38"/>
        <v>3.184</v>
      </c>
    </row>
    <row r="303" spans="1:14" ht="12.75" customHeight="1" hidden="1">
      <c r="A303" s="207">
        <v>633006</v>
      </c>
      <c r="B303" s="23">
        <v>3</v>
      </c>
      <c r="C303" s="1002"/>
      <c r="D303" s="817" t="s">
        <v>245</v>
      </c>
      <c r="E303" s="828" t="s">
        <v>231</v>
      </c>
      <c r="F303" s="56"/>
      <c r="G303" s="208"/>
      <c r="H303" s="56">
        <v>0</v>
      </c>
      <c r="I303" s="22">
        <v>0</v>
      </c>
      <c r="J303" s="208">
        <v>0</v>
      </c>
      <c r="K303" s="56">
        <v>0</v>
      </c>
      <c r="L303" s="22">
        <v>0</v>
      </c>
      <c r="M303" s="1182">
        <v>0</v>
      </c>
      <c r="N303" s="485"/>
    </row>
    <row r="304" spans="1:14" ht="24" customHeight="1" hidden="1">
      <c r="A304" s="303">
        <v>633006</v>
      </c>
      <c r="B304" s="141">
        <v>7</v>
      </c>
      <c r="C304" s="1020"/>
      <c r="D304" s="897" t="s">
        <v>245</v>
      </c>
      <c r="E304" s="901" t="s">
        <v>96</v>
      </c>
      <c r="F304" s="899"/>
      <c r="G304" s="904"/>
      <c r="H304" s="899"/>
      <c r="I304" s="142"/>
      <c r="J304" s="267"/>
      <c r="K304" s="899"/>
      <c r="L304" s="142"/>
      <c r="M304" s="1214"/>
      <c r="N304" s="410"/>
    </row>
    <row r="305" spans="1:14" ht="15" hidden="1">
      <c r="A305" s="315">
        <v>633004</v>
      </c>
      <c r="B305" s="316"/>
      <c r="C305" s="1021">
        <v>41</v>
      </c>
      <c r="D305" s="898" t="s">
        <v>245</v>
      </c>
      <c r="E305" s="902" t="s">
        <v>432</v>
      </c>
      <c r="F305" s="900">
        <v>89</v>
      </c>
      <c r="G305" s="318">
        <v>68</v>
      </c>
      <c r="H305" s="900"/>
      <c r="I305" s="329"/>
      <c r="J305" s="905"/>
      <c r="K305" s="900"/>
      <c r="L305" s="317"/>
      <c r="M305" s="1215"/>
      <c r="N305" s="675"/>
    </row>
    <row r="306" spans="1:14" ht="15">
      <c r="A306" s="206">
        <v>633006</v>
      </c>
      <c r="B306" s="11">
        <v>7</v>
      </c>
      <c r="C306" s="239">
        <v>41</v>
      </c>
      <c r="D306" s="817" t="s">
        <v>245</v>
      </c>
      <c r="E306" s="824" t="s">
        <v>96</v>
      </c>
      <c r="F306" s="811">
        <v>12</v>
      </c>
      <c r="G306" s="243">
        <v>5</v>
      </c>
      <c r="H306" s="811">
        <v>300</v>
      </c>
      <c r="I306" s="24">
        <v>2000</v>
      </c>
      <c r="J306" s="243">
        <v>100</v>
      </c>
      <c r="K306" s="811">
        <v>500</v>
      </c>
      <c r="L306" s="24">
        <v>500</v>
      </c>
      <c r="M306" s="1187">
        <v>15.92</v>
      </c>
      <c r="N306" s="1267">
        <f>(100/L306)*M306</f>
        <v>3.184</v>
      </c>
    </row>
    <row r="307" spans="1:14" ht="15">
      <c r="A307" s="191">
        <v>635</v>
      </c>
      <c r="B307" s="80"/>
      <c r="C307" s="123"/>
      <c r="D307" s="808"/>
      <c r="E307" s="827" t="s">
        <v>248</v>
      </c>
      <c r="F307" s="77">
        <f>SUM(F308:F309)</f>
        <v>2006</v>
      </c>
      <c r="G307" s="251">
        <f>SUM(G308:G309)</f>
        <v>1441</v>
      </c>
      <c r="H307" s="5">
        <f aca="true" t="shared" si="40" ref="H307:M307">H308+H309</f>
        <v>200</v>
      </c>
      <c r="I307" s="4">
        <f t="shared" si="40"/>
        <v>200</v>
      </c>
      <c r="J307" s="192">
        <f t="shared" si="40"/>
        <v>1150</v>
      </c>
      <c r="K307" s="5">
        <f t="shared" si="40"/>
        <v>200</v>
      </c>
      <c r="L307" s="4">
        <f t="shared" si="40"/>
        <v>200</v>
      </c>
      <c r="M307" s="442">
        <f t="shared" si="40"/>
        <v>88</v>
      </c>
      <c r="N307" s="1273">
        <f>(100/L307)*M307</f>
        <v>44</v>
      </c>
    </row>
    <row r="308" spans="1:14" ht="15">
      <c r="A308" s="304">
        <v>635006</v>
      </c>
      <c r="B308" s="23">
        <v>1</v>
      </c>
      <c r="C308" s="1002">
        <v>41</v>
      </c>
      <c r="D308" s="817" t="s">
        <v>245</v>
      </c>
      <c r="E308" s="828" t="s">
        <v>249</v>
      </c>
      <c r="F308" s="37"/>
      <c r="G308" s="197"/>
      <c r="H308" s="56">
        <v>200</v>
      </c>
      <c r="I308" s="22">
        <v>200</v>
      </c>
      <c r="J308" s="208">
        <v>50</v>
      </c>
      <c r="K308" s="56">
        <v>200</v>
      </c>
      <c r="L308" s="22">
        <v>200</v>
      </c>
      <c r="M308" s="1182">
        <v>88</v>
      </c>
      <c r="N308" s="1268">
        <f>(100/L308)*M308</f>
        <v>44</v>
      </c>
    </row>
    <row r="309" spans="1:14" ht="15">
      <c r="A309" s="206">
        <v>635006</v>
      </c>
      <c r="B309" s="11"/>
      <c r="C309" s="239">
        <v>41</v>
      </c>
      <c r="D309" s="806" t="s">
        <v>245</v>
      </c>
      <c r="E309" s="809" t="s">
        <v>250</v>
      </c>
      <c r="F309" s="57">
        <v>2006</v>
      </c>
      <c r="G309" s="244">
        <v>1441</v>
      </c>
      <c r="H309" s="57"/>
      <c r="I309" s="25"/>
      <c r="J309" s="244">
        <v>1100</v>
      </c>
      <c r="K309" s="57"/>
      <c r="L309" s="25"/>
      <c r="M309" s="391"/>
      <c r="N309" s="1321"/>
    </row>
    <row r="310" spans="1:14" ht="15">
      <c r="A310" s="191">
        <v>637</v>
      </c>
      <c r="B310" s="3"/>
      <c r="C310" s="156"/>
      <c r="D310" s="808"/>
      <c r="E310" s="797" t="s">
        <v>140</v>
      </c>
      <c r="F310" s="5">
        <f>SUM(F311:F316)</f>
        <v>8736</v>
      </c>
      <c r="G310" s="192">
        <f>SUM(G311:G316)</f>
        <v>9786</v>
      </c>
      <c r="H310" s="5">
        <f>H312+H314+H316+H313+H311+H315</f>
        <v>8860</v>
      </c>
      <c r="I310" s="4">
        <f>I311+I314+I316+I313+I312+I315</f>
        <v>10380</v>
      </c>
      <c r="J310" s="192">
        <f>J311+J314+J316+J313+J312</f>
        <v>8360</v>
      </c>
      <c r="K310" s="5">
        <f>SUM(K311:K316)</f>
        <v>9280</v>
      </c>
      <c r="L310" s="4">
        <f>L311+L312+L313+L314+L316+L315</f>
        <v>9595</v>
      </c>
      <c r="M310" s="442">
        <f>M311+M312+M313+M314+M316+M315</f>
        <v>7845.68</v>
      </c>
      <c r="N310" s="1273">
        <f>(100/L310)*M310</f>
        <v>81.76842105263158</v>
      </c>
    </row>
    <row r="311" spans="1:14" ht="15">
      <c r="A311" s="207">
        <v>637004</v>
      </c>
      <c r="B311" s="23"/>
      <c r="C311" s="1002">
        <v>41</v>
      </c>
      <c r="D311" s="817" t="s">
        <v>245</v>
      </c>
      <c r="E311" s="812" t="s">
        <v>251</v>
      </c>
      <c r="F311" s="97">
        <v>958</v>
      </c>
      <c r="G311" s="197">
        <v>1956</v>
      </c>
      <c r="H311" s="56">
        <v>1000</v>
      </c>
      <c r="I311" s="22">
        <v>1000</v>
      </c>
      <c r="J311" s="249">
        <v>300</v>
      </c>
      <c r="K311" s="56">
        <v>350</v>
      </c>
      <c r="L311" s="22">
        <v>500</v>
      </c>
      <c r="M311" s="1199">
        <v>459.74</v>
      </c>
      <c r="N311" s="1268">
        <f>(100/L311)*M311</f>
        <v>91.94800000000001</v>
      </c>
    </row>
    <row r="312" spans="1:14" ht="15.75" customHeight="1">
      <c r="A312" s="196">
        <v>637004</v>
      </c>
      <c r="B312" s="16">
        <v>5</v>
      </c>
      <c r="C312" s="239">
        <v>41</v>
      </c>
      <c r="D312" s="804" t="s">
        <v>245</v>
      </c>
      <c r="E312" s="743" t="s">
        <v>200</v>
      </c>
      <c r="F312" s="37">
        <v>698</v>
      </c>
      <c r="G312" s="210">
        <v>531</v>
      </c>
      <c r="H312" s="51">
        <v>600</v>
      </c>
      <c r="I312" s="8">
        <v>800</v>
      </c>
      <c r="J312" s="199">
        <v>500</v>
      </c>
      <c r="K312" s="51">
        <v>350</v>
      </c>
      <c r="L312" s="8">
        <v>500</v>
      </c>
      <c r="M312" s="386">
        <v>445.31</v>
      </c>
      <c r="N312" s="1283">
        <f>(100/L312)*M312</f>
        <v>89.06200000000001</v>
      </c>
    </row>
    <row r="313" spans="1:14" ht="15">
      <c r="A313" s="196">
        <v>637015</v>
      </c>
      <c r="B313" s="9"/>
      <c r="C313" s="14">
        <v>41</v>
      </c>
      <c r="D313" s="806" t="s">
        <v>245</v>
      </c>
      <c r="E313" s="741" t="s">
        <v>252</v>
      </c>
      <c r="F313" s="51">
        <v>282</v>
      </c>
      <c r="G313" s="199">
        <v>39</v>
      </c>
      <c r="H313" s="37">
        <v>200</v>
      </c>
      <c r="I313" s="37">
        <v>200</v>
      </c>
      <c r="J313" s="199">
        <v>100</v>
      </c>
      <c r="K313" s="37">
        <v>200</v>
      </c>
      <c r="L313" s="37">
        <v>200</v>
      </c>
      <c r="M313" s="386"/>
      <c r="N313" s="449"/>
    </row>
    <row r="314" spans="1:14" ht="15">
      <c r="A314" s="198">
        <v>637012</v>
      </c>
      <c r="B314" s="9">
        <v>50</v>
      </c>
      <c r="C314" s="1002">
        <v>41</v>
      </c>
      <c r="D314" s="817" t="s">
        <v>245</v>
      </c>
      <c r="E314" s="743" t="s">
        <v>253</v>
      </c>
      <c r="F314" s="51">
        <v>4648</v>
      </c>
      <c r="G314" s="199">
        <v>5078</v>
      </c>
      <c r="H314" s="51">
        <v>4700</v>
      </c>
      <c r="I314" s="8">
        <v>6000</v>
      </c>
      <c r="J314" s="199">
        <v>5100</v>
      </c>
      <c r="K314" s="51">
        <v>6000</v>
      </c>
      <c r="L314" s="8">
        <v>6000</v>
      </c>
      <c r="M314" s="386">
        <v>5291.63</v>
      </c>
      <c r="N314" s="1272">
        <f>(100/L314)*M314</f>
        <v>88.19383333333333</v>
      </c>
    </row>
    <row r="315" spans="1:14" ht="15">
      <c r="A315" s="196">
        <v>637012</v>
      </c>
      <c r="B315" s="7">
        <v>1</v>
      </c>
      <c r="C315" s="1002">
        <v>41</v>
      </c>
      <c r="D315" s="817" t="s">
        <v>245</v>
      </c>
      <c r="E315" s="743" t="s">
        <v>254</v>
      </c>
      <c r="F315" s="51">
        <v>20</v>
      </c>
      <c r="G315" s="199">
        <v>18</v>
      </c>
      <c r="H315" s="97"/>
      <c r="I315" s="97">
        <v>20</v>
      </c>
      <c r="J315" s="262">
        <v>20</v>
      </c>
      <c r="K315" s="97">
        <v>20</v>
      </c>
      <c r="L315" s="97">
        <v>35</v>
      </c>
      <c r="M315" s="1208">
        <v>29</v>
      </c>
      <c r="N315" s="1272">
        <f>(100/L315)*M315</f>
        <v>82.85714285714286</v>
      </c>
    </row>
    <row r="316" spans="1:14" ht="15">
      <c r="A316" s="206">
        <v>637027</v>
      </c>
      <c r="B316" s="33"/>
      <c r="C316" s="150">
        <v>41</v>
      </c>
      <c r="D316" s="807" t="s">
        <v>245</v>
      </c>
      <c r="E316" s="809" t="s">
        <v>165</v>
      </c>
      <c r="F316" s="811">
        <v>2130</v>
      </c>
      <c r="G316" s="243">
        <v>2164</v>
      </c>
      <c r="H316" s="811">
        <v>2360</v>
      </c>
      <c r="I316" s="811">
        <v>2360</v>
      </c>
      <c r="J316" s="991">
        <v>2360</v>
      </c>
      <c r="K316" s="811">
        <v>2360</v>
      </c>
      <c r="L316" s="811">
        <v>2360</v>
      </c>
      <c r="M316" s="1216">
        <v>1620</v>
      </c>
      <c r="N316" s="1283">
        <f>(100/L316)*M316</f>
        <v>68.64406779661017</v>
      </c>
    </row>
    <row r="317" spans="1:14" ht="15.75" thickBot="1">
      <c r="A317" s="302"/>
      <c r="B317" s="16"/>
      <c r="C317" s="16"/>
      <c r="D317" s="1036"/>
      <c r="E317" s="43"/>
      <c r="F317" s="1037"/>
      <c r="G317" s="432"/>
      <c r="H317" s="29"/>
      <c r="I317" s="37"/>
      <c r="J317" s="212"/>
      <c r="K317" s="37"/>
      <c r="L317" s="37"/>
      <c r="M317" s="1186"/>
      <c r="N317" s="1291"/>
    </row>
    <row r="318" spans="1:14" ht="15.75" thickBot="1">
      <c r="A318" s="17" t="s">
        <v>255</v>
      </c>
      <c r="B318" s="103"/>
      <c r="C318" s="18"/>
      <c r="D318" s="376"/>
      <c r="E318" s="795" t="s">
        <v>256</v>
      </c>
      <c r="F318" s="74">
        <f>F319+F325+F329+F327</f>
        <v>8708</v>
      </c>
      <c r="G318" s="19">
        <f>G319+G325+G327</f>
        <v>10739</v>
      </c>
      <c r="H318" s="62">
        <f>H319+H327</f>
        <v>20000</v>
      </c>
      <c r="I318" s="19">
        <f>I319+I327+I325</f>
        <v>20000</v>
      </c>
      <c r="J318" s="19">
        <f>J319+J327+J325</f>
        <v>8500</v>
      </c>
      <c r="K318" s="62">
        <f>K319+K327</f>
        <v>12000</v>
      </c>
      <c r="L318" s="19">
        <f>L319+L327</f>
        <v>12000</v>
      </c>
      <c r="M318" s="394">
        <f>M319+M327</f>
        <v>10000</v>
      </c>
      <c r="N318" s="392">
        <f>(100/L318)*M318</f>
        <v>83.33333333333333</v>
      </c>
    </row>
    <row r="319" spans="1:14" ht="15">
      <c r="A319" s="223">
        <v>642</v>
      </c>
      <c r="B319" s="112"/>
      <c r="C319" s="76"/>
      <c r="D319" s="907"/>
      <c r="E319" s="836" t="s">
        <v>181</v>
      </c>
      <c r="F319" s="77">
        <v>8048</v>
      </c>
      <c r="G319" s="251">
        <f>G320+G321+G323</f>
        <v>8000</v>
      </c>
      <c r="H319" s="77">
        <f aca="true" t="shared" si="41" ref="H319:M319">SUM(H320:H323)</f>
        <v>10000</v>
      </c>
      <c r="I319" s="107">
        <f t="shared" si="41"/>
        <v>10000</v>
      </c>
      <c r="J319" s="241">
        <f t="shared" si="41"/>
        <v>8000</v>
      </c>
      <c r="K319" s="77">
        <f t="shared" si="41"/>
        <v>10000</v>
      </c>
      <c r="L319" s="75">
        <f t="shared" si="41"/>
        <v>10000</v>
      </c>
      <c r="M319" s="1205">
        <f t="shared" si="41"/>
        <v>10000</v>
      </c>
      <c r="N319" s="1273">
        <f>(100/L319)*M319</f>
        <v>100</v>
      </c>
    </row>
    <row r="320" spans="1:14" ht="15">
      <c r="A320" s="207">
        <v>642002</v>
      </c>
      <c r="B320" s="50">
        <v>1</v>
      </c>
      <c r="C320" s="23">
        <v>41</v>
      </c>
      <c r="D320" s="908" t="s">
        <v>257</v>
      </c>
      <c r="E320" s="828" t="s">
        <v>258</v>
      </c>
      <c r="F320" s="56">
        <v>7000</v>
      </c>
      <c r="G320" s="208">
        <v>8000</v>
      </c>
      <c r="H320" s="56">
        <v>10000</v>
      </c>
      <c r="I320" s="22">
        <v>10000</v>
      </c>
      <c r="J320" s="256">
        <v>8000</v>
      </c>
      <c r="K320" s="56">
        <v>10000</v>
      </c>
      <c r="L320" s="22">
        <v>10000</v>
      </c>
      <c r="M320" s="1182">
        <v>10000</v>
      </c>
      <c r="N320" s="1268">
        <f>(100/L320)*M320</f>
        <v>100</v>
      </c>
    </row>
    <row r="321" spans="1:14" ht="15">
      <c r="A321" s="305">
        <v>642002</v>
      </c>
      <c r="B321" s="9">
        <v>2</v>
      </c>
      <c r="C321" s="9">
        <v>41</v>
      </c>
      <c r="D321" s="1033" t="s">
        <v>257</v>
      </c>
      <c r="E321" s="457" t="s">
        <v>259</v>
      </c>
      <c r="F321" s="51">
        <v>600</v>
      </c>
      <c r="G321" s="199"/>
      <c r="H321" s="37"/>
      <c r="I321" s="13"/>
      <c r="J321" s="212"/>
      <c r="K321" s="37"/>
      <c r="L321" s="37"/>
      <c r="M321" s="1185"/>
      <c r="N321" s="1318"/>
    </row>
    <row r="322" spans="1:14" ht="15" hidden="1">
      <c r="A322" s="1260">
        <v>642001</v>
      </c>
      <c r="B322" s="1261">
        <v>3</v>
      </c>
      <c r="C322" s="1262"/>
      <c r="D322" s="1263" t="s">
        <v>257</v>
      </c>
      <c r="E322" s="902" t="s">
        <v>260</v>
      </c>
      <c r="F322" s="1264"/>
      <c r="G322" s="905"/>
      <c r="H322" s="1264">
        <v>0</v>
      </c>
      <c r="I322" s="329">
        <v>0</v>
      </c>
      <c r="J322" s="1265"/>
      <c r="K322" s="1264">
        <v>0</v>
      </c>
      <c r="L322" s="329">
        <v>0</v>
      </c>
      <c r="M322" s="1266"/>
      <c r="N322" s="1317"/>
    </row>
    <row r="323" spans="1:14" ht="15">
      <c r="A323" s="202">
        <v>642002</v>
      </c>
      <c r="B323" s="334">
        <v>3</v>
      </c>
      <c r="C323" s="87">
        <v>41</v>
      </c>
      <c r="D323" s="909" t="s">
        <v>261</v>
      </c>
      <c r="E323" s="919" t="s">
        <v>262</v>
      </c>
      <c r="F323" s="214">
        <v>348</v>
      </c>
      <c r="G323" s="203"/>
      <c r="H323" s="819"/>
      <c r="I323" s="58"/>
      <c r="J323" s="924"/>
      <c r="K323" s="922"/>
      <c r="L323" s="144"/>
      <c r="M323" s="1217"/>
      <c r="N323" s="718"/>
    </row>
    <row r="324" spans="1:14" ht="15">
      <c r="A324" s="745">
        <v>642014</v>
      </c>
      <c r="B324" s="334"/>
      <c r="C324" s="87">
        <v>41</v>
      </c>
      <c r="D324" s="909" t="s">
        <v>263</v>
      </c>
      <c r="E324" s="919" t="s">
        <v>480</v>
      </c>
      <c r="F324" s="819">
        <v>100</v>
      </c>
      <c r="G324" s="203"/>
      <c r="H324" s="922"/>
      <c r="I324" s="58"/>
      <c r="J324" s="924"/>
      <c r="K324" s="819"/>
      <c r="L324" s="144"/>
      <c r="M324" s="1217"/>
      <c r="N324" s="709"/>
    </row>
    <row r="325" spans="1:14" ht="15">
      <c r="A325" s="746">
        <v>633</v>
      </c>
      <c r="B325" s="335"/>
      <c r="C325" s="420"/>
      <c r="D325" s="910"/>
      <c r="E325" s="920" t="s">
        <v>96</v>
      </c>
      <c r="F325" s="916"/>
      <c r="G325" s="337">
        <v>301</v>
      </c>
      <c r="H325" s="916"/>
      <c r="I325" s="75"/>
      <c r="J325" s="251"/>
      <c r="K325" s="916"/>
      <c r="L325" s="336"/>
      <c r="M325" s="1218"/>
      <c r="N325" s="709"/>
    </row>
    <row r="326" spans="1:14" ht="0.75" customHeight="1">
      <c r="A326" s="481">
        <v>633006</v>
      </c>
      <c r="B326" s="482"/>
      <c r="C326" s="482"/>
      <c r="D326" s="911" t="s">
        <v>263</v>
      </c>
      <c r="E326" s="921" t="s">
        <v>481</v>
      </c>
      <c r="F326" s="917"/>
      <c r="G326" s="321">
        <v>301</v>
      </c>
      <c r="H326" s="917">
        <v>310</v>
      </c>
      <c r="I326" s="484"/>
      <c r="J326" s="925"/>
      <c r="K326" s="917"/>
      <c r="L326" s="483"/>
      <c r="M326" s="1219"/>
      <c r="N326" s="1297"/>
    </row>
    <row r="327" spans="1:14" ht="15">
      <c r="A327" s="231">
        <v>635</v>
      </c>
      <c r="B327" s="112"/>
      <c r="C327" s="112"/>
      <c r="D327" s="907"/>
      <c r="E327" s="853" t="s">
        <v>264</v>
      </c>
      <c r="F327" s="77">
        <v>60</v>
      </c>
      <c r="G327" s="251">
        <v>2438</v>
      </c>
      <c r="H327" s="77">
        <f>H328</f>
        <v>10000</v>
      </c>
      <c r="I327" s="75">
        <f>I328</f>
        <v>10000</v>
      </c>
      <c r="J327" s="251">
        <f>J328</f>
        <v>500</v>
      </c>
      <c r="K327" s="77">
        <f>K328</f>
        <v>2000</v>
      </c>
      <c r="L327" s="75">
        <f>L328</f>
        <v>2000</v>
      </c>
      <c r="M327" s="442">
        <v>0</v>
      </c>
      <c r="N327" s="1273">
        <f>(100/L327)*M327</f>
        <v>0</v>
      </c>
    </row>
    <row r="328" spans="1:14" ht="15">
      <c r="A328" s="193">
        <v>635006</v>
      </c>
      <c r="B328" s="81">
        <v>1</v>
      </c>
      <c r="C328" s="81">
        <v>41</v>
      </c>
      <c r="D328" s="912" t="s">
        <v>263</v>
      </c>
      <c r="E328" s="838" t="s">
        <v>433</v>
      </c>
      <c r="F328" s="82">
        <v>60</v>
      </c>
      <c r="G328" s="194">
        <v>2438</v>
      </c>
      <c r="H328" s="82">
        <v>10000</v>
      </c>
      <c r="I328" s="83">
        <v>10000</v>
      </c>
      <c r="J328" s="194">
        <v>500</v>
      </c>
      <c r="K328" s="82">
        <v>2000</v>
      </c>
      <c r="L328" s="83">
        <v>2000</v>
      </c>
      <c r="M328" s="1184">
        <v>0</v>
      </c>
      <c r="N328" s="1268">
        <f>(100/L328)*M328</f>
        <v>0</v>
      </c>
    </row>
    <row r="329" spans="1:14" ht="15">
      <c r="A329" s="191">
        <v>637</v>
      </c>
      <c r="B329" s="3"/>
      <c r="C329" s="3"/>
      <c r="D329" s="912"/>
      <c r="E329" s="827" t="s">
        <v>140</v>
      </c>
      <c r="F329" s="5">
        <v>600</v>
      </c>
      <c r="G329" s="192"/>
      <c r="H329" s="5"/>
      <c r="I329" s="4"/>
      <c r="J329" s="192"/>
      <c r="K329" s="5"/>
      <c r="L329" s="4"/>
      <c r="M329" s="442"/>
      <c r="N329" s="1298"/>
    </row>
    <row r="330" spans="1:14" ht="15.75" thickBot="1">
      <c r="A330" s="234">
        <v>637005</v>
      </c>
      <c r="B330" s="98"/>
      <c r="C330" s="98">
        <v>41</v>
      </c>
      <c r="D330" s="913" t="s">
        <v>257</v>
      </c>
      <c r="E330" s="841" t="s">
        <v>482</v>
      </c>
      <c r="F330" s="121">
        <v>600</v>
      </c>
      <c r="G330" s="249"/>
      <c r="H330" s="121"/>
      <c r="I330" s="99"/>
      <c r="J330" s="249"/>
      <c r="K330" s="37"/>
      <c r="L330" s="37"/>
      <c r="M330" s="1199"/>
      <c r="N330" s="415"/>
    </row>
    <row r="331" spans="1:14" ht="15" customHeight="1" hidden="1">
      <c r="A331" s="297"/>
      <c r="B331" s="114"/>
      <c r="C331" s="114"/>
      <c r="D331" s="914"/>
      <c r="E331" s="854"/>
      <c r="F331" s="831"/>
      <c r="G331" s="421"/>
      <c r="H331" s="747"/>
      <c r="I331" s="153"/>
      <c r="J331" s="270"/>
      <c r="K331" s="747"/>
      <c r="L331" s="747"/>
      <c r="M331" s="1220"/>
      <c r="N331" s="414"/>
    </row>
    <row r="332" spans="1:14" ht="13.5" customHeight="1" thickBot="1">
      <c r="A332" s="73" t="s">
        <v>265</v>
      </c>
      <c r="B332" s="103"/>
      <c r="C332" s="103"/>
      <c r="D332" s="376"/>
      <c r="E332" s="61" t="s">
        <v>266</v>
      </c>
      <c r="F332" s="74">
        <f>SUM(F333+F334+F343+F347+F357+F359)</f>
        <v>47630</v>
      </c>
      <c r="G332" s="19">
        <f>SUM(G333+G334+G343+G347+G357+G359)</f>
        <v>41803</v>
      </c>
      <c r="H332" s="74">
        <f>H333+H334+H343+H347+H357+H359</f>
        <v>76199</v>
      </c>
      <c r="I332" s="72">
        <f>I334+I343+I347+I357+I359</f>
        <v>76199</v>
      </c>
      <c r="J332" s="19">
        <f>J333+J334+J343+J347+J357+J359</f>
        <v>52425</v>
      </c>
      <c r="K332" s="74">
        <f>K334+K343+K347+K357+K359</f>
        <v>53726</v>
      </c>
      <c r="L332" s="72">
        <f>L333+L334+L343+L347+L357+L359</f>
        <v>73763</v>
      </c>
      <c r="M332" s="394">
        <f>M333+M334+M343+M347+M357+M359</f>
        <v>50533.88</v>
      </c>
      <c r="N332" s="392">
        <f>(100/L332)*M332</f>
        <v>68.50843919038</v>
      </c>
    </row>
    <row r="333" spans="1:14" ht="12.75" customHeight="1" hidden="1">
      <c r="A333" s="295">
        <v>610</v>
      </c>
      <c r="B333" s="104"/>
      <c r="C333" s="1000"/>
      <c r="D333" s="803" t="s">
        <v>267</v>
      </c>
      <c r="E333" s="853" t="s">
        <v>78</v>
      </c>
      <c r="F333" s="887">
        <v>0</v>
      </c>
      <c r="G333" s="134">
        <v>0</v>
      </c>
      <c r="H333" s="134"/>
      <c r="I333" s="134"/>
      <c r="J333" s="134"/>
      <c r="K333" s="134"/>
      <c r="L333" s="134"/>
      <c r="M333" s="1221"/>
      <c r="N333" s="452"/>
    </row>
    <row r="334" spans="1:14" ht="15">
      <c r="A334" s="222">
        <v>62</v>
      </c>
      <c r="B334" s="3"/>
      <c r="C334" s="1000"/>
      <c r="D334" s="803"/>
      <c r="E334" s="853" t="s">
        <v>79</v>
      </c>
      <c r="F334" s="926">
        <f>SUM(F335:F342)</f>
        <v>364</v>
      </c>
      <c r="G334" s="278">
        <f aca="true" t="shared" si="42" ref="G334:M334">SUM(G335:G342)</f>
        <v>370</v>
      </c>
      <c r="H334" s="928">
        <f t="shared" si="42"/>
        <v>456</v>
      </c>
      <c r="I334" s="146">
        <f t="shared" si="42"/>
        <v>456</v>
      </c>
      <c r="J334" s="272">
        <f t="shared" si="42"/>
        <v>456</v>
      </c>
      <c r="K334" s="928">
        <f t="shared" si="42"/>
        <v>456</v>
      </c>
      <c r="L334" s="146">
        <f t="shared" si="42"/>
        <v>2143</v>
      </c>
      <c r="M334" s="437">
        <f t="shared" si="42"/>
        <v>1938.38</v>
      </c>
      <c r="N334" s="1273">
        <f aca="true" t="shared" si="43" ref="N334:N349">(100/L334)*M334</f>
        <v>90.45170321978536</v>
      </c>
    </row>
    <row r="335" spans="1:14" ht="15">
      <c r="A335" s="196">
        <v>621000</v>
      </c>
      <c r="B335" s="7"/>
      <c r="C335" s="239">
        <v>41</v>
      </c>
      <c r="D335" s="804" t="s">
        <v>267</v>
      </c>
      <c r="E335" s="829" t="s">
        <v>268</v>
      </c>
      <c r="F335" s="851">
        <v>104</v>
      </c>
      <c r="G335" s="253">
        <v>100</v>
      </c>
      <c r="H335" s="121">
        <v>130</v>
      </c>
      <c r="I335" s="99">
        <v>130</v>
      </c>
      <c r="J335" s="249">
        <v>130</v>
      </c>
      <c r="K335" s="121">
        <v>130</v>
      </c>
      <c r="L335" s="99">
        <v>350</v>
      </c>
      <c r="M335" s="1199">
        <v>314.67</v>
      </c>
      <c r="N335" s="1268">
        <f t="shared" si="43"/>
        <v>89.90571428571428</v>
      </c>
    </row>
    <row r="336" spans="1:14" ht="17.25" customHeight="1">
      <c r="A336" s="196">
        <v>623000</v>
      </c>
      <c r="B336" s="7"/>
      <c r="C336" s="239">
        <v>41</v>
      </c>
      <c r="D336" s="804" t="s">
        <v>267</v>
      </c>
      <c r="E336" s="741" t="s">
        <v>81</v>
      </c>
      <c r="F336" s="927"/>
      <c r="G336" s="749"/>
      <c r="H336" s="37"/>
      <c r="I336" s="13"/>
      <c r="J336" s="210"/>
      <c r="K336" s="37"/>
      <c r="L336" s="13">
        <v>300</v>
      </c>
      <c r="M336" s="390">
        <v>278.17</v>
      </c>
      <c r="N336" s="1283">
        <f>(100/L336)*M336</f>
        <v>92.72333333333333</v>
      </c>
    </row>
    <row r="337" spans="1:14" ht="17.25" customHeight="1">
      <c r="A337" s="198">
        <v>625001</v>
      </c>
      <c r="B337" s="9"/>
      <c r="C337" s="438">
        <v>41</v>
      </c>
      <c r="D337" s="805" t="s">
        <v>267</v>
      </c>
      <c r="E337" s="457" t="s">
        <v>82</v>
      </c>
      <c r="F337" s="819">
        <v>15</v>
      </c>
      <c r="G337" s="203">
        <v>14</v>
      </c>
      <c r="H337" s="57">
        <v>19</v>
      </c>
      <c r="I337" s="25">
        <v>19</v>
      </c>
      <c r="J337" s="244">
        <v>19</v>
      </c>
      <c r="K337" s="57">
        <v>19</v>
      </c>
      <c r="L337" s="25">
        <v>19</v>
      </c>
      <c r="M337" s="391">
        <v>5.11</v>
      </c>
      <c r="N337" s="1272">
        <f t="shared" si="43"/>
        <v>26.894736842105267</v>
      </c>
    </row>
    <row r="338" spans="1:14" ht="15">
      <c r="A338" s="198">
        <v>625002</v>
      </c>
      <c r="B338" s="9"/>
      <c r="C338" s="14">
        <v>41</v>
      </c>
      <c r="D338" s="806" t="s">
        <v>267</v>
      </c>
      <c r="E338" s="457" t="s">
        <v>83</v>
      </c>
      <c r="F338" s="819">
        <v>146</v>
      </c>
      <c r="G338" s="203">
        <v>153</v>
      </c>
      <c r="H338" s="51">
        <v>182</v>
      </c>
      <c r="I338" s="8">
        <v>182</v>
      </c>
      <c r="J338" s="199">
        <v>182</v>
      </c>
      <c r="K338" s="51">
        <v>182</v>
      </c>
      <c r="L338" s="8">
        <v>900</v>
      </c>
      <c r="M338" s="386">
        <v>829.98</v>
      </c>
      <c r="N338" s="1272">
        <f t="shared" si="43"/>
        <v>92.22</v>
      </c>
    </row>
    <row r="339" spans="1:14" ht="15" customHeight="1">
      <c r="A339" s="198">
        <v>625003</v>
      </c>
      <c r="B339" s="9"/>
      <c r="C339" s="92">
        <v>41</v>
      </c>
      <c r="D339" s="806" t="s">
        <v>267</v>
      </c>
      <c r="E339" s="457" t="s">
        <v>84</v>
      </c>
      <c r="F339" s="927">
        <v>9</v>
      </c>
      <c r="G339" s="749">
        <v>8</v>
      </c>
      <c r="H339" s="51">
        <v>11</v>
      </c>
      <c r="I339" s="8">
        <v>11</v>
      </c>
      <c r="J339" s="199">
        <v>11</v>
      </c>
      <c r="K339" s="51">
        <v>11</v>
      </c>
      <c r="L339" s="8">
        <v>61</v>
      </c>
      <c r="M339" s="386">
        <v>47.39</v>
      </c>
      <c r="N339" s="1272">
        <f t="shared" si="43"/>
        <v>77.68852459016394</v>
      </c>
    </row>
    <row r="340" spans="1:14" ht="15">
      <c r="A340" s="198">
        <v>625004</v>
      </c>
      <c r="B340" s="9"/>
      <c r="C340" s="92">
        <v>41</v>
      </c>
      <c r="D340" s="806" t="s">
        <v>267</v>
      </c>
      <c r="E340" s="457" t="s">
        <v>85</v>
      </c>
      <c r="F340" s="51">
        <v>33</v>
      </c>
      <c r="G340" s="199">
        <v>32</v>
      </c>
      <c r="H340" s="51">
        <v>39</v>
      </c>
      <c r="I340" s="8">
        <v>39</v>
      </c>
      <c r="J340" s="199">
        <v>39</v>
      </c>
      <c r="K340" s="51">
        <v>39</v>
      </c>
      <c r="L340" s="8">
        <v>200</v>
      </c>
      <c r="M340" s="386">
        <v>177.84</v>
      </c>
      <c r="N340" s="1272">
        <f t="shared" si="43"/>
        <v>88.92</v>
      </c>
    </row>
    <row r="341" spans="1:14" ht="15">
      <c r="A341" s="209">
        <v>625005</v>
      </c>
      <c r="B341" s="9"/>
      <c r="C341" s="14">
        <v>41</v>
      </c>
      <c r="D341" s="806" t="s">
        <v>267</v>
      </c>
      <c r="E341" s="856" t="s">
        <v>86</v>
      </c>
      <c r="F341" s="37">
        <v>7</v>
      </c>
      <c r="G341" s="210">
        <v>11</v>
      </c>
      <c r="H341" s="51">
        <v>13</v>
      </c>
      <c r="I341" s="8">
        <v>13</v>
      </c>
      <c r="J341" s="199">
        <v>13</v>
      </c>
      <c r="K341" s="51">
        <v>13</v>
      </c>
      <c r="L341" s="8">
        <v>13</v>
      </c>
      <c r="M341" s="386">
        <v>3.65</v>
      </c>
      <c r="N341" s="1272">
        <f t="shared" si="43"/>
        <v>28.076923076923077</v>
      </c>
    </row>
    <row r="342" spans="1:14" ht="15">
      <c r="A342" s="206">
        <v>625007</v>
      </c>
      <c r="B342" s="11"/>
      <c r="C342" s="236">
        <v>41</v>
      </c>
      <c r="D342" s="803" t="s">
        <v>267</v>
      </c>
      <c r="E342" s="842" t="s">
        <v>87</v>
      </c>
      <c r="F342" s="852">
        <v>50</v>
      </c>
      <c r="G342" s="858">
        <v>52</v>
      </c>
      <c r="H342" s="37">
        <v>62</v>
      </c>
      <c r="I342" s="13">
        <v>62</v>
      </c>
      <c r="J342" s="210">
        <v>62</v>
      </c>
      <c r="K342" s="37">
        <v>62</v>
      </c>
      <c r="L342" s="13">
        <v>300</v>
      </c>
      <c r="M342" s="390">
        <v>281.57</v>
      </c>
      <c r="N342" s="1316">
        <f t="shared" si="43"/>
        <v>93.85666666666665</v>
      </c>
    </row>
    <row r="343" spans="1:14" ht="15">
      <c r="A343" s="222">
        <v>632</v>
      </c>
      <c r="B343" s="3"/>
      <c r="C343" s="156"/>
      <c r="D343" s="808"/>
      <c r="E343" s="827" t="s">
        <v>89</v>
      </c>
      <c r="F343" s="5">
        <f>SUM(F344:F346)</f>
        <v>35183</v>
      </c>
      <c r="G343" s="192">
        <f aca="true" t="shared" si="44" ref="G343:M343">SUM(G344:G346)</f>
        <v>31733</v>
      </c>
      <c r="H343" s="5">
        <f t="shared" si="44"/>
        <v>39500</v>
      </c>
      <c r="I343" s="4">
        <f t="shared" si="44"/>
        <v>39500</v>
      </c>
      <c r="J343" s="192">
        <f t="shared" si="44"/>
        <v>36000</v>
      </c>
      <c r="K343" s="5">
        <f t="shared" si="44"/>
        <v>37500</v>
      </c>
      <c r="L343" s="4">
        <f t="shared" si="44"/>
        <v>31500</v>
      </c>
      <c r="M343" s="442">
        <f t="shared" si="44"/>
        <v>17316.42</v>
      </c>
      <c r="N343" s="1273">
        <f t="shared" si="43"/>
        <v>54.972761904761896</v>
      </c>
    </row>
    <row r="344" spans="1:14" ht="14.25" customHeight="1">
      <c r="A344" s="196">
        <v>632001</v>
      </c>
      <c r="B344" s="7">
        <v>1</v>
      </c>
      <c r="C344" s="1002">
        <v>41</v>
      </c>
      <c r="D344" s="817" t="s">
        <v>267</v>
      </c>
      <c r="E344" s="829" t="s">
        <v>91</v>
      </c>
      <c r="F344" s="97">
        <v>6865</v>
      </c>
      <c r="G344" s="197">
        <v>6614</v>
      </c>
      <c r="H344" s="97">
        <v>9000</v>
      </c>
      <c r="I344" s="6">
        <v>9000</v>
      </c>
      <c r="J344" s="197">
        <v>7000</v>
      </c>
      <c r="K344" s="97">
        <v>9000</v>
      </c>
      <c r="L344" s="6">
        <v>9000</v>
      </c>
      <c r="M344" s="1185">
        <v>5487.37</v>
      </c>
      <c r="N344" s="1268">
        <f t="shared" si="43"/>
        <v>60.970777777777776</v>
      </c>
    </row>
    <row r="345" spans="1:14" ht="14.25" customHeight="1">
      <c r="A345" s="198">
        <v>632001</v>
      </c>
      <c r="B345" s="7">
        <v>2</v>
      </c>
      <c r="C345" s="239">
        <v>41</v>
      </c>
      <c r="D345" s="805" t="s">
        <v>267</v>
      </c>
      <c r="E345" s="457" t="s">
        <v>92</v>
      </c>
      <c r="F345" s="97">
        <v>26272</v>
      </c>
      <c r="G345" s="197">
        <v>23120</v>
      </c>
      <c r="H345" s="51">
        <v>26500</v>
      </c>
      <c r="I345" s="8">
        <v>26500</v>
      </c>
      <c r="J345" s="199">
        <v>26500</v>
      </c>
      <c r="K345" s="51">
        <v>26500</v>
      </c>
      <c r="L345" s="8">
        <v>19500</v>
      </c>
      <c r="M345" s="386">
        <v>8978.81</v>
      </c>
      <c r="N345" s="1272">
        <f t="shared" si="43"/>
        <v>46.04517948717948</v>
      </c>
    </row>
    <row r="346" spans="1:14" ht="15">
      <c r="A346" s="198">
        <v>632002</v>
      </c>
      <c r="B346" s="9"/>
      <c r="C346" s="14">
        <v>41</v>
      </c>
      <c r="D346" s="806" t="s">
        <v>267</v>
      </c>
      <c r="E346" s="457" t="s">
        <v>29</v>
      </c>
      <c r="F346" s="97">
        <v>2046</v>
      </c>
      <c r="G346" s="199">
        <v>1999</v>
      </c>
      <c r="H346" s="51">
        <v>4000</v>
      </c>
      <c r="I346" s="8">
        <v>4000</v>
      </c>
      <c r="J346" s="199">
        <v>2500</v>
      </c>
      <c r="K346" s="51">
        <v>2000</v>
      </c>
      <c r="L346" s="8">
        <v>3000</v>
      </c>
      <c r="M346" s="386">
        <v>2850.24</v>
      </c>
      <c r="N346" s="1316">
        <f t="shared" si="43"/>
        <v>95.008</v>
      </c>
    </row>
    <row r="347" spans="1:14" ht="15">
      <c r="A347" s="222">
        <v>633</v>
      </c>
      <c r="B347" s="3"/>
      <c r="C347" s="156"/>
      <c r="D347" s="808"/>
      <c r="E347" s="827" t="s">
        <v>96</v>
      </c>
      <c r="F347" s="5">
        <f aca="true" t="shared" si="45" ref="F347:M347">SUM(F349:F356)</f>
        <v>7454</v>
      </c>
      <c r="G347" s="192">
        <f t="shared" si="45"/>
        <v>6661</v>
      </c>
      <c r="H347" s="5">
        <f t="shared" si="45"/>
        <v>10700</v>
      </c>
      <c r="I347" s="4">
        <f t="shared" si="45"/>
        <v>14200</v>
      </c>
      <c r="J347" s="192">
        <f t="shared" si="45"/>
        <v>7250</v>
      </c>
      <c r="K347" s="5">
        <f t="shared" si="45"/>
        <v>10700</v>
      </c>
      <c r="L347" s="4">
        <f>SUM(L348:L356)</f>
        <v>19850</v>
      </c>
      <c r="M347" s="442">
        <f t="shared" si="45"/>
        <v>15929.3</v>
      </c>
      <c r="N347" s="1273">
        <f t="shared" si="43"/>
        <v>80.24836272040302</v>
      </c>
    </row>
    <row r="348" spans="1:14" ht="15">
      <c r="A348" s="207">
        <v>634004</v>
      </c>
      <c r="B348" s="23">
        <v>2</v>
      </c>
      <c r="C348" s="981">
        <v>41</v>
      </c>
      <c r="D348" s="816" t="s">
        <v>267</v>
      </c>
      <c r="E348" s="828" t="s">
        <v>554</v>
      </c>
      <c r="F348" s="56"/>
      <c r="G348" s="208"/>
      <c r="H348" s="56"/>
      <c r="I348" s="22"/>
      <c r="J348" s="208"/>
      <c r="K348" s="56"/>
      <c r="L348" s="22">
        <v>250</v>
      </c>
      <c r="M348" s="1182"/>
      <c r="N348" s="1425"/>
    </row>
    <row r="349" spans="1:14" ht="15" customHeight="1">
      <c r="A349" s="196">
        <v>633006</v>
      </c>
      <c r="B349" s="7"/>
      <c r="C349" s="1002">
        <v>41</v>
      </c>
      <c r="D349" s="817" t="s">
        <v>267</v>
      </c>
      <c r="E349" s="829" t="s">
        <v>221</v>
      </c>
      <c r="F349" s="97">
        <v>1006</v>
      </c>
      <c r="G349" s="197">
        <v>1064</v>
      </c>
      <c r="H349" s="97">
        <v>1500</v>
      </c>
      <c r="I349" s="6">
        <v>2800</v>
      </c>
      <c r="J349" s="197">
        <v>1300</v>
      </c>
      <c r="K349" s="97">
        <v>1500</v>
      </c>
      <c r="L349" s="6">
        <v>5200</v>
      </c>
      <c r="M349" s="1185">
        <v>5124.73</v>
      </c>
      <c r="N349" s="1283">
        <f t="shared" si="43"/>
        <v>98.5525</v>
      </c>
    </row>
    <row r="350" spans="1:14" ht="15.75" customHeight="1">
      <c r="A350" s="196">
        <v>633006</v>
      </c>
      <c r="B350" s="7">
        <v>2</v>
      </c>
      <c r="C350" s="1002">
        <v>41</v>
      </c>
      <c r="D350" s="806" t="s">
        <v>267</v>
      </c>
      <c r="E350" s="798" t="s">
        <v>463</v>
      </c>
      <c r="F350" s="97"/>
      <c r="G350" s="197"/>
      <c r="H350" s="97"/>
      <c r="I350" s="6">
        <v>2200</v>
      </c>
      <c r="J350" s="197"/>
      <c r="K350" s="97"/>
      <c r="L350" s="6"/>
      <c r="M350" s="386"/>
      <c r="N350" s="486"/>
    </row>
    <row r="351" spans="1:14" ht="15">
      <c r="A351" s="196">
        <v>633006</v>
      </c>
      <c r="B351" s="7">
        <v>3</v>
      </c>
      <c r="C351" s="1002">
        <v>41</v>
      </c>
      <c r="D351" s="806" t="s">
        <v>267</v>
      </c>
      <c r="E351" s="741" t="s">
        <v>103</v>
      </c>
      <c r="F351" s="97">
        <v>41</v>
      </c>
      <c r="G351" s="199">
        <v>104</v>
      </c>
      <c r="H351" s="51">
        <v>200</v>
      </c>
      <c r="I351" s="8">
        <v>200</v>
      </c>
      <c r="J351" s="199">
        <v>100</v>
      </c>
      <c r="K351" s="51">
        <v>200</v>
      </c>
      <c r="L351" s="8">
        <v>180</v>
      </c>
      <c r="M351" s="386">
        <v>0</v>
      </c>
      <c r="N351" s="1272">
        <f aca="true" t="shared" si="46" ref="N351:N360">(100/L351)*M351</f>
        <v>0</v>
      </c>
    </row>
    <row r="352" spans="1:14" ht="15">
      <c r="A352" s="196">
        <v>633006</v>
      </c>
      <c r="B352" s="7">
        <v>7</v>
      </c>
      <c r="C352" s="1002">
        <v>41</v>
      </c>
      <c r="D352" s="806" t="s">
        <v>267</v>
      </c>
      <c r="E352" s="741" t="s">
        <v>269</v>
      </c>
      <c r="F352" s="97">
        <v>363</v>
      </c>
      <c r="G352" s="197"/>
      <c r="H352" s="97"/>
      <c r="I352" s="6"/>
      <c r="J352" s="197">
        <v>50</v>
      </c>
      <c r="K352" s="97"/>
      <c r="L352" s="6">
        <v>4000</v>
      </c>
      <c r="M352" s="1185">
        <v>3924.58</v>
      </c>
      <c r="N352" s="1272">
        <f t="shared" si="46"/>
        <v>98.1145</v>
      </c>
    </row>
    <row r="353" spans="1:14" ht="15">
      <c r="A353" s="196">
        <v>633006</v>
      </c>
      <c r="B353" s="7">
        <v>12</v>
      </c>
      <c r="C353" s="239">
        <v>41</v>
      </c>
      <c r="D353" s="804" t="s">
        <v>267</v>
      </c>
      <c r="E353" s="741" t="s">
        <v>270</v>
      </c>
      <c r="F353" s="51">
        <v>849</v>
      </c>
      <c r="G353" s="197">
        <v>125</v>
      </c>
      <c r="H353" s="97">
        <v>4000</v>
      </c>
      <c r="I353" s="6">
        <v>4000</v>
      </c>
      <c r="J353" s="197">
        <v>800</v>
      </c>
      <c r="K353" s="97">
        <v>4000</v>
      </c>
      <c r="L353" s="6">
        <v>4000</v>
      </c>
      <c r="M353" s="386">
        <v>1738.04</v>
      </c>
      <c r="N353" s="1272">
        <f t="shared" si="46"/>
        <v>43.451</v>
      </c>
    </row>
    <row r="354" spans="1:14" ht="15">
      <c r="A354" s="196">
        <v>633006</v>
      </c>
      <c r="B354" s="7">
        <v>30</v>
      </c>
      <c r="C354" s="239">
        <v>41</v>
      </c>
      <c r="D354" s="804" t="s">
        <v>267</v>
      </c>
      <c r="E354" s="741" t="s">
        <v>512</v>
      </c>
      <c r="F354" s="51"/>
      <c r="G354" s="197"/>
      <c r="H354" s="97"/>
      <c r="I354" s="6"/>
      <c r="J354" s="197"/>
      <c r="K354" s="97"/>
      <c r="L354" s="6">
        <v>1200</v>
      </c>
      <c r="M354" s="1185">
        <v>1150</v>
      </c>
      <c r="N354" s="1272">
        <f t="shared" si="46"/>
        <v>95.83333333333333</v>
      </c>
    </row>
    <row r="355" spans="1:14" ht="15">
      <c r="A355" s="198">
        <v>633015</v>
      </c>
      <c r="B355" s="9"/>
      <c r="C355" s="438">
        <v>41</v>
      </c>
      <c r="D355" s="805" t="s">
        <v>267</v>
      </c>
      <c r="E355" s="741" t="s">
        <v>449</v>
      </c>
      <c r="F355" s="51"/>
      <c r="G355" s="199"/>
      <c r="H355" s="51"/>
      <c r="I355" s="8"/>
      <c r="J355" s="199"/>
      <c r="K355" s="51"/>
      <c r="L355" s="8">
        <v>20</v>
      </c>
      <c r="M355" s="386">
        <v>15</v>
      </c>
      <c r="N355" s="1319">
        <f t="shared" si="46"/>
        <v>75</v>
      </c>
    </row>
    <row r="356" spans="1:14" ht="15">
      <c r="A356" s="206">
        <v>633016</v>
      </c>
      <c r="B356" s="33"/>
      <c r="C356" s="150">
        <v>41</v>
      </c>
      <c r="D356" s="807" t="s">
        <v>272</v>
      </c>
      <c r="E356" s="809" t="s">
        <v>273</v>
      </c>
      <c r="F356" s="85">
        <v>5195</v>
      </c>
      <c r="G356" s="201">
        <v>5368</v>
      </c>
      <c r="H356" s="85">
        <v>5000</v>
      </c>
      <c r="I356" s="85">
        <v>5000</v>
      </c>
      <c r="J356" s="201">
        <v>5000</v>
      </c>
      <c r="K356" s="85">
        <v>5000</v>
      </c>
      <c r="L356" s="85">
        <v>5000</v>
      </c>
      <c r="M356" s="1192">
        <v>3976.95</v>
      </c>
      <c r="N356" s="1271">
        <f t="shared" si="46"/>
        <v>79.539</v>
      </c>
    </row>
    <row r="357" spans="1:14" ht="15">
      <c r="A357" s="222">
        <v>635</v>
      </c>
      <c r="B357" s="3"/>
      <c r="C357" s="156"/>
      <c r="D357" s="808"/>
      <c r="E357" s="797" t="s">
        <v>128</v>
      </c>
      <c r="F357" s="5">
        <f>SUM(F358:F358)</f>
        <v>0</v>
      </c>
      <c r="G357" s="192">
        <f>SUM(G358:G358)</f>
        <v>176</v>
      </c>
      <c r="H357" s="5">
        <f>H358</f>
        <v>21524</v>
      </c>
      <c r="I357" s="4">
        <f>I358</f>
        <v>12524</v>
      </c>
      <c r="J357" s="192">
        <f>J358</f>
        <v>300</v>
      </c>
      <c r="K357" s="5">
        <f>K358</f>
        <v>1000</v>
      </c>
      <c r="L357" s="4">
        <f>L358</f>
        <v>1500</v>
      </c>
      <c r="M357" s="442">
        <v>1200</v>
      </c>
      <c r="N357" s="1273">
        <f t="shared" si="46"/>
        <v>80</v>
      </c>
    </row>
    <row r="358" spans="1:14" ht="15">
      <c r="A358" s="196">
        <v>635006</v>
      </c>
      <c r="B358" s="80">
        <v>1</v>
      </c>
      <c r="C358" s="123">
        <v>41</v>
      </c>
      <c r="D358" s="808" t="s">
        <v>267</v>
      </c>
      <c r="E358" s="800" t="s">
        <v>135</v>
      </c>
      <c r="F358" s="56">
        <v>0</v>
      </c>
      <c r="G358" s="197">
        <v>176</v>
      </c>
      <c r="H358" s="97">
        <v>21524</v>
      </c>
      <c r="I358" s="97">
        <v>12524</v>
      </c>
      <c r="J358" s="197">
        <v>300</v>
      </c>
      <c r="K358" s="97">
        <v>1000</v>
      </c>
      <c r="L358" s="97">
        <v>1500</v>
      </c>
      <c r="M358" s="1208">
        <v>1200</v>
      </c>
      <c r="N358" s="1267">
        <f t="shared" si="46"/>
        <v>80</v>
      </c>
    </row>
    <row r="359" spans="1:14" ht="15">
      <c r="A359" s="222">
        <v>637</v>
      </c>
      <c r="B359" s="76"/>
      <c r="C359" s="1000"/>
      <c r="D359" s="803"/>
      <c r="E359" s="796" t="s">
        <v>140</v>
      </c>
      <c r="F359" s="5">
        <f aca="true" t="shared" si="47" ref="F359:M359">SUM(F360:F369)</f>
        <v>4629</v>
      </c>
      <c r="G359" s="192">
        <f t="shared" si="47"/>
        <v>2863</v>
      </c>
      <c r="H359" s="5">
        <f t="shared" si="47"/>
        <v>4019</v>
      </c>
      <c r="I359" s="4">
        <f t="shared" si="47"/>
        <v>9519</v>
      </c>
      <c r="J359" s="192">
        <f t="shared" si="47"/>
        <v>8419</v>
      </c>
      <c r="K359" s="5">
        <f t="shared" si="47"/>
        <v>4070</v>
      </c>
      <c r="L359" s="4">
        <f t="shared" si="47"/>
        <v>18770</v>
      </c>
      <c r="M359" s="442">
        <f t="shared" si="47"/>
        <v>14149.779999999999</v>
      </c>
      <c r="N359" s="1273">
        <f t="shared" si="46"/>
        <v>75.38508257858284</v>
      </c>
    </row>
    <row r="360" spans="1:14" ht="14.25" customHeight="1">
      <c r="A360" s="207">
        <v>637005</v>
      </c>
      <c r="B360" s="23">
        <v>30</v>
      </c>
      <c r="C360" s="981">
        <v>41</v>
      </c>
      <c r="D360" s="816" t="s">
        <v>267</v>
      </c>
      <c r="E360" s="812" t="s">
        <v>275</v>
      </c>
      <c r="F360" s="851"/>
      <c r="G360" s="253"/>
      <c r="H360" s="851"/>
      <c r="I360" s="117"/>
      <c r="J360" s="253"/>
      <c r="K360" s="851"/>
      <c r="L360" s="117">
        <v>3000</v>
      </c>
      <c r="M360" s="1196">
        <v>2434.06</v>
      </c>
      <c r="N360" s="1270">
        <f t="shared" si="46"/>
        <v>81.13533333333334</v>
      </c>
    </row>
    <row r="361" spans="1:14" ht="15" customHeight="1">
      <c r="A361" s="196">
        <v>637002</v>
      </c>
      <c r="B361" s="7"/>
      <c r="C361" s="1002">
        <v>41</v>
      </c>
      <c r="D361" s="817" t="s">
        <v>267</v>
      </c>
      <c r="E361" s="798" t="s">
        <v>483</v>
      </c>
      <c r="F361" s="927">
        <v>2905</v>
      </c>
      <c r="G361" s="749"/>
      <c r="H361" s="927"/>
      <c r="I361" s="12"/>
      <c r="J361" s="749"/>
      <c r="K361" s="927"/>
      <c r="L361" s="12"/>
      <c r="M361" s="1189"/>
      <c r="N361" s="1320"/>
    </row>
    <row r="362" spans="1:14" ht="17.25" customHeight="1">
      <c r="A362" s="196">
        <v>637002</v>
      </c>
      <c r="B362" s="7">
        <v>1</v>
      </c>
      <c r="C362" s="1002">
        <v>41</v>
      </c>
      <c r="D362" s="806" t="s">
        <v>267</v>
      </c>
      <c r="E362" s="798" t="s">
        <v>276</v>
      </c>
      <c r="F362" s="97">
        <v>700</v>
      </c>
      <c r="G362" s="197">
        <v>1000</v>
      </c>
      <c r="H362" s="97">
        <v>1000</v>
      </c>
      <c r="I362" s="6">
        <v>1000</v>
      </c>
      <c r="J362" s="197">
        <v>1000</v>
      </c>
      <c r="K362" s="97">
        <v>1000</v>
      </c>
      <c r="L362" s="6">
        <v>1000</v>
      </c>
      <c r="M362" s="386">
        <v>243.64</v>
      </c>
      <c r="N362" s="1272">
        <f aca="true" t="shared" si="48" ref="N362:N369">(100/L362)*M362</f>
        <v>24.364</v>
      </c>
    </row>
    <row r="363" spans="1:14" ht="15">
      <c r="A363" s="196">
        <v>637002</v>
      </c>
      <c r="B363" s="7">
        <v>2</v>
      </c>
      <c r="C363" s="1002">
        <v>41</v>
      </c>
      <c r="D363" s="817" t="s">
        <v>267</v>
      </c>
      <c r="E363" s="798" t="s">
        <v>464</v>
      </c>
      <c r="F363" s="97"/>
      <c r="G363" s="197"/>
      <c r="H363" s="97"/>
      <c r="I363" s="6">
        <v>5500</v>
      </c>
      <c r="J363" s="197">
        <v>5200</v>
      </c>
      <c r="K363" s="97"/>
      <c r="L363" s="6">
        <v>4200</v>
      </c>
      <c r="M363" s="1185">
        <v>4123.13</v>
      </c>
      <c r="N363" s="1322">
        <f t="shared" si="48"/>
        <v>98.1697619047619</v>
      </c>
    </row>
    <row r="364" spans="1:14" ht="15">
      <c r="A364" s="196">
        <v>637002</v>
      </c>
      <c r="B364" s="7">
        <v>2</v>
      </c>
      <c r="C364" s="1002">
        <v>71</v>
      </c>
      <c r="D364" s="817" t="s">
        <v>267</v>
      </c>
      <c r="E364" s="798" t="s">
        <v>464</v>
      </c>
      <c r="F364" s="97"/>
      <c r="G364" s="197"/>
      <c r="H364" s="97"/>
      <c r="I364" s="6"/>
      <c r="J364" s="197"/>
      <c r="K364" s="97"/>
      <c r="L364" s="6">
        <v>1000</v>
      </c>
      <c r="M364" s="1185">
        <v>1000</v>
      </c>
      <c r="N364" s="447">
        <f t="shared" si="48"/>
        <v>100</v>
      </c>
    </row>
    <row r="365" spans="1:14" ht="15.75" customHeight="1">
      <c r="A365" s="196">
        <v>637004</v>
      </c>
      <c r="B365" s="7"/>
      <c r="C365" s="1002">
        <v>41</v>
      </c>
      <c r="D365" s="817" t="s">
        <v>267</v>
      </c>
      <c r="E365" s="798" t="s">
        <v>533</v>
      </c>
      <c r="F365" s="97"/>
      <c r="G365" s="197">
        <v>125</v>
      </c>
      <c r="H365" s="51">
        <v>200</v>
      </c>
      <c r="I365" s="8">
        <v>200</v>
      </c>
      <c r="J365" s="199">
        <v>200</v>
      </c>
      <c r="K365" s="51">
        <v>200</v>
      </c>
      <c r="L365" s="8">
        <v>1500</v>
      </c>
      <c r="M365" s="386">
        <v>30</v>
      </c>
      <c r="N365" s="1305">
        <f t="shared" si="48"/>
        <v>2</v>
      </c>
    </row>
    <row r="366" spans="1:14" ht="15">
      <c r="A366" s="198">
        <v>637004</v>
      </c>
      <c r="B366" s="9">
        <v>5</v>
      </c>
      <c r="C366" s="14">
        <v>41</v>
      </c>
      <c r="D366" s="806" t="s">
        <v>267</v>
      </c>
      <c r="E366" s="741" t="s">
        <v>144</v>
      </c>
      <c r="F366" s="97"/>
      <c r="G366" s="197">
        <v>180</v>
      </c>
      <c r="H366" s="51">
        <v>1000</v>
      </c>
      <c r="I366" s="8">
        <v>1000</v>
      </c>
      <c r="J366" s="199">
        <v>200</v>
      </c>
      <c r="K366" s="51">
        <v>1000</v>
      </c>
      <c r="L366" s="8">
        <v>1000</v>
      </c>
      <c r="M366" s="386">
        <v>0</v>
      </c>
      <c r="N366" s="1272">
        <f t="shared" si="48"/>
        <v>0</v>
      </c>
    </row>
    <row r="367" spans="1:14" ht="15">
      <c r="A367" s="196">
        <v>637013</v>
      </c>
      <c r="B367" s="7"/>
      <c r="C367" s="1002">
        <v>41</v>
      </c>
      <c r="D367" s="806" t="s">
        <v>272</v>
      </c>
      <c r="E367" s="741" t="s">
        <v>278</v>
      </c>
      <c r="F367" s="51"/>
      <c r="G367" s="199">
        <v>305</v>
      </c>
      <c r="H367" s="97">
        <v>299</v>
      </c>
      <c r="I367" s="6">
        <v>299</v>
      </c>
      <c r="J367" s="197">
        <v>299</v>
      </c>
      <c r="K367" s="97">
        <v>350</v>
      </c>
      <c r="L367" s="6">
        <v>350</v>
      </c>
      <c r="M367" s="1185">
        <v>0</v>
      </c>
      <c r="N367" s="1283">
        <f t="shared" si="48"/>
        <v>0</v>
      </c>
    </row>
    <row r="368" spans="1:14" ht="15">
      <c r="A368" s="198">
        <v>637015</v>
      </c>
      <c r="B368" s="9"/>
      <c r="C368" s="14">
        <v>41</v>
      </c>
      <c r="D368" s="806" t="s">
        <v>77</v>
      </c>
      <c r="E368" s="741" t="s">
        <v>158</v>
      </c>
      <c r="F368" s="51"/>
      <c r="G368" s="199">
        <v>212</v>
      </c>
      <c r="H368" s="97">
        <v>220</v>
      </c>
      <c r="I368" s="6">
        <v>220</v>
      </c>
      <c r="J368" s="197">
        <v>220</v>
      </c>
      <c r="K368" s="97">
        <v>220</v>
      </c>
      <c r="L368" s="6">
        <v>220</v>
      </c>
      <c r="M368" s="1185">
        <v>211.57</v>
      </c>
      <c r="N368" s="1305">
        <f t="shared" si="48"/>
        <v>96.16818181818181</v>
      </c>
    </row>
    <row r="369" spans="1:14" ht="16.5" customHeight="1">
      <c r="A369" s="206">
        <v>637027</v>
      </c>
      <c r="B369" s="33"/>
      <c r="C369" s="150">
        <v>41</v>
      </c>
      <c r="D369" s="807" t="s">
        <v>267</v>
      </c>
      <c r="E369" s="809" t="s">
        <v>165</v>
      </c>
      <c r="F369" s="85">
        <v>1024</v>
      </c>
      <c r="G369" s="201">
        <v>1041</v>
      </c>
      <c r="H369" s="85">
        <v>1300</v>
      </c>
      <c r="I369" s="10">
        <v>1300</v>
      </c>
      <c r="J369" s="201">
        <v>1300</v>
      </c>
      <c r="K369" s="85">
        <v>1300</v>
      </c>
      <c r="L369" s="10">
        <v>6500</v>
      </c>
      <c r="M369" s="1183">
        <v>6107.38</v>
      </c>
      <c r="N369" s="1271">
        <f t="shared" si="48"/>
        <v>93.95969230769231</v>
      </c>
    </row>
    <row r="370" spans="1:14" ht="15.75" customHeight="1" thickBot="1">
      <c r="A370" s="228"/>
      <c r="B370" s="28"/>
      <c r="C370" s="1004"/>
      <c r="D370" s="834"/>
      <c r="E370" s="862"/>
      <c r="F370" s="831"/>
      <c r="G370" s="421"/>
      <c r="H370" s="111"/>
      <c r="I370" s="102"/>
      <c r="J370" s="259"/>
      <c r="K370" s="111"/>
      <c r="L370" s="102"/>
      <c r="M370" s="1204"/>
      <c r="N370" s="685"/>
    </row>
    <row r="371" spans="1:14" ht="14.25" customHeight="1" thickBot="1">
      <c r="A371" s="213" t="s">
        <v>380</v>
      </c>
      <c r="B371" s="18"/>
      <c r="C371" s="999"/>
      <c r="D371" s="802"/>
      <c r="E371" s="795" t="s">
        <v>280</v>
      </c>
      <c r="F371" s="74">
        <f>SUM(F372+F373+F381+F386)</f>
        <v>1525</v>
      </c>
      <c r="G371" s="19">
        <f>SUM(G372+G373+G381+G386)</f>
        <v>2539</v>
      </c>
      <c r="H371" s="74">
        <f aca="true" t="shared" si="49" ref="H371:M371">H372+H373+H381+H386</f>
        <v>1665</v>
      </c>
      <c r="I371" s="72">
        <f t="shared" si="49"/>
        <v>2342</v>
      </c>
      <c r="J371" s="19">
        <f t="shared" si="49"/>
        <v>1515</v>
      </c>
      <c r="K371" s="74">
        <f t="shared" si="49"/>
        <v>1665</v>
      </c>
      <c r="L371" s="72">
        <f t="shared" si="49"/>
        <v>1665</v>
      </c>
      <c r="M371" s="394">
        <f t="shared" si="49"/>
        <v>1093.05</v>
      </c>
      <c r="N371" s="392">
        <f>(100/L371)*M371</f>
        <v>65.64864864864865</v>
      </c>
    </row>
    <row r="372" spans="1:14" ht="16.5" customHeight="1" hidden="1">
      <c r="A372" s="300">
        <v>610</v>
      </c>
      <c r="B372" s="104"/>
      <c r="C372" s="104"/>
      <c r="D372" s="110" t="s">
        <v>267</v>
      </c>
      <c r="E372" s="861" t="s">
        <v>78</v>
      </c>
      <c r="F372" s="887">
        <v>0</v>
      </c>
      <c r="G372" s="271">
        <v>0</v>
      </c>
      <c r="H372" s="887"/>
      <c r="I372" s="134"/>
      <c r="J372" s="271"/>
      <c r="K372" s="887"/>
      <c r="L372" s="134"/>
      <c r="M372" s="1221"/>
      <c r="N372" s="685"/>
    </row>
    <row r="373" spans="1:14" ht="15">
      <c r="A373" s="191">
        <v>62</v>
      </c>
      <c r="B373" s="3"/>
      <c r="C373" s="163"/>
      <c r="D373" s="837"/>
      <c r="E373" s="827" t="s">
        <v>79</v>
      </c>
      <c r="F373" s="929">
        <f>SUM(F374:F380)</f>
        <v>376</v>
      </c>
      <c r="G373" s="273">
        <f aca="true" t="shared" si="50" ref="G373:M373">SUM(G374:G380)</f>
        <v>377</v>
      </c>
      <c r="H373" s="929">
        <f t="shared" si="50"/>
        <v>395</v>
      </c>
      <c r="I373" s="149">
        <f t="shared" si="50"/>
        <v>472</v>
      </c>
      <c r="J373" s="273">
        <f t="shared" si="50"/>
        <v>395</v>
      </c>
      <c r="K373" s="929">
        <f t="shared" si="50"/>
        <v>395</v>
      </c>
      <c r="L373" s="149">
        <f t="shared" si="50"/>
        <v>395</v>
      </c>
      <c r="M373" s="1222">
        <f t="shared" si="50"/>
        <v>284.05</v>
      </c>
      <c r="N373" s="1273">
        <f aca="true" t="shared" si="51" ref="N373:N382">(100/L373)*M373</f>
        <v>71.9113924050633</v>
      </c>
    </row>
    <row r="374" spans="1:14" ht="16.5" customHeight="1">
      <c r="A374" s="207">
        <v>621000</v>
      </c>
      <c r="B374" s="23">
        <v>1</v>
      </c>
      <c r="C374" s="981">
        <v>41</v>
      </c>
      <c r="D374" s="816" t="s">
        <v>267</v>
      </c>
      <c r="E374" s="828" t="s">
        <v>281</v>
      </c>
      <c r="F374" s="851">
        <v>107</v>
      </c>
      <c r="G374" s="253">
        <v>108</v>
      </c>
      <c r="H374" s="851">
        <v>110</v>
      </c>
      <c r="I374" s="117">
        <v>110</v>
      </c>
      <c r="J374" s="253">
        <v>110</v>
      </c>
      <c r="K374" s="851">
        <v>110</v>
      </c>
      <c r="L374" s="117">
        <v>110</v>
      </c>
      <c r="M374" s="1196">
        <v>81</v>
      </c>
      <c r="N374" s="1270">
        <f t="shared" si="51"/>
        <v>73.63636363636364</v>
      </c>
    </row>
    <row r="375" spans="1:14" ht="15" customHeight="1">
      <c r="A375" s="198">
        <v>625001</v>
      </c>
      <c r="B375" s="9">
        <v>1</v>
      </c>
      <c r="C375" s="239">
        <v>41</v>
      </c>
      <c r="D375" s="804" t="s">
        <v>267</v>
      </c>
      <c r="E375" s="931" t="s">
        <v>82</v>
      </c>
      <c r="F375" s="819">
        <v>15</v>
      </c>
      <c r="G375" s="203">
        <v>15</v>
      </c>
      <c r="H375" s="819">
        <v>16</v>
      </c>
      <c r="I375" s="58">
        <v>16</v>
      </c>
      <c r="J375" s="203">
        <v>16</v>
      </c>
      <c r="K375" s="819">
        <v>16</v>
      </c>
      <c r="L375" s="58">
        <v>16</v>
      </c>
      <c r="M375" s="1188">
        <v>11.34</v>
      </c>
      <c r="N375" s="1272">
        <f t="shared" si="51"/>
        <v>70.875</v>
      </c>
    </row>
    <row r="376" spans="1:14" ht="17.25" customHeight="1">
      <c r="A376" s="196">
        <v>625002</v>
      </c>
      <c r="B376" s="7">
        <v>1</v>
      </c>
      <c r="C376" s="14">
        <v>41</v>
      </c>
      <c r="D376" s="806" t="s">
        <v>267</v>
      </c>
      <c r="E376" s="457" t="s">
        <v>83</v>
      </c>
      <c r="F376" s="819">
        <v>151</v>
      </c>
      <c r="G376" s="203">
        <v>151</v>
      </c>
      <c r="H376" s="819">
        <v>160</v>
      </c>
      <c r="I376" s="58">
        <v>200</v>
      </c>
      <c r="J376" s="203">
        <v>160</v>
      </c>
      <c r="K376" s="819">
        <v>160</v>
      </c>
      <c r="L376" s="58">
        <v>160</v>
      </c>
      <c r="M376" s="1188">
        <v>113.4</v>
      </c>
      <c r="N376" s="1272">
        <f t="shared" si="51"/>
        <v>70.875</v>
      </c>
    </row>
    <row r="377" spans="1:14" ht="15">
      <c r="A377" s="198">
        <v>625003</v>
      </c>
      <c r="B377" s="9">
        <v>1</v>
      </c>
      <c r="C377" s="14">
        <v>41</v>
      </c>
      <c r="D377" s="806" t="s">
        <v>267</v>
      </c>
      <c r="E377" s="457" t="s">
        <v>84</v>
      </c>
      <c r="F377" s="819">
        <v>8</v>
      </c>
      <c r="G377" s="203">
        <v>9</v>
      </c>
      <c r="H377" s="819">
        <v>10</v>
      </c>
      <c r="I377" s="58">
        <v>15</v>
      </c>
      <c r="J377" s="203">
        <v>10</v>
      </c>
      <c r="K377" s="819">
        <v>10</v>
      </c>
      <c r="L377" s="58">
        <v>10</v>
      </c>
      <c r="M377" s="1188">
        <v>6.48</v>
      </c>
      <c r="N377" s="1319">
        <f t="shared" si="51"/>
        <v>64.80000000000001</v>
      </c>
    </row>
    <row r="378" spans="1:14" ht="15">
      <c r="A378" s="198">
        <v>625004</v>
      </c>
      <c r="B378" s="34">
        <v>1</v>
      </c>
      <c r="C378" s="92">
        <v>41</v>
      </c>
      <c r="D378" s="806" t="s">
        <v>267</v>
      </c>
      <c r="E378" s="457" t="s">
        <v>85</v>
      </c>
      <c r="F378" s="51">
        <v>35</v>
      </c>
      <c r="G378" s="199">
        <v>32</v>
      </c>
      <c r="H378" s="51">
        <v>35</v>
      </c>
      <c r="I378" s="8">
        <v>50</v>
      </c>
      <c r="J378" s="199">
        <v>35</v>
      </c>
      <c r="K378" s="51">
        <v>35</v>
      </c>
      <c r="L378" s="8">
        <v>35</v>
      </c>
      <c r="M378" s="386">
        <v>24.3</v>
      </c>
      <c r="N378" s="1272">
        <f t="shared" si="51"/>
        <v>69.42857142857143</v>
      </c>
    </row>
    <row r="379" spans="1:14" ht="15">
      <c r="A379" s="198">
        <v>625005</v>
      </c>
      <c r="B379" s="34">
        <v>1</v>
      </c>
      <c r="C379" s="92">
        <v>41</v>
      </c>
      <c r="D379" s="806" t="s">
        <v>267</v>
      </c>
      <c r="E379" s="457" t="s">
        <v>86</v>
      </c>
      <c r="F379" s="51">
        <v>8</v>
      </c>
      <c r="G379" s="199">
        <v>11</v>
      </c>
      <c r="H379" s="51">
        <v>11</v>
      </c>
      <c r="I379" s="8">
        <v>11</v>
      </c>
      <c r="J379" s="199">
        <v>11</v>
      </c>
      <c r="K379" s="51">
        <v>11</v>
      </c>
      <c r="L379" s="8">
        <v>11</v>
      </c>
      <c r="M379" s="386">
        <v>8.1</v>
      </c>
      <c r="N379" s="1272">
        <f t="shared" si="51"/>
        <v>73.63636363636364</v>
      </c>
    </row>
    <row r="380" spans="1:14" ht="15">
      <c r="A380" s="200">
        <v>625007</v>
      </c>
      <c r="B380" s="11">
        <v>1</v>
      </c>
      <c r="C380" s="236">
        <v>41</v>
      </c>
      <c r="D380" s="807" t="s">
        <v>267</v>
      </c>
      <c r="E380" s="824" t="s">
        <v>282</v>
      </c>
      <c r="F380" s="826">
        <v>52</v>
      </c>
      <c r="G380" s="254">
        <v>51</v>
      </c>
      <c r="H380" s="826">
        <v>53</v>
      </c>
      <c r="I380" s="93">
        <v>70</v>
      </c>
      <c r="J380" s="254">
        <v>53</v>
      </c>
      <c r="K380" s="826">
        <v>53</v>
      </c>
      <c r="L380" s="93">
        <v>53</v>
      </c>
      <c r="M380" s="1197">
        <v>39.43</v>
      </c>
      <c r="N380" s="1316">
        <f t="shared" si="51"/>
        <v>74.39622641509435</v>
      </c>
    </row>
    <row r="381" spans="1:14" ht="15">
      <c r="A381" s="191">
        <v>633</v>
      </c>
      <c r="B381" s="79"/>
      <c r="C381" s="89"/>
      <c r="D381" s="808"/>
      <c r="E381" s="827" t="s">
        <v>96</v>
      </c>
      <c r="F381" s="5">
        <f>SUM(F382:F385)</f>
        <v>86</v>
      </c>
      <c r="G381" s="192">
        <f aca="true" t="shared" si="52" ref="G381:M381">SUM(G382:G385)</f>
        <v>1082</v>
      </c>
      <c r="H381" s="5">
        <f t="shared" si="52"/>
        <v>170</v>
      </c>
      <c r="I381" s="4">
        <f t="shared" si="52"/>
        <v>170</v>
      </c>
      <c r="J381" s="192">
        <f t="shared" si="52"/>
        <v>20</v>
      </c>
      <c r="K381" s="5">
        <f t="shared" si="52"/>
        <v>170</v>
      </c>
      <c r="L381" s="4">
        <f t="shared" si="52"/>
        <v>170</v>
      </c>
      <c r="M381" s="442">
        <f t="shared" si="52"/>
        <v>0</v>
      </c>
      <c r="N381" s="1273">
        <f t="shared" si="51"/>
        <v>0</v>
      </c>
    </row>
    <row r="382" spans="1:14" ht="15">
      <c r="A382" s="196">
        <v>633009</v>
      </c>
      <c r="B382" s="55">
        <v>1</v>
      </c>
      <c r="C382" s="91">
        <v>41</v>
      </c>
      <c r="D382" s="817" t="s">
        <v>267</v>
      </c>
      <c r="E382" s="829" t="s">
        <v>177</v>
      </c>
      <c r="F382" s="97">
        <v>20</v>
      </c>
      <c r="G382" s="197">
        <v>1060</v>
      </c>
      <c r="H382" s="97">
        <v>150</v>
      </c>
      <c r="I382" s="6">
        <v>150</v>
      </c>
      <c r="J382" s="197"/>
      <c r="K382" s="97">
        <v>150</v>
      </c>
      <c r="L382" s="6">
        <v>150</v>
      </c>
      <c r="M382" s="1185">
        <v>0</v>
      </c>
      <c r="N382" s="1268">
        <f t="shared" si="51"/>
        <v>0</v>
      </c>
    </row>
    <row r="383" spans="1:14" ht="15" hidden="1">
      <c r="A383" s="198">
        <v>633006</v>
      </c>
      <c r="B383" s="9">
        <v>1</v>
      </c>
      <c r="C383" s="239"/>
      <c r="D383" s="804" t="s">
        <v>267</v>
      </c>
      <c r="E383" s="457" t="s">
        <v>101</v>
      </c>
      <c r="F383" s="51">
        <v>0</v>
      </c>
      <c r="G383" s="199">
        <v>0</v>
      </c>
      <c r="H383" s="51">
        <v>0</v>
      </c>
      <c r="I383" s="8">
        <v>0</v>
      </c>
      <c r="J383" s="199"/>
      <c r="K383" s="51">
        <v>0</v>
      </c>
      <c r="L383" s="8">
        <v>0</v>
      </c>
      <c r="M383" s="386"/>
      <c r="N383" s="1275"/>
    </row>
    <row r="384" spans="1:14" ht="12.75" customHeight="1" hidden="1">
      <c r="A384" s="198">
        <v>633006</v>
      </c>
      <c r="B384" s="9">
        <v>3</v>
      </c>
      <c r="C384" s="14"/>
      <c r="D384" s="806" t="s">
        <v>267</v>
      </c>
      <c r="E384" s="457" t="s">
        <v>103</v>
      </c>
      <c r="F384" s="51">
        <v>0</v>
      </c>
      <c r="G384" s="199">
        <v>0</v>
      </c>
      <c r="H384" s="51">
        <v>0</v>
      </c>
      <c r="I384" s="8">
        <v>0</v>
      </c>
      <c r="J384" s="199"/>
      <c r="K384" s="51">
        <v>0</v>
      </c>
      <c r="L384" s="8">
        <v>0</v>
      </c>
      <c r="M384" s="386"/>
      <c r="N384" s="449"/>
    </row>
    <row r="385" spans="1:14" ht="15">
      <c r="A385" s="206">
        <v>633006</v>
      </c>
      <c r="B385" s="33">
        <v>1</v>
      </c>
      <c r="C385" s="236">
        <v>41</v>
      </c>
      <c r="D385" s="803" t="s">
        <v>267</v>
      </c>
      <c r="E385" s="842" t="s">
        <v>104</v>
      </c>
      <c r="F385" s="811">
        <v>66</v>
      </c>
      <c r="G385" s="243">
        <v>22</v>
      </c>
      <c r="H385" s="811">
        <v>20</v>
      </c>
      <c r="I385" s="24">
        <v>20</v>
      </c>
      <c r="J385" s="243">
        <v>20</v>
      </c>
      <c r="K385" s="811">
        <v>20</v>
      </c>
      <c r="L385" s="24">
        <v>20</v>
      </c>
      <c r="M385" s="1187">
        <v>0</v>
      </c>
      <c r="N385" s="1316">
        <f>(100/L385)*M385</f>
        <v>0</v>
      </c>
    </row>
    <row r="386" spans="1:14" ht="15">
      <c r="A386" s="231">
        <v>637</v>
      </c>
      <c r="B386" s="76"/>
      <c r="C386" s="1000"/>
      <c r="D386" s="808"/>
      <c r="E386" s="827" t="s">
        <v>140</v>
      </c>
      <c r="F386" s="77">
        <f>SUM(F387:F388)</f>
        <v>1063</v>
      </c>
      <c r="G386" s="192">
        <f>SUM(G387:G388)</f>
        <v>1080</v>
      </c>
      <c r="H386" s="77">
        <f aca="true" t="shared" si="53" ref="H386:M386">H387+H388</f>
        <v>1100</v>
      </c>
      <c r="I386" s="75">
        <f t="shared" si="53"/>
        <v>1700</v>
      </c>
      <c r="J386" s="192">
        <f t="shared" si="53"/>
        <v>1100</v>
      </c>
      <c r="K386" s="77">
        <f t="shared" si="53"/>
        <v>1100</v>
      </c>
      <c r="L386" s="75">
        <f t="shared" si="53"/>
        <v>1100</v>
      </c>
      <c r="M386" s="1205">
        <f t="shared" si="53"/>
        <v>809</v>
      </c>
      <c r="N386" s="1273">
        <f>(100/L386)*M386</f>
        <v>73.54545454545455</v>
      </c>
    </row>
    <row r="387" spans="1:14" ht="14.25" customHeight="1" hidden="1">
      <c r="A387" s="207">
        <v>637016</v>
      </c>
      <c r="B387" s="23"/>
      <c r="C387" s="981"/>
      <c r="D387" s="816" t="s">
        <v>267</v>
      </c>
      <c r="E387" s="828" t="s">
        <v>283</v>
      </c>
      <c r="F387" s="56">
        <v>0</v>
      </c>
      <c r="G387" s="22">
        <v>0</v>
      </c>
      <c r="H387" s="22">
        <v>0</v>
      </c>
      <c r="I387" s="22">
        <v>0</v>
      </c>
      <c r="J387" s="208"/>
      <c r="K387" s="56">
        <v>0</v>
      </c>
      <c r="L387" s="22">
        <v>0</v>
      </c>
      <c r="M387" s="1182"/>
      <c r="N387" s="487"/>
    </row>
    <row r="388" spans="1:14" ht="15">
      <c r="A388" s="206">
        <v>637027</v>
      </c>
      <c r="B388" s="150">
        <v>1</v>
      </c>
      <c r="C388" s="150">
        <v>41</v>
      </c>
      <c r="D388" s="807" t="s">
        <v>267</v>
      </c>
      <c r="E388" s="842" t="s">
        <v>165</v>
      </c>
      <c r="F388" s="811">
        <v>1063</v>
      </c>
      <c r="G388" s="243">
        <v>1080</v>
      </c>
      <c r="H388" s="811">
        <v>1100</v>
      </c>
      <c r="I388" s="24">
        <v>1700</v>
      </c>
      <c r="J388" s="243">
        <v>1100</v>
      </c>
      <c r="K388" s="811">
        <v>1100</v>
      </c>
      <c r="L388" s="24">
        <v>1100</v>
      </c>
      <c r="M388" s="1187">
        <v>809</v>
      </c>
      <c r="N388" s="1270">
        <f>(100/L388)*M388</f>
        <v>73.54545454545455</v>
      </c>
    </row>
    <row r="389" spans="1:14" ht="15.75" thickBot="1">
      <c r="A389" s="209"/>
      <c r="B389" s="239"/>
      <c r="C389" s="239"/>
      <c r="D389" s="804"/>
      <c r="E389" s="856"/>
      <c r="F389" s="37"/>
      <c r="G389" s="210"/>
      <c r="H389" s="37"/>
      <c r="I389" s="13"/>
      <c r="J389" s="210"/>
      <c r="K389" s="37"/>
      <c r="L389" s="13"/>
      <c r="M389" s="390"/>
      <c r="N389" s="1300"/>
    </row>
    <row r="390" spans="1:14" ht="15.75" thickBot="1">
      <c r="A390" s="73" t="s">
        <v>284</v>
      </c>
      <c r="B390" s="18"/>
      <c r="C390" s="999"/>
      <c r="D390" s="802"/>
      <c r="E390" s="61" t="s">
        <v>285</v>
      </c>
      <c r="F390" s="74">
        <f>SUM(F391+F400+F403+F409+F411+F416)</f>
        <v>13180</v>
      </c>
      <c r="G390" s="19">
        <f>SUM(G391+G400+G403+G409+G411+G416)</f>
        <v>11037</v>
      </c>
      <c r="H390" s="74">
        <f aca="true" t="shared" si="54" ref="H390:M390">H391+H400+H403+H409+H411+H416</f>
        <v>10484</v>
      </c>
      <c r="I390" s="72">
        <f t="shared" si="54"/>
        <v>11759</v>
      </c>
      <c r="J390" s="19">
        <f t="shared" si="54"/>
        <v>5729</v>
      </c>
      <c r="K390" s="74">
        <f t="shared" si="54"/>
        <v>10194</v>
      </c>
      <c r="L390" s="72">
        <f t="shared" si="54"/>
        <v>11194</v>
      </c>
      <c r="M390" s="394">
        <f t="shared" si="54"/>
        <v>6287.6</v>
      </c>
      <c r="N390" s="392">
        <f>(100/L390)*M390</f>
        <v>56.16937645167054</v>
      </c>
    </row>
    <row r="391" spans="1:14" ht="15">
      <c r="A391" s="300">
        <v>62</v>
      </c>
      <c r="B391" s="104"/>
      <c r="C391" s="162"/>
      <c r="D391" s="835"/>
      <c r="E391" s="836" t="s">
        <v>79</v>
      </c>
      <c r="F391" s="116">
        <f>SUM(F395+F396+F399)</f>
        <v>443</v>
      </c>
      <c r="G391" s="248">
        <f>SUM(G395+G396+G399)</f>
        <v>340</v>
      </c>
      <c r="H391" s="116">
        <f aca="true" t="shared" si="55" ref="H391:M391">SUM(H392:H399)</f>
        <v>379</v>
      </c>
      <c r="I391" s="107">
        <f t="shared" si="55"/>
        <v>379</v>
      </c>
      <c r="J391" s="248">
        <f t="shared" si="55"/>
        <v>379</v>
      </c>
      <c r="K391" s="116">
        <f t="shared" si="55"/>
        <v>379</v>
      </c>
      <c r="L391" s="107">
        <f t="shared" si="55"/>
        <v>379</v>
      </c>
      <c r="M391" s="1193">
        <f t="shared" si="55"/>
        <v>322.27</v>
      </c>
      <c r="N391" s="1273">
        <f>(100/L391)*M391</f>
        <v>85.03166226912928</v>
      </c>
    </row>
    <row r="392" spans="1:14" ht="15" hidden="1">
      <c r="A392" s="196">
        <v>621000</v>
      </c>
      <c r="B392" s="23"/>
      <c r="C392" s="1002"/>
      <c r="D392" s="817" t="s">
        <v>286</v>
      </c>
      <c r="E392" s="829" t="s">
        <v>80</v>
      </c>
      <c r="F392" s="97"/>
      <c r="G392" s="197"/>
      <c r="H392" s="56"/>
      <c r="I392" s="22"/>
      <c r="J392" s="208"/>
      <c r="K392" s="56"/>
      <c r="L392" s="22"/>
      <c r="M392" s="1182"/>
      <c r="N392" s="685"/>
    </row>
    <row r="393" spans="1:14" ht="15" hidden="1">
      <c r="A393" s="198">
        <v>623000</v>
      </c>
      <c r="B393" s="9"/>
      <c r="C393" s="14"/>
      <c r="D393" s="806" t="s">
        <v>286</v>
      </c>
      <c r="E393" s="457" t="s">
        <v>81</v>
      </c>
      <c r="F393" s="51"/>
      <c r="G393" s="199"/>
      <c r="H393" s="51"/>
      <c r="I393" s="8"/>
      <c r="J393" s="199"/>
      <c r="K393" s="51"/>
      <c r="L393" s="8"/>
      <c r="M393" s="386"/>
      <c r="N393" s="718"/>
    </row>
    <row r="394" spans="1:14" ht="15" hidden="1">
      <c r="A394" s="198">
        <v>625001</v>
      </c>
      <c r="B394" s="9"/>
      <c r="C394" s="14"/>
      <c r="D394" s="806" t="s">
        <v>286</v>
      </c>
      <c r="E394" s="457" t="s">
        <v>82</v>
      </c>
      <c r="F394" s="51"/>
      <c r="G394" s="199"/>
      <c r="H394" s="51"/>
      <c r="I394" s="8"/>
      <c r="J394" s="199"/>
      <c r="K394" s="51"/>
      <c r="L394" s="8"/>
      <c r="M394" s="386"/>
      <c r="N394" s="480"/>
    </row>
    <row r="395" spans="1:14" ht="15">
      <c r="A395" s="198">
        <v>625002</v>
      </c>
      <c r="B395" s="9"/>
      <c r="C395" s="9">
        <v>41</v>
      </c>
      <c r="D395" s="804" t="s">
        <v>286</v>
      </c>
      <c r="E395" s="457" t="s">
        <v>83</v>
      </c>
      <c r="F395" s="51">
        <v>319</v>
      </c>
      <c r="G395" s="199">
        <v>244</v>
      </c>
      <c r="H395" s="51">
        <v>270</v>
      </c>
      <c r="I395" s="8">
        <v>270</v>
      </c>
      <c r="J395" s="199">
        <v>270</v>
      </c>
      <c r="K395" s="51">
        <v>270</v>
      </c>
      <c r="L395" s="8">
        <v>270</v>
      </c>
      <c r="M395" s="386">
        <v>229.58</v>
      </c>
      <c r="N395" s="1268">
        <f>(100/L395)*M395</f>
        <v>85.02962962962962</v>
      </c>
    </row>
    <row r="396" spans="1:14" ht="15">
      <c r="A396" s="196">
        <v>625003</v>
      </c>
      <c r="B396" s="7"/>
      <c r="C396" s="1002">
        <v>41</v>
      </c>
      <c r="D396" s="806" t="s">
        <v>286</v>
      </c>
      <c r="E396" s="829" t="s">
        <v>84</v>
      </c>
      <c r="F396" s="97">
        <v>16</v>
      </c>
      <c r="G396" s="197">
        <v>13</v>
      </c>
      <c r="H396" s="51">
        <v>17</v>
      </c>
      <c r="I396" s="8">
        <v>17</v>
      </c>
      <c r="J396" s="199">
        <v>17</v>
      </c>
      <c r="K396" s="51">
        <v>17</v>
      </c>
      <c r="L396" s="8">
        <v>17</v>
      </c>
      <c r="M396" s="386">
        <v>14.86</v>
      </c>
      <c r="N396" s="1283">
        <f>(100/L396)*M396</f>
        <v>87.41176470588236</v>
      </c>
    </row>
    <row r="397" spans="1:14" ht="15" hidden="1">
      <c r="A397" s="198">
        <v>625004</v>
      </c>
      <c r="B397" s="9"/>
      <c r="C397" s="14"/>
      <c r="D397" s="806" t="s">
        <v>286</v>
      </c>
      <c r="E397" s="457" t="s">
        <v>85</v>
      </c>
      <c r="F397" s="51"/>
      <c r="G397" s="199"/>
      <c r="H397" s="51"/>
      <c r="I397" s="8"/>
      <c r="J397" s="199"/>
      <c r="K397" s="51"/>
      <c r="L397" s="8"/>
      <c r="M397" s="386"/>
      <c r="N397" s="407"/>
    </row>
    <row r="398" spans="1:14" ht="15" hidden="1">
      <c r="A398" s="209">
        <v>625005</v>
      </c>
      <c r="B398" s="16"/>
      <c r="C398" s="239"/>
      <c r="D398" s="806" t="s">
        <v>286</v>
      </c>
      <c r="E398" s="856" t="s">
        <v>86</v>
      </c>
      <c r="F398" s="37"/>
      <c r="G398" s="210"/>
      <c r="H398" s="51"/>
      <c r="I398" s="8"/>
      <c r="J398" s="199"/>
      <c r="K398" s="51"/>
      <c r="L398" s="8"/>
      <c r="M398" s="386"/>
      <c r="N398" s="675"/>
    </row>
    <row r="399" spans="1:14" ht="15">
      <c r="A399" s="198">
        <v>625007</v>
      </c>
      <c r="B399" s="33"/>
      <c r="C399" s="239">
        <v>41</v>
      </c>
      <c r="D399" s="804" t="s">
        <v>286</v>
      </c>
      <c r="E399" s="457" t="s">
        <v>87</v>
      </c>
      <c r="F399" s="51">
        <v>108</v>
      </c>
      <c r="G399" s="199">
        <v>83</v>
      </c>
      <c r="H399" s="51">
        <v>92</v>
      </c>
      <c r="I399" s="8">
        <v>92</v>
      </c>
      <c r="J399" s="199">
        <v>92</v>
      </c>
      <c r="K399" s="51">
        <v>92</v>
      </c>
      <c r="L399" s="8">
        <v>92</v>
      </c>
      <c r="M399" s="386">
        <v>77.83</v>
      </c>
      <c r="N399" s="1271">
        <f>(100/L399)*M399</f>
        <v>84.59782608695652</v>
      </c>
    </row>
    <row r="400" spans="1:14" ht="15">
      <c r="A400" s="191">
        <v>632</v>
      </c>
      <c r="B400" s="3"/>
      <c r="C400" s="156"/>
      <c r="D400" s="808"/>
      <c r="E400" s="827" t="s">
        <v>89</v>
      </c>
      <c r="F400" s="5">
        <f>SUM(F401:F402)</f>
        <v>1458</v>
      </c>
      <c r="G400" s="192">
        <f>SUM(G401:G402)</f>
        <v>1279</v>
      </c>
      <c r="H400" s="5">
        <f aca="true" t="shared" si="56" ref="H400:M400">H401+H402</f>
        <v>2300</v>
      </c>
      <c r="I400" s="4">
        <f t="shared" si="56"/>
        <v>2300</v>
      </c>
      <c r="J400" s="192">
        <f t="shared" si="56"/>
        <v>1300</v>
      </c>
      <c r="K400" s="5">
        <f t="shared" si="56"/>
        <v>2300</v>
      </c>
      <c r="L400" s="4">
        <f t="shared" si="56"/>
        <v>1950</v>
      </c>
      <c r="M400" s="442">
        <f t="shared" si="56"/>
        <v>1151.7</v>
      </c>
      <c r="N400" s="1273">
        <f>(100/L400)*M400</f>
        <v>59.06153846153846</v>
      </c>
    </row>
    <row r="401" spans="1:14" ht="14.25" customHeight="1">
      <c r="A401" s="196">
        <v>632001</v>
      </c>
      <c r="B401" s="7">
        <v>1</v>
      </c>
      <c r="C401" s="1002">
        <v>41</v>
      </c>
      <c r="D401" s="816" t="s">
        <v>286</v>
      </c>
      <c r="E401" s="828" t="s">
        <v>287</v>
      </c>
      <c r="F401" s="97">
        <v>288</v>
      </c>
      <c r="G401" s="208">
        <v>271</v>
      </c>
      <c r="H401" s="97">
        <v>300</v>
      </c>
      <c r="I401" s="6">
        <v>300</v>
      </c>
      <c r="J401" s="208">
        <v>300</v>
      </c>
      <c r="K401" s="97">
        <v>300</v>
      </c>
      <c r="L401" s="6">
        <v>300</v>
      </c>
      <c r="M401" s="1185">
        <v>287.7</v>
      </c>
      <c r="N401" s="1268">
        <f>(100/L401)*M401</f>
        <v>95.89999999999999</v>
      </c>
    </row>
    <row r="402" spans="1:14" ht="13.5" customHeight="1">
      <c r="A402" s="200">
        <v>632001</v>
      </c>
      <c r="B402" s="11">
        <v>2</v>
      </c>
      <c r="C402" s="239">
        <v>41</v>
      </c>
      <c r="D402" s="817" t="s">
        <v>286</v>
      </c>
      <c r="E402" s="824" t="s">
        <v>92</v>
      </c>
      <c r="F402" s="97">
        <v>1170</v>
      </c>
      <c r="G402" s="197">
        <v>1008</v>
      </c>
      <c r="H402" s="97">
        <v>2000</v>
      </c>
      <c r="I402" s="6">
        <v>2000</v>
      </c>
      <c r="J402" s="197">
        <v>1000</v>
      </c>
      <c r="K402" s="97">
        <v>2000</v>
      </c>
      <c r="L402" s="6">
        <v>1650</v>
      </c>
      <c r="M402" s="1185">
        <v>864</v>
      </c>
      <c r="N402" s="1316">
        <f>(100/L402)*M402</f>
        <v>52.36363636363637</v>
      </c>
    </row>
    <row r="403" spans="1:14" ht="17.25" customHeight="1">
      <c r="A403" s="222">
        <v>633</v>
      </c>
      <c r="B403" s="3"/>
      <c r="C403" s="156"/>
      <c r="D403" s="808"/>
      <c r="E403" s="827" t="s">
        <v>96</v>
      </c>
      <c r="F403" s="5">
        <f aca="true" t="shared" si="57" ref="F403:M403">SUM(F404:F408)</f>
        <v>1485</v>
      </c>
      <c r="G403" s="192">
        <f t="shared" si="57"/>
        <v>1078</v>
      </c>
      <c r="H403" s="5">
        <f t="shared" si="57"/>
        <v>3885</v>
      </c>
      <c r="I403" s="5">
        <f t="shared" si="57"/>
        <v>3240</v>
      </c>
      <c r="J403" s="192">
        <f t="shared" si="57"/>
        <v>80</v>
      </c>
      <c r="K403" s="5">
        <f t="shared" si="57"/>
        <v>3535</v>
      </c>
      <c r="L403" s="5">
        <f t="shared" si="57"/>
        <v>3535</v>
      </c>
      <c r="M403" s="1181">
        <f t="shared" si="57"/>
        <v>192.39</v>
      </c>
      <c r="N403" s="1323">
        <f>(100/L403)*M403</f>
        <v>5.442432814710042</v>
      </c>
    </row>
    <row r="404" spans="1:14" ht="15">
      <c r="A404" s="933">
        <v>633004</v>
      </c>
      <c r="B404" s="23"/>
      <c r="C404" s="1002">
        <v>41</v>
      </c>
      <c r="D404" s="817" t="s">
        <v>286</v>
      </c>
      <c r="E404" s="841" t="s">
        <v>484</v>
      </c>
      <c r="F404" s="121">
        <v>129</v>
      </c>
      <c r="G404" s="249"/>
      <c r="H404" s="56"/>
      <c r="I404" s="37"/>
      <c r="J404" s="210"/>
      <c r="K404" s="56"/>
      <c r="L404" s="22"/>
      <c r="M404" s="1182"/>
      <c r="N404" s="1324"/>
    </row>
    <row r="405" spans="1:14" ht="15">
      <c r="A405" s="307">
        <v>633003</v>
      </c>
      <c r="B405" s="7"/>
      <c r="C405" s="1002">
        <v>41</v>
      </c>
      <c r="D405" s="817" t="s">
        <v>286</v>
      </c>
      <c r="E405" s="931" t="s">
        <v>399</v>
      </c>
      <c r="F405" s="57">
        <v>1188</v>
      </c>
      <c r="G405" s="244">
        <v>978</v>
      </c>
      <c r="H405" s="51"/>
      <c r="I405" s="25"/>
      <c r="J405" s="244"/>
      <c r="K405" s="51"/>
      <c r="L405" s="8"/>
      <c r="M405" s="386"/>
      <c r="N405" s="1275"/>
    </row>
    <row r="406" spans="1:14" ht="15">
      <c r="A406" s="307">
        <v>633006</v>
      </c>
      <c r="B406" s="7"/>
      <c r="C406" s="1002">
        <v>41</v>
      </c>
      <c r="D406" s="817" t="s">
        <v>286</v>
      </c>
      <c r="E406" s="931" t="s">
        <v>442</v>
      </c>
      <c r="F406" s="445"/>
      <c r="G406" s="244"/>
      <c r="H406" s="338">
        <v>350</v>
      </c>
      <c r="I406" s="439">
        <v>275</v>
      </c>
      <c r="J406" s="244"/>
      <c r="K406" s="338"/>
      <c r="L406" s="96"/>
      <c r="M406" s="390"/>
      <c r="N406" s="1289"/>
    </row>
    <row r="407" spans="1:14" ht="15">
      <c r="A407" s="198">
        <v>633006</v>
      </c>
      <c r="B407" s="9">
        <v>7</v>
      </c>
      <c r="C407" s="1002">
        <v>41</v>
      </c>
      <c r="D407" s="817" t="s">
        <v>286</v>
      </c>
      <c r="E407" s="457" t="s">
        <v>221</v>
      </c>
      <c r="F407" s="930">
        <v>149</v>
      </c>
      <c r="G407" s="199">
        <v>71</v>
      </c>
      <c r="H407" s="930">
        <v>3500</v>
      </c>
      <c r="I407" s="151">
        <v>2930</v>
      </c>
      <c r="J407" s="199">
        <v>50</v>
      </c>
      <c r="K407" s="930">
        <v>3500</v>
      </c>
      <c r="L407" s="151">
        <v>3500</v>
      </c>
      <c r="M407" s="386">
        <v>192.39</v>
      </c>
      <c r="N407" s="1305">
        <f>(100/L407)*M407</f>
        <v>5.496857142857142</v>
      </c>
    </row>
    <row r="408" spans="1:14" ht="15">
      <c r="A408" s="196">
        <v>633006</v>
      </c>
      <c r="B408" s="7">
        <v>3</v>
      </c>
      <c r="C408" s="1002">
        <v>41</v>
      </c>
      <c r="D408" s="817" t="s">
        <v>286</v>
      </c>
      <c r="E408" s="829" t="s">
        <v>103</v>
      </c>
      <c r="F408" s="97">
        <v>19</v>
      </c>
      <c r="G408" s="197">
        <v>29</v>
      </c>
      <c r="H408" s="97">
        <v>35</v>
      </c>
      <c r="I408" s="6">
        <v>35</v>
      </c>
      <c r="J408" s="197">
        <v>30</v>
      </c>
      <c r="K408" s="97">
        <v>35</v>
      </c>
      <c r="L408" s="6">
        <v>35</v>
      </c>
      <c r="M408" s="1185">
        <v>0</v>
      </c>
      <c r="N408" s="1271">
        <f>(100/L408)*M408</f>
        <v>0</v>
      </c>
    </row>
    <row r="409" spans="1:14" ht="15">
      <c r="A409" s="222">
        <v>635</v>
      </c>
      <c r="B409" s="3"/>
      <c r="C409" s="156"/>
      <c r="D409" s="808"/>
      <c r="E409" s="827" t="s">
        <v>288</v>
      </c>
      <c r="F409" s="5">
        <v>0</v>
      </c>
      <c r="G409" s="192">
        <v>87</v>
      </c>
      <c r="H409" s="5">
        <v>200</v>
      </c>
      <c r="I409" s="4">
        <v>200</v>
      </c>
      <c r="J409" s="192">
        <v>50</v>
      </c>
      <c r="K409" s="5">
        <f>K410</f>
        <v>200</v>
      </c>
      <c r="L409" s="4">
        <f>L410</f>
        <v>200</v>
      </c>
      <c r="M409" s="442">
        <f>M410</f>
        <v>0</v>
      </c>
      <c r="N409" s="1286">
        <f>(100/L409)*M409</f>
        <v>0</v>
      </c>
    </row>
    <row r="410" spans="1:14" ht="15">
      <c r="A410" s="193">
        <v>635006</v>
      </c>
      <c r="B410" s="80">
        <v>4</v>
      </c>
      <c r="C410" s="123">
        <v>41</v>
      </c>
      <c r="D410" s="808" t="s">
        <v>286</v>
      </c>
      <c r="E410" s="838" t="s">
        <v>289</v>
      </c>
      <c r="F410" s="82">
        <v>0</v>
      </c>
      <c r="G410" s="194">
        <v>87</v>
      </c>
      <c r="H410" s="82">
        <v>200</v>
      </c>
      <c r="I410" s="83">
        <v>200</v>
      </c>
      <c r="J410" s="194">
        <v>150</v>
      </c>
      <c r="K410" s="82">
        <v>200</v>
      </c>
      <c r="L410" s="83">
        <v>200</v>
      </c>
      <c r="M410" s="1184"/>
      <c r="N410" s="1294"/>
    </row>
    <row r="411" spans="1:14" ht="15">
      <c r="A411" s="191">
        <v>637</v>
      </c>
      <c r="B411" s="3"/>
      <c r="C411" s="156"/>
      <c r="D411" s="808"/>
      <c r="E411" s="827" t="s">
        <v>140</v>
      </c>
      <c r="F411" s="5">
        <f>SUM(F412:F413)</f>
        <v>2235</v>
      </c>
      <c r="G411" s="192">
        <f>SUM(G412:G413)</f>
        <v>2238</v>
      </c>
      <c r="H411" s="5">
        <v>2020</v>
      </c>
      <c r="I411" s="4">
        <f>SUM(I412:I415)</f>
        <v>2830</v>
      </c>
      <c r="J411" s="192">
        <f>SUM(J412:J413)</f>
        <v>2400</v>
      </c>
      <c r="K411" s="5">
        <f>SUM(K412:K415)</f>
        <v>2220</v>
      </c>
      <c r="L411" s="4">
        <f>L412+L413+L414+L415</f>
        <v>2220</v>
      </c>
      <c r="M411" s="442">
        <f>M412+M413+M414+M415</f>
        <v>1844.54</v>
      </c>
      <c r="N411" s="1273">
        <f>(100/L411)*M411</f>
        <v>83.08738738738738</v>
      </c>
    </row>
    <row r="412" spans="1:14" ht="15">
      <c r="A412" s="206">
        <v>637027</v>
      </c>
      <c r="B412" s="150"/>
      <c r="C412" s="150">
        <v>41</v>
      </c>
      <c r="D412" s="807" t="s">
        <v>286</v>
      </c>
      <c r="E412" s="842" t="s">
        <v>165</v>
      </c>
      <c r="F412" s="811">
        <v>2235</v>
      </c>
      <c r="G412" s="243">
        <v>1797</v>
      </c>
      <c r="H412" s="811">
        <v>1900</v>
      </c>
      <c r="I412" s="24">
        <v>1900</v>
      </c>
      <c r="J412" s="243">
        <v>1900</v>
      </c>
      <c r="K412" s="811">
        <v>1900</v>
      </c>
      <c r="L412" s="24">
        <v>1900</v>
      </c>
      <c r="M412" s="1187">
        <v>1668.98</v>
      </c>
      <c r="N412" s="1267">
        <f>(100/L412)*M412</f>
        <v>87.84105263157895</v>
      </c>
    </row>
    <row r="413" spans="1:14" ht="15">
      <c r="A413" s="193">
        <v>637004</v>
      </c>
      <c r="B413" s="80"/>
      <c r="C413" s="123">
        <v>41</v>
      </c>
      <c r="D413" s="808" t="s">
        <v>286</v>
      </c>
      <c r="E413" s="838" t="s">
        <v>290</v>
      </c>
      <c r="F413" s="82"/>
      <c r="G413" s="194">
        <v>441</v>
      </c>
      <c r="H413" s="82"/>
      <c r="I413" s="83">
        <v>460</v>
      </c>
      <c r="J413" s="194">
        <v>500</v>
      </c>
      <c r="K413" s="82"/>
      <c r="L413" s="83"/>
      <c r="M413" s="1184"/>
      <c r="N413" s="696"/>
    </row>
    <row r="414" spans="1:14" ht="15">
      <c r="A414" s="193">
        <v>637004</v>
      </c>
      <c r="B414" s="80">
        <v>5</v>
      </c>
      <c r="C414" s="123">
        <v>41</v>
      </c>
      <c r="D414" s="808" t="s">
        <v>286</v>
      </c>
      <c r="E414" s="838" t="s">
        <v>200</v>
      </c>
      <c r="F414" s="121"/>
      <c r="G414" s="249"/>
      <c r="H414" s="56"/>
      <c r="I414" s="37">
        <v>350</v>
      </c>
      <c r="J414" s="210"/>
      <c r="K414" s="56">
        <v>200</v>
      </c>
      <c r="L414" s="22">
        <v>200</v>
      </c>
      <c r="M414" s="1182">
        <v>56.5</v>
      </c>
      <c r="N414" s="1268">
        <f aca="true" t="shared" si="58" ref="N414:N420">(100/L414)*M414</f>
        <v>28.25</v>
      </c>
    </row>
    <row r="415" spans="1:14" ht="15">
      <c r="A415" s="193">
        <v>637015</v>
      </c>
      <c r="B415" s="80"/>
      <c r="C415" s="123"/>
      <c r="D415" s="808" t="s">
        <v>77</v>
      </c>
      <c r="E415" s="838" t="s">
        <v>158</v>
      </c>
      <c r="F415" s="82"/>
      <c r="G415" s="194"/>
      <c r="H415" s="82">
        <v>120</v>
      </c>
      <c r="I415" s="83">
        <v>120</v>
      </c>
      <c r="J415" s="194"/>
      <c r="K415" s="82">
        <v>120</v>
      </c>
      <c r="L415" s="83">
        <v>120</v>
      </c>
      <c r="M415" s="1184">
        <v>119.06</v>
      </c>
      <c r="N415" s="1267">
        <f t="shared" si="58"/>
        <v>99.21666666666667</v>
      </c>
    </row>
    <row r="416" spans="1:14" ht="15">
      <c r="A416" s="191">
        <v>642</v>
      </c>
      <c r="B416" s="3"/>
      <c r="C416" s="156"/>
      <c r="D416" s="808"/>
      <c r="E416" s="827" t="s">
        <v>291</v>
      </c>
      <c r="F416" s="5">
        <f>SUM(F417:F420)</f>
        <v>7559</v>
      </c>
      <c r="G416" s="192">
        <f aca="true" t="shared" si="59" ref="G416:M416">SUM(G417:G420)</f>
        <v>6015</v>
      </c>
      <c r="H416" s="5">
        <f t="shared" si="59"/>
        <v>1700</v>
      </c>
      <c r="I416" s="4">
        <f t="shared" si="59"/>
        <v>2810</v>
      </c>
      <c r="J416" s="192">
        <f t="shared" si="59"/>
        <v>1520</v>
      </c>
      <c r="K416" s="5">
        <f t="shared" si="59"/>
        <v>1560</v>
      </c>
      <c r="L416" s="4">
        <f t="shared" si="59"/>
        <v>2910</v>
      </c>
      <c r="M416" s="442">
        <f t="shared" si="59"/>
        <v>2776.7</v>
      </c>
      <c r="N416" s="1273">
        <f t="shared" si="58"/>
        <v>95.4192439862543</v>
      </c>
    </row>
    <row r="417" spans="1:14" ht="15">
      <c r="A417" s="207">
        <v>642002</v>
      </c>
      <c r="B417" s="23">
        <v>3</v>
      </c>
      <c r="C417" s="981">
        <v>41</v>
      </c>
      <c r="D417" s="816" t="s">
        <v>180</v>
      </c>
      <c r="E417" s="812" t="s">
        <v>292</v>
      </c>
      <c r="F417" s="37">
        <v>804</v>
      </c>
      <c r="G417" s="210">
        <v>795</v>
      </c>
      <c r="H417" s="37">
        <v>900</v>
      </c>
      <c r="I417" s="37">
        <v>900</v>
      </c>
      <c r="J417" s="210">
        <v>800</v>
      </c>
      <c r="K417" s="37">
        <v>650</v>
      </c>
      <c r="L417" s="37">
        <v>800</v>
      </c>
      <c r="M417" s="1186">
        <v>776.7</v>
      </c>
      <c r="N417" s="1268">
        <f t="shared" si="58"/>
        <v>97.0875</v>
      </c>
    </row>
    <row r="418" spans="1:14" ht="15">
      <c r="A418" s="198">
        <v>642006</v>
      </c>
      <c r="B418" s="9"/>
      <c r="C418" s="1002">
        <v>41</v>
      </c>
      <c r="D418" s="817" t="s">
        <v>180</v>
      </c>
      <c r="E418" s="457" t="s">
        <v>293</v>
      </c>
      <c r="F418" s="930">
        <v>440</v>
      </c>
      <c r="G418" s="199">
        <v>300</v>
      </c>
      <c r="H418" s="51">
        <v>450</v>
      </c>
      <c r="I418" s="8">
        <v>450</v>
      </c>
      <c r="J418" s="199">
        <v>300</v>
      </c>
      <c r="K418" s="51">
        <v>450</v>
      </c>
      <c r="L418" s="8">
        <v>650</v>
      </c>
      <c r="M418" s="386">
        <v>650</v>
      </c>
      <c r="N418" s="1272">
        <f t="shared" si="58"/>
        <v>100</v>
      </c>
    </row>
    <row r="419" spans="1:14" ht="15">
      <c r="A419" s="198">
        <v>642011</v>
      </c>
      <c r="B419" s="9"/>
      <c r="C419" s="1002">
        <v>41</v>
      </c>
      <c r="D419" s="817" t="s">
        <v>180</v>
      </c>
      <c r="E419" s="457" t="s">
        <v>294</v>
      </c>
      <c r="F419" s="930">
        <v>315</v>
      </c>
      <c r="G419" s="199">
        <v>420</v>
      </c>
      <c r="H419" s="51">
        <v>350</v>
      </c>
      <c r="I419" s="8">
        <v>460</v>
      </c>
      <c r="J419" s="199">
        <v>420</v>
      </c>
      <c r="K419" s="51">
        <v>460</v>
      </c>
      <c r="L419" s="8">
        <v>460</v>
      </c>
      <c r="M419" s="386">
        <v>350</v>
      </c>
      <c r="N419" s="1283">
        <f t="shared" si="58"/>
        <v>76.08695652173913</v>
      </c>
    </row>
    <row r="420" spans="1:14" ht="15">
      <c r="A420" s="209">
        <v>642007</v>
      </c>
      <c r="B420" s="16"/>
      <c r="C420" s="239">
        <v>41</v>
      </c>
      <c r="D420" s="817" t="s">
        <v>180</v>
      </c>
      <c r="E420" s="824" t="s">
        <v>295</v>
      </c>
      <c r="F420" s="811">
        <v>6000</v>
      </c>
      <c r="G420" s="243">
        <v>4500</v>
      </c>
      <c r="H420" s="37"/>
      <c r="I420" s="37">
        <v>1000</v>
      </c>
      <c r="J420" s="210"/>
      <c r="K420" s="214"/>
      <c r="L420" s="37">
        <v>1000</v>
      </c>
      <c r="M420" s="1186">
        <v>1000</v>
      </c>
      <c r="N420" s="718">
        <f t="shared" si="58"/>
        <v>100</v>
      </c>
    </row>
    <row r="421" spans="1:14" ht="15.75" thickBot="1">
      <c r="A421" s="297"/>
      <c r="B421" s="113"/>
      <c r="C421" s="1022"/>
      <c r="D421" s="839"/>
      <c r="E421" s="854"/>
      <c r="F421" s="869"/>
      <c r="G421" s="421"/>
      <c r="H421" s="747"/>
      <c r="I421" s="152"/>
      <c r="J421" s="270"/>
      <c r="K421" s="152"/>
      <c r="L421" s="152"/>
      <c r="M421" s="1223"/>
      <c r="N421" s="1290"/>
    </row>
    <row r="422" spans="1:14" ht="15.75" thickBot="1">
      <c r="A422" s="73" t="s">
        <v>296</v>
      </c>
      <c r="B422" s="18"/>
      <c r="C422" s="999"/>
      <c r="D422" s="802"/>
      <c r="E422" s="61" t="s">
        <v>297</v>
      </c>
      <c r="F422" s="74">
        <f>SUM(F423+F425+F427)</f>
        <v>531</v>
      </c>
      <c r="G422" s="19">
        <f>SUM(G423+G425+G427)</f>
        <v>848</v>
      </c>
      <c r="H422" s="74">
        <f>H423+H425+H427</f>
        <v>1075</v>
      </c>
      <c r="I422" s="72">
        <f>I423+I425+I427</f>
        <v>1075</v>
      </c>
      <c r="J422" s="19">
        <f>J423+J425+J427</f>
        <v>971.8</v>
      </c>
      <c r="K422" s="74">
        <f>K423+K427</f>
        <v>575</v>
      </c>
      <c r="L422" s="72">
        <f>L423+L425+L427+L429</f>
        <v>5375</v>
      </c>
      <c r="M422" s="394">
        <f>M423+M429+M427</f>
        <v>5097.91</v>
      </c>
      <c r="N422" s="392">
        <f>(100/L422)*M422</f>
        <v>94.84483720930233</v>
      </c>
    </row>
    <row r="423" spans="1:14" ht="14.25" customHeight="1">
      <c r="A423" s="300">
        <v>632</v>
      </c>
      <c r="B423" s="104"/>
      <c r="C423" s="162">
        <v>41</v>
      </c>
      <c r="D423" s="1450" t="s">
        <v>286</v>
      </c>
      <c r="E423" s="836" t="s">
        <v>241</v>
      </c>
      <c r="F423" s="116">
        <v>531</v>
      </c>
      <c r="G423" s="248">
        <v>848</v>
      </c>
      <c r="H423" s="116">
        <v>1000</v>
      </c>
      <c r="I423" s="107">
        <v>1000</v>
      </c>
      <c r="J423" s="248">
        <v>900</v>
      </c>
      <c r="K423" s="116">
        <f>K424</f>
        <v>500</v>
      </c>
      <c r="L423" s="107">
        <f>L424</f>
        <v>500</v>
      </c>
      <c r="M423" s="1193">
        <f>M424</f>
        <v>248.41</v>
      </c>
      <c r="N423" s="1273">
        <f>(100/L423)*M423</f>
        <v>49.682</v>
      </c>
    </row>
    <row r="424" spans="1:14" ht="15" customHeight="1" hidden="1">
      <c r="A424" s="200">
        <v>632001</v>
      </c>
      <c r="B424" s="11">
        <v>1</v>
      </c>
      <c r="C424" s="236">
        <v>41</v>
      </c>
      <c r="D424" s="808" t="s">
        <v>286</v>
      </c>
      <c r="E424" s="824" t="s">
        <v>91</v>
      </c>
      <c r="F424" s="85">
        <v>531</v>
      </c>
      <c r="G424" s="201">
        <v>848</v>
      </c>
      <c r="H424" s="85">
        <v>1000</v>
      </c>
      <c r="I424" s="10">
        <v>1000</v>
      </c>
      <c r="J424" s="201">
        <v>900</v>
      </c>
      <c r="K424" s="85">
        <v>500</v>
      </c>
      <c r="L424" s="10">
        <v>500</v>
      </c>
      <c r="M424" s="1184">
        <v>248.41</v>
      </c>
      <c r="N424" s="1325">
        <f>(100/L424)*M424</f>
        <v>49.682</v>
      </c>
    </row>
    <row r="425" spans="1:14" ht="15" hidden="1">
      <c r="A425" s="191">
        <v>635</v>
      </c>
      <c r="B425" s="3"/>
      <c r="C425" s="156"/>
      <c r="D425" s="808"/>
      <c r="E425" s="827" t="s">
        <v>298</v>
      </c>
      <c r="F425" s="5">
        <v>0</v>
      </c>
      <c r="G425" s="192">
        <v>0</v>
      </c>
      <c r="H425" s="5">
        <v>0</v>
      </c>
      <c r="I425" s="4">
        <v>0</v>
      </c>
      <c r="J425" s="192">
        <v>0</v>
      </c>
      <c r="K425" s="5">
        <f>K426</f>
        <v>0</v>
      </c>
      <c r="L425" s="4">
        <f>L426</f>
        <v>0</v>
      </c>
      <c r="M425" s="442">
        <f>M426</f>
        <v>0</v>
      </c>
      <c r="N425" s="1326"/>
    </row>
    <row r="426" spans="1:14" ht="15" hidden="1">
      <c r="A426" s="193">
        <v>635006</v>
      </c>
      <c r="B426" s="80"/>
      <c r="C426" s="123"/>
      <c r="D426" s="808" t="s">
        <v>286</v>
      </c>
      <c r="E426" s="838" t="s">
        <v>299</v>
      </c>
      <c r="F426" s="82">
        <v>0</v>
      </c>
      <c r="G426" s="194">
        <v>0</v>
      </c>
      <c r="H426" s="82">
        <v>0</v>
      </c>
      <c r="I426" s="82">
        <v>0</v>
      </c>
      <c r="J426" s="194">
        <v>0</v>
      </c>
      <c r="K426" s="82">
        <v>0</v>
      </c>
      <c r="L426" s="82">
        <v>0</v>
      </c>
      <c r="M426" s="1184">
        <v>0</v>
      </c>
      <c r="N426" s="1325"/>
    </row>
    <row r="427" spans="1:14" ht="15">
      <c r="A427" s="222">
        <v>633</v>
      </c>
      <c r="B427" s="3"/>
      <c r="C427" s="156"/>
      <c r="D427" s="808"/>
      <c r="E427" s="827" t="s">
        <v>96</v>
      </c>
      <c r="F427" s="5"/>
      <c r="G427" s="192"/>
      <c r="H427" s="5">
        <v>75</v>
      </c>
      <c r="I427" s="5">
        <v>75</v>
      </c>
      <c r="J427" s="192">
        <v>71.8</v>
      </c>
      <c r="K427" s="5">
        <f>K428</f>
        <v>75</v>
      </c>
      <c r="L427" s="5">
        <f>L428</f>
        <v>75</v>
      </c>
      <c r="M427" s="442">
        <v>49.5</v>
      </c>
      <c r="N427" s="1326">
        <f>(100/L427)*M427</f>
        <v>66</v>
      </c>
    </row>
    <row r="428" spans="1:14" ht="15">
      <c r="A428" s="209">
        <v>633006</v>
      </c>
      <c r="B428" s="36">
        <v>7</v>
      </c>
      <c r="C428" s="80">
        <v>41</v>
      </c>
      <c r="D428" s="808" t="s">
        <v>286</v>
      </c>
      <c r="E428" s="838" t="s">
        <v>221</v>
      </c>
      <c r="F428" s="873"/>
      <c r="G428" s="194"/>
      <c r="H428" s="121">
        <v>75</v>
      </c>
      <c r="I428" s="83">
        <v>75</v>
      </c>
      <c r="J428" s="194">
        <v>72</v>
      </c>
      <c r="K428" s="82">
        <v>75</v>
      </c>
      <c r="L428" s="37">
        <v>75</v>
      </c>
      <c r="M428" s="1184">
        <v>49.5</v>
      </c>
      <c r="N428" s="1267">
        <f>(100/L428)*M428</f>
        <v>66</v>
      </c>
    </row>
    <row r="429" spans="1:14" ht="15">
      <c r="A429" s="191">
        <v>637</v>
      </c>
      <c r="B429" s="3"/>
      <c r="C429" s="156"/>
      <c r="D429" s="808"/>
      <c r="E429" s="827" t="s">
        <v>140</v>
      </c>
      <c r="F429" s="312"/>
      <c r="G429" s="249"/>
      <c r="H429" s="121"/>
      <c r="I429" s="83"/>
      <c r="J429" s="194"/>
      <c r="K429" s="82"/>
      <c r="L429" s="5">
        <v>4800</v>
      </c>
      <c r="M429" s="192">
        <v>4800</v>
      </c>
      <c r="N429" s="1427">
        <f>(100/L429)*M429</f>
        <v>100</v>
      </c>
    </row>
    <row r="430" spans="1:14" ht="15">
      <c r="A430" s="196">
        <v>637011</v>
      </c>
      <c r="B430" s="55"/>
      <c r="C430" s="1002">
        <v>111</v>
      </c>
      <c r="D430" s="817" t="s">
        <v>286</v>
      </c>
      <c r="E430" s="828" t="s">
        <v>555</v>
      </c>
      <c r="F430" s="870"/>
      <c r="G430" s="208"/>
      <c r="H430" s="56"/>
      <c r="I430" s="97"/>
      <c r="J430" s="197"/>
      <c r="K430" s="97"/>
      <c r="L430" s="97">
        <v>1200</v>
      </c>
      <c r="M430" s="1185">
        <v>1200</v>
      </c>
      <c r="N430" s="1423">
        <f>(100/L430)*M430</f>
        <v>100</v>
      </c>
    </row>
    <row r="431" spans="1:14" ht="15">
      <c r="A431" s="209">
        <v>637011</v>
      </c>
      <c r="B431" s="36"/>
      <c r="C431" s="150">
        <v>41</v>
      </c>
      <c r="D431" s="807" t="s">
        <v>286</v>
      </c>
      <c r="E431" s="856" t="s">
        <v>555</v>
      </c>
      <c r="F431" s="46"/>
      <c r="G431" s="210"/>
      <c r="H431" s="37"/>
      <c r="I431" s="37"/>
      <c r="J431" s="243"/>
      <c r="K431" s="811"/>
      <c r="L431" s="37">
        <v>3600</v>
      </c>
      <c r="M431" s="1187">
        <v>3600</v>
      </c>
      <c r="N431" s="1313">
        <f>(100/L431)*M431</f>
        <v>100</v>
      </c>
    </row>
    <row r="432" spans="1:14" ht="15.75" thickBot="1">
      <c r="A432" s="308"/>
      <c r="B432" s="113"/>
      <c r="C432" s="1015"/>
      <c r="D432" s="804"/>
      <c r="E432" s="854"/>
      <c r="F432" s="831"/>
      <c r="G432" s="421"/>
      <c r="H432" s="747"/>
      <c r="I432" s="153"/>
      <c r="J432" s="932"/>
      <c r="K432" s="178"/>
      <c r="L432" s="153"/>
      <c r="M432" s="1203"/>
      <c r="N432" s="696"/>
    </row>
    <row r="433" spans="1:14" ht="15.75" thickBot="1">
      <c r="A433" s="213" t="s">
        <v>437</v>
      </c>
      <c r="B433" s="103"/>
      <c r="C433" s="59"/>
      <c r="D433" s="802"/>
      <c r="E433" s="61" t="s">
        <v>366</v>
      </c>
      <c r="F433" s="74">
        <f>F434+F435+F448+F444+F454+F478+F481+F494+F476</f>
        <v>153358</v>
      </c>
      <c r="G433" s="19">
        <f>G434+G435+G448+G444+G454+G478+G481+G494+G476+G445</f>
        <v>177082</v>
      </c>
      <c r="H433" s="74">
        <f>H434+H435+H448+H444+H454+H476+H478+H481+H494</f>
        <v>204230</v>
      </c>
      <c r="I433" s="72">
        <f>I434+I435+I448+I444+I454+I476+I478+I481+I494+I445</f>
        <v>219327</v>
      </c>
      <c r="J433" s="19">
        <f>J434+J435+J448+J444+J454+J476+J478+J481+J494</f>
        <v>162060</v>
      </c>
      <c r="K433" s="74">
        <f>K434+K435+K448+K445+K454+K476+K478+K481+K494</f>
        <v>227970</v>
      </c>
      <c r="L433" s="72">
        <f>L434+L435+L448+L444+L454+L476+L478+L481+L494+L445</f>
        <v>229839.6</v>
      </c>
      <c r="M433" s="394">
        <f>M434+M435+M448+M444+M454+M476+M478+M481+M494+M445</f>
        <v>162775.55999999997</v>
      </c>
      <c r="N433" s="392">
        <f aca="true" t="shared" si="60" ref="N433:N443">(100/L433)*M433</f>
        <v>70.82137281826107</v>
      </c>
    </row>
    <row r="434" spans="1:14" ht="15">
      <c r="A434" s="300">
        <v>611000</v>
      </c>
      <c r="B434" s="162"/>
      <c r="C434" s="162">
        <v>41</v>
      </c>
      <c r="D434" s="1450" t="s">
        <v>300</v>
      </c>
      <c r="E434" s="836" t="s">
        <v>78</v>
      </c>
      <c r="F434" s="116">
        <v>74077</v>
      </c>
      <c r="G434" s="248">
        <v>88461</v>
      </c>
      <c r="H434" s="116">
        <v>102000</v>
      </c>
      <c r="I434" s="107">
        <v>102000</v>
      </c>
      <c r="J434" s="248">
        <v>76000</v>
      </c>
      <c r="K434" s="116">
        <v>129000</v>
      </c>
      <c r="L434" s="107">
        <v>129000</v>
      </c>
      <c r="M434" s="1193">
        <v>94335.66</v>
      </c>
      <c r="N434" s="1273">
        <f t="shared" si="60"/>
        <v>73.12841860465116</v>
      </c>
    </row>
    <row r="435" spans="1:14" ht="15">
      <c r="A435" s="231">
        <v>62</v>
      </c>
      <c r="B435" s="112"/>
      <c r="C435" s="166"/>
      <c r="D435" s="804"/>
      <c r="E435" s="853" t="s">
        <v>79</v>
      </c>
      <c r="F435" s="77">
        <f>SUM(F436:F443)</f>
        <v>25955</v>
      </c>
      <c r="G435" s="251">
        <f aca="true" t="shared" si="61" ref="G435:M435">SUM(G436:G443)</f>
        <v>30971</v>
      </c>
      <c r="H435" s="77">
        <f t="shared" si="61"/>
        <v>35900</v>
      </c>
      <c r="I435" s="77">
        <f t="shared" si="61"/>
        <v>35900</v>
      </c>
      <c r="J435" s="251">
        <f t="shared" si="61"/>
        <v>31900</v>
      </c>
      <c r="K435" s="77">
        <f t="shared" si="61"/>
        <v>45750</v>
      </c>
      <c r="L435" s="77">
        <f t="shared" si="61"/>
        <v>45750</v>
      </c>
      <c r="M435" s="1180">
        <f t="shared" si="61"/>
        <v>32419.82</v>
      </c>
      <c r="N435" s="1273">
        <f t="shared" si="60"/>
        <v>70.86299453551912</v>
      </c>
    </row>
    <row r="436" spans="1:14" ht="15">
      <c r="A436" s="207">
        <v>621000</v>
      </c>
      <c r="B436" s="23"/>
      <c r="C436" s="981">
        <v>41</v>
      </c>
      <c r="D436" s="816" t="s">
        <v>300</v>
      </c>
      <c r="E436" s="828" t="s">
        <v>80</v>
      </c>
      <c r="F436" s="56">
        <v>1447</v>
      </c>
      <c r="G436" s="208">
        <v>2622</v>
      </c>
      <c r="H436" s="56">
        <v>3000</v>
      </c>
      <c r="I436" s="22">
        <v>3000</v>
      </c>
      <c r="J436" s="208">
        <v>1800</v>
      </c>
      <c r="K436" s="56">
        <v>5000</v>
      </c>
      <c r="L436" s="22">
        <v>5000</v>
      </c>
      <c r="M436" s="1182">
        <v>2569.44</v>
      </c>
      <c r="N436" s="1268">
        <f t="shared" si="60"/>
        <v>51.3888</v>
      </c>
    </row>
    <row r="437" spans="1:14" ht="15">
      <c r="A437" s="196">
        <v>623000</v>
      </c>
      <c r="B437" s="55"/>
      <c r="C437" s="91">
        <v>41</v>
      </c>
      <c r="D437" s="817" t="s">
        <v>300</v>
      </c>
      <c r="E437" s="829" t="s">
        <v>81</v>
      </c>
      <c r="F437" s="51">
        <v>6013</v>
      </c>
      <c r="G437" s="199">
        <v>6085</v>
      </c>
      <c r="H437" s="51">
        <v>7200</v>
      </c>
      <c r="I437" s="8">
        <v>7200</v>
      </c>
      <c r="J437" s="199">
        <v>7200</v>
      </c>
      <c r="K437" s="51">
        <v>7900</v>
      </c>
      <c r="L437" s="8">
        <v>7900</v>
      </c>
      <c r="M437" s="386">
        <v>6655.48</v>
      </c>
      <c r="N437" s="1319">
        <f t="shared" si="60"/>
        <v>84.246582278481</v>
      </c>
    </row>
    <row r="438" spans="1:14" ht="15">
      <c r="A438" s="198">
        <v>625001</v>
      </c>
      <c r="B438" s="9"/>
      <c r="C438" s="14">
        <v>41</v>
      </c>
      <c r="D438" s="806" t="s">
        <v>300</v>
      </c>
      <c r="E438" s="457" t="s">
        <v>82</v>
      </c>
      <c r="F438" s="51">
        <v>1037</v>
      </c>
      <c r="G438" s="199">
        <v>1247</v>
      </c>
      <c r="H438" s="37">
        <v>1500</v>
      </c>
      <c r="I438" s="13">
        <v>1500</v>
      </c>
      <c r="J438" s="210">
        <v>1300</v>
      </c>
      <c r="K438" s="37">
        <v>1900</v>
      </c>
      <c r="L438" s="13">
        <v>1900</v>
      </c>
      <c r="M438" s="390">
        <v>1311.62</v>
      </c>
      <c r="N438" s="1305">
        <f t="shared" si="60"/>
        <v>69.03263157894736</v>
      </c>
    </row>
    <row r="439" spans="1:14" ht="15">
      <c r="A439" s="198">
        <v>625002</v>
      </c>
      <c r="B439" s="9"/>
      <c r="C439" s="14">
        <v>41</v>
      </c>
      <c r="D439" s="806" t="s">
        <v>300</v>
      </c>
      <c r="E439" s="457" t="s">
        <v>83</v>
      </c>
      <c r="F439" s="37">
        <v>10379</v>
      </c>
      <c r="G439" s="210">
        <v>12496</v>
      </c>
      <c r="H439" s="57">
        <v>14300</v>
      </c>
      <c r="I439" s="25">
        <v>14300</v>
      </c>
      <c r="J439" s="244">
        <v>12600</v>
      </c>
      <c r="K439" s="57">
        <v>18500</v>
      </c>
      <c r="L439" s="25">
        <v>18500</v>
      </c>
      <c r="M439" s="391">
        <v>13119.92</v>
      </c>
      <c r="N439" s="1305">
        <f t="shared" si="60"/>
        <v>70.91848648648649</v>
      </c>
    </row>
    <row r="440" spans="1:14" ht="15">
      <c r="A440" s="198">
        <v>625003</v>
      </c>
      <c r="B440" s="9"/>
      <c r="C440" s="14">
        <v>41</v>
      </c>
      <c r="D440" s="806" t="s">
        <v>300</v>
      </c>
      <c r="E440" s="457" t="s">
        <v>84</v>
      </c>
      <c r="F440" s="51">
        <v>593</v>
      </c>
      <c r="G440" s="199">
        <v>713</v>
      </c>
      <c r="H440" s="57">
        <v>850</v>
      </c>
      <c r="I440" s="25">
        <v>850</v>
      </c>
      <c r="J440" s="244">
        <v>750</v>
      </c>
      <c r="K440" s="57">
        <v>1050</v>
      </c>
      <c r="L440" s="25">
        <v>1050</v>
      </c>
      <c r="M440" s="391">
        <v>749.56</v>
      </c>
      <c r="N440" s="1305">
        <f t="shared" si="60"/>
        <v>71.38666666666666</v>
      </c>
    </row>
    <row r="441" spans="1:14" ht="15">
      <c r="A441" s="198">
        <v>625004</v>
      </c>
      <c r="B441" s="9"/>
      <c r="C441" s="14">
        <v>41</v>
      </c>
      <c r="D441" s="806" t="s">
        <v>300</v>
      </c>
      <c r="E441" s="457" t="s">
        <v>85</v>
      </c>
      <c r="F441" s="51">
        <v>2224</v>
      </c>
      <c r="G441" s="199">
        <v>2677</v>
      </c>
      <c r="H441" s="57">
        <v>3100</v>
      </c>
      <c r="I441" s="25">
        <v>3100</v>
      </c>
      <c r="J441" s="244">
        <v>2800</v>
      </c>
      <c r="K441" s="57">
        <v>3900</v>
      </c>
      <c r="L441" s="25">
        <v>3900</v>
      </c>
      <c r="M441" s="391">
        <v>2672.26</v>
      </c>
      <c r="N441" s="1305">
        <f t="shared" si="60"/>
        <v>68.51948717948719</v>
      </c>
    </row>
    <row r="442" spans="1:14" ht="15">
      <c r="A442" s="198">
        <v>625005</v>
      </c>
      <c r="B442" s="9"/>
      <c r="C442" s="14">
        <v>41</v>
      </c>
      <c r="D442" s="806" t="s">
        <v>300</v>
      </c>
      <c r="E442" s="457" t="s">
        <v>86</v>
      </c>
      <c r="F442" s="51">
        <v>741</v>
      </c>
      <c r="G442" s="199">
        <v>892</v>
      </c>
      <c r="H442" s="51">
        <v>1050</v>
      </c>
      <c r="I442" s="8">
        <v>1050</v>
      </c>
      <c r="J442" s="199">
        <v>950</v>
      </c>
      <c r="K442" s="51">
        <v>1300</v>
      </c>
      <c r="L442" s="8">
        <v>1300</v>
      </c>
      <c r="M442" s="386">
        <v>890.53</v>
      </c>
      <c r="N442" s="1305">
        <f t="shared" si="60"/>
        <v>68.5023076923077</v>
      </c>
    </row>
    <row r="443" spans="1:14" ht="15">
      <c r="A443" s="206">
        <v>625007</v>
      </c>
      <c r="B443" s="11"/>
      <c r="C443" s="236">
        <v>41</v>
      </c>
      <c r="D443" s="807" t="s">
        <v>300</v>
      </c>
      <c r="E443" s="824" t="s">
        <v>87</v>
      </c>
      <c r="F443" s="37">
        <v>3521</v>
      </c>
      <c r="G443" s="210">
        <v>4239</v>
      </c>
      <c r="H443" s="37">
        <v>4900</v>
      </c>
      <c r="I443" s="13">
        <v>4900</v>
      </c>
      <c r="J443" s="210">
        <v>4500</v>
      </c>
      <c r="K443" s="37">
        <v>6200</v>
      </c>
      <c r="L443" s="13">
        <v>6200</v>
      </c>
      <c r="M443" s="390">
        <v>4451.01</v>
      </c>
      <c r="N443" s="1271">
        <f t="shared" si="60"/>
        <v>71.79048387096775</v>
      </c>
    </row>
    <row r="444" spans="1:14" ht="0.75" customHeight="1">
      <c r="A444" s="231">
        <v>631</v>
      </c>
      <c r="B444" s="112"/>
      <c r="C444" s="1001"/>
      <c r="D444" s="808" t="s">
        <v>300</v>
      </c>
      <c r="E444" s="827" t="s">
        <v>301</v>
      </c>
      <c r="F444" s="5">
        <v>0</v>
      </c>
      <c r="G444" s="192">
        <v>0</v>
      </c>
      <c r="H444" s="5">
        <v>0</v>
      </c>
      <c r="I444" s="4">
        <v>0</v>
      </c>
      <c r="J444" s="192">
        <v>0</v>
      </c>
      <c r="K444" s="5">
        <v>0</v>
      </c>
      <c r="L444" s="4">
        <v>0</v>
      </c>
      <c r="M444" s="442">
        <v>0</v>
      </c>
      <c r="N444" s="1296"/>
    </row>
    <row r="445" spans="1:14" ht="15">
      <c r="A445" s="222">
        <v>631</v>
      </c>
      <c r="B445" s="79"/>
      <c r="C445" s="1001"/>
      <c r="D445" s="803"/>
      <c r="E445" s="827" t="s">
        <v>374</v>
      </c>
      <c r="F445" s="5"/>
      <c r="G445" s="192">
        <v>71</v>
      </c>
      <c r="H445" s="5">
        <v>50</v>
      </c>
      <c r="I445" s="4">
        <v>50</v>
      </c>
      <c r="J445" s="192">
        <v>50</v>
      </c>
      <c r="K445" s="5">
        <f>K446</f>
        <v>50</v>
      </c>
      <c r="L445" s="4">
        <f>L446</f>
        <v>50</v>
      </c>
      <c r="M445" s="442">
        <v>18.3</v>
      </c>
      <c r="N445" s="1273">
        <f>(100/L445)*M445</f>
        <v>36.6</v>
      </c>
    </row>
    <row r="446" spans="1:14" ht="15">
      <c r="A446" s="193">
        <v>631001</v>
      </c>
      <c r="B446" s="81"/>
      <c r="C446" s="125">
        <v>41</v>
      </c>
      <c r="D446" s="803" t="s">
        <v>300</v>
      </c>
      <c r="E446" s="838" t="s">
        <v>376</v>
      </c>
      <c r="F446" s="82"/>
      <c r="G446" s="194">
        <v>71</v>
      </c>
      <c r="H446" s="82">
        <v>50</v>
      </c>
      <c r="I446" s="83">
        <v>50</v>
      </c>
      <c r="J446" s="194">
        <v>50</v>
      </c>
      <c r="K446" s="82">
        <v>50</v>
      </c>
      <c r="L446" s="83">
        <v>50</v>
      </c>
      <c r="M446" s="1184">
        <v>18.3</v>
      </c>
      <c r="N446" s="675">
        <v>27</v>
      </c>
    </row>
    <row r="447" spans="1:14" ht="15" customHeight="1" hidden="1">
      <c r="A447" s="231"/>
      <c r="B447" s="112"/>
      <c r="C447" s="1001"/>
      <c r="D447" s="808"/>
      <c r="E447" s="827"/>
      <c r="F447" s="5"/>
      <c r="G447" s="192"/>
      <c r="H447" s="5"/>
      <c r="I447" s="4"/>
      <c r="J447" s="192"/>
      <c r="K447" s="5"/>
      <c r="L447" s="4"/>
      <c r="M447" s="442"/>
      <c r="N447" s="400"/>
    </row>
    <row r="448" spans="1:14" ht="15">
      <c r="A448" s="222">
        <v>632</v>
      </c>
      <c r="B448" s="79"/>
      <c r="C448" s="89"/>
      <c r="D448" s="808"/>
      <c r="E448" s="827" t="s">
        <v>89</v>
      </c>
      <c r="F448" s="5">
        <f>SUM(F449:F453)</f>
        <v>31200</v>
      </c>
      <c r="G448" s="192">
        <f aca="true" t="shared" si="62" ref="G448:M448">SUM(G449:G453)</f>
        <v>24808</v>
      </c>
      <c r="H448" s="5">
        <f t="shared" si="62"/>
        <v>35500</v>
      </c>
      <c r="I448" s="4">
        <f t="shared" si="62"/>
        <v>35500</v>
      </c>
      <c r="J448" s="192">
        <f t="shared" si="62"/>
        <v>30500</v>
      </c>
      <c r="K448" s="5">
        <f t="shared" si="62"/>
        <v>29600</v>
      </c>
      <c r="L448" s="4">
        <f t="shared" si="62"/>
        <v>26520</v>
      </c>
      <c r="M448" s="442">
        <f t="shared" si="62"/>
        <v>14710.800000000001</v>
      </c>
      <c r="N448" s="1286">
        <f aca="true" t="shared" si="63" ref="N448:N472">(100/L448)*M448</f>
        <v>55.47058823529412</v>
      </c>
    </row>
    <row r="449" spans="1:14" ht="15">
      <c r="A449" s="207">
        <v>632001</v>
      </c>
      <c r="B449" s="23">
        <v>1</v>
      </c>
      <c r="C449" s="981">
        <v>41</v>
      </c>
      <c r="D449" s="817" t="s">
        <v>300</v>
      </c>
      <c r="E449" s="828" t="s">
        <v>91</v>
      </c>
      <c r="F449" s="56">
        <v>3215</v>
      </c>
      <c r="G449" s="208">
        <v>3619</v>
      </c>
      <c r="H449" s="121">
        <v>3500</v>
      </c>
      <c r="I449" s="99">
        <v>3500</v>
      </c>
      <c r="J449" s="249">
        <v>3500</v>
      </c>
      <c r="K449" s="121">
        <v>2500</v>
      </c>
      <c r="L449" s="99">
        <v>3500</v>
      </c>
      <c r="M449" s="1199">
        <v>2802.21</v>
      </c>
      <c r="N449" s="1270">
        <f t="shared" si="63"/>
        <v>80.06314285714285</v>
      </c>
    </row>
    <row r="450" spans="1:14" ht="15">
      <c r="A450" s="198">
        <v>632001</v>
      </c>
      <c r="B450" s="9">
        <v>3</v>
      </c>
      <c r="C450" s="91">
        <v>41</v>
      </c>
      <c r="D450" s="806" t="s">
        <v>300</v>
      </c>
      <c r="E450" s="457" t="s">
        <v>198</v>
      </c>
      <c r="F450" s="51">
        <v>26376</v>
      </c>
      <c r="G450" s="199">
        <v>19676</v>
      </c>
      <c r="H450" s="57">
        <v>30000</v>
      </c>
      <c r="I450" s="25">
        <v>30000</v>
      </c>
      <c r="J450" s="244">
        <v>25000</v>
      </c>
      <c r="K450" s="57">
        <v>25000</v>
      </c>
      <c r="L450" s="25">
        <v>20900</v>
      </c>
      <c r="M450" s="391">
        <v>10560.13</v>
      </c>
      <c r="N450" s="1272">
        <f t="shared" si="63"/>
        <v>50.526937799043054</v>
      </c>
    </row>
    <row r="451" spans="1:14" ht="15">
      <c r="A451" s="198">
        <v>632002</v>
      </c>
      <c r="B451" s="9"/>
      <c r="C451" s="14">
        <v>41</v>
      </c>
      <c r="D451" s="806" t="s">
        <v>300</v>
      </c>
      <c r="E451" s="457" t="s">
        <v>302</v>
      </c>
      <c r="F451" s="97">
        <v>1155</v>
      </c>
      <c r="G451" s="197">
        <v>1123</v>
      </c>
      <c r="H451" s="51">
        <v>1500</v>
      </c>
      <c r="I451" s="8">
        <v>1500</v>
      </c>
      <c r="J451" s="199">
        <v>1500</v>
      </c>
      <c r="K451" s="51">
        <v>1600</v>
      </c>
      <c r="L451" s="8">
        <v>1600</v>
      </c>
      <c r="M451" s="386">
        <v>1194.74</v>
      </c>
      <c r="N451" s="1319">
        <f t="shared" si="63"/>
        <v>74.67125</v>
      </c>
    </row>
    <row r="452" spans="1:14" ht="15">
      <c r="A452" s="198">
        <v>632003</v>
      </c>
      <c r="B452" s="9">
        <v>2</v>
      </c>
      <c r="C452" s="14">
        <v>41</v>
      </c>
      <c r="D452" s="804" t="s">
        <v>300</v>
      </c>
      <c r="E452" s="457" t="s">
        <v>303</v>
      </c>
      <c r="F452" s="51"/>
      <c r="G452" s="199"/>
      <c r="H452" s="51"/>
      <c r="I452" s="8"/>
      <c r="J452" s="199"/>
      <c r="K452" s="51"/>
      <c r="L452" s="8">
        <v>20</v>
      </c>
      <c r="M452" s="386">
        <v>11.45</v>
      </c>
      <c r="N452" s="448">
        <f t="shared" si="63"/>
        <v>57.25</v>
      </c>
    </row>
    <row r="453" spans="1:14" ht="15">
      <c r="A453" s="200">
        <v>632003</v>
      </c>
      <c r="B453" s="52">
        <v>1</v>
      </c>
      <c r="C453" s="150">
        <v>41</v>
      </c>
      <c r="D453" s="807" t="s">
        <v>300</v>
      </c>
      <c r="E453" s="842" t="s">
        <v>93</v>
      </c>
      <c r="F453" s="826">
        <v>454</v>
      </c>
      <c r="G453" s="254">
        <v>390</v>
      </c>
      <c r="H453" s="85">
        <v>500</v>
      </c>
      <c r="I453" s="85">
        <v>500</v>
      </c>
      <c r="J453" s="201">
        <v>500</v>
      </c>
      <c r="K453" s="85">
        <v>500</v>
      </c>
      <c r="L453" s="85">
        <v>500</v>
      </c>
      <c r="M453" s="1192">
        <v>142.27</v>
      </c>
      <c r="N453" s="1305">
        <f t="shared" si="63"/>
        <v>28.454000000000004</v>
      </c>
    </row>
    <row r="454" spans="1:14" ht="15">
      <c r="A454" s="222">
        <v>633</v>
      </c>
      <c r="B454" s="79"/>
      <c r="C454" s="1002"/>
      <c r="D454" s="804"/>
      <c r="E454" s="853" t="s">
        <v>96</v>
      </c>
      <c r="F454" s="152">
        <f aca="true" t="shared" si="64" ref="F454:M454">SUM(F455:F475)</f>
        <v>9117</v>
      </c>
      <c r="G454" s="255">
        <f t="shared" si="64"/>
        <v>11573</v>
      </c>
      <c r="H454" s="5">
        <f t="shared" si="64"/>
        <v>16000</v>
      </c>
      <c r="I454" s="4">
        <f t="shared" si="64"/>
        <v>29217</v>
      </c>
      <c r="J454" s="192">
        <f t="shared" si="64"/>
        <v>8140</v>
      </c>
      <c r="K454" s="5">
        <f t="shared" si="64"/>
        <v>8750</v>
      </c>
      <c r="L454" s="4">
        <f t="shared" si="64"/>
        <v>9929.6</v>
      </c>
      <c r="M454" s="442">
        <f t="shared" si="64"/>
        <v>5659.870000000001</v>
      </c>
      <c r="N454" s="1286">
        <f t="shared" si="63"/>
        <v>56.99997985820175</v>
      </c>
    </row>
    <row r="455" spans="1:15" ht="15">
      <c r="A455" s="207">
        <v>633001</v>
      </c>
      <c r="B455" s="23">
        <v>16</v>
      </c>
      <c r="C455" s="981">
        <v>41</v>
      </c>
      <c r="D455" s="816" t="s">
        <v>300</v>
      </c>
      <c r="E455" s="828" t="s">
        <v>304</v>
      </c>
      <c r="F455" s="56">
        <v>2034</v>
      </c>
      <c r="G455" s="208">
        <v>3911</v>
      </c>
      <c r="H455" s="56">
        <v>2250</v>
      </c>
      <c r="I455" s="22">
        <v>6400</v>
      </c>
      <c r="J455" s="208">
        <v>1500</v>
      </c>
      <c r="K455" s="56">
        <v>2000</v>
      </c>
      <c r="L455" s="22">
        <v>2130</v>
      </c>
      <c r="M455" s="1182">
        <v>614.28</v>
      </c>
      <c r="N455" s="1440">
        <f t="shared" si="63"/>
        <v>28.839436619718306</v>
      </c>
      <c r="O455" s="460"/>
    </row>
    <row r="456" spans="1:14" ht="15">
      <c r="A456" s="196">
        <v>633002</v>
      </c>
      <c r="B456" s="7"/>
      <c r="C456" s="239">
        <v>41</v>
      </c>
      <c r="D456" s="804" t="s">
        <v>300</v>
      </c>
      <c r="E456" s="856" t="s">
        <v>513</v>
      </c>
      <c r="F456" s="97"/>
      <c r="G456" s="197"/>
      <c r="H456" s="97"/>
      <c r="I456" s="6"/>
      <c r="J456" s="197"/>
      <c r="K456" s="97"/>
      <c r="L456" s="6">
        <v>700</v>
      </c>
      <c r="M456" s="1185">
        <v>692</v>
      </c>
      <c r="N456" s="1283">
        <f t="shared" si="63"/>
        <v>98.85714285714285</v>
      </c>
    </row>
    <row r="457" spans="1:14" ht="15">
      <c r="A457" s="196">
        <v>633004</v>
      </c>
      <c r="B457" s="7">
        <v>4</v>
      </c>
      <c r="C457" s="14">
        <v>41</v>
      </c>
      <c r="D457" s="806" t="s">
        <v>300</v>
      </c>
      <c r="E457" s="457" t="s">
        <v>305</v>
      </c>
      <c r="F457" s="51"/>
      <c r="G457" s="199">
        <v>183</v>
      </c>
      <c r="H457" s="51">
        <v>200</v>
      </c>
      <c r="I457" s="8">
        <v>202</v>
      </c>
      <c r="J457" s="199">
        <v>200</v>
      </c>
      <c r="K457" s="51">
        <v>100</v>
      </c>
      <c r="L457" s="8">
        <v>100</v>
      </c>
      <c r="M457" s="386">
        <v>92.09</v>
      </c>
      <c r="N457" s="1272">
        <f t="shared" si="63"/>
        <v>92.09</v>
      </c>
    </row>
    <row r="458" spans="1:14" ht="15">
      <c r="A458" s="196">
        <v>633004</v>
      </c>
      <c r="B458" s="7">
        <v>3</v>
      </c>
      <c r="C458" s="91">
        <v>41</v>
      </c>
      <c r="D458" s="806" t="s">
        <v>300</v>
      </c>
      <c r="E458" s="457" t="s">
        <v>306</v>
      </c>
      <c r="F458" s="338"/>
      <c r="G458" s="199"/>
      <c r="H458" s="51">
        <v>150</v>
      </c>
      <c r="I458" s="8">
        <v>150</v>
      </c>
      <c r="J458" s="199"/>
      <c r="K458" s="51">
        <v>150</v>
      </c>
      <c r="L458" s="8">
        <v>150</v>
      </c>
      <c r="M458" s="386">
        <v>0</v>
      </c>
      <c r="N458" s="1272">
        <f t="shared" si="63"/>
        <v>0</v>
      </c>
    </row>
    <row r="459" spans="1:14" ht="15">
      <c r="A459" s="196">
        <v>633004</v>
      </c>
      <c r="B459" s="7">
        <v>2</v>
      </c>
      <c r="C459" s="14">
        <v>41</v>
      </c>
      <c r="D459" s="806" t="s">
        <v>300</v>
      </c>
      <c r="E459" s="457" t="s">
        <v>307</v>
      </c>
      <c r="F459" s="51">
        <v>209</v>
      </c>
      <c r="G459" s="199"/>
      <c r="H459" s="51"/>
      <c r="I459" s="8"/>
      <c r="J459" s="199"/>
      <c r="K459" s="51">
        <v>100</v>
      </c>
      <c r="L459" s="8">
        <v>100</v>
      </c>
      <c r="M459" s="386">
        <v>9.99</v>
      </c>
      <c r="N459" s="1272">
        <f t="shared" si="63"/>
        <v>9.99</v>
      </c>
    </row>
    <row r="460" spans="1:14" ht="15">
      <c r="A460" s="198">
        <v>633006</v>
      </c>
      <c r="B460" s="9">
        <v>1</v>
      </c>
      <c r="C460" s="14">
        <v>41</v>
      </c>
      <c r="D460" s="806" t="s">
        <v>300</v>
      </c>
      <c r="E460" s="457" t="s">
        <v>308</v>
      </c>
      <c r="F460" s="51">
        <v>133</v>
      </c>
      <c r="G460" s="199">
        <v>485</v>
      </c>
      <c r="H460" s="51">
        <v>300</v>
      </c>
      <c r="I460" s="8">
        <v>300</v>
      </c>
      <c r="J460" s="199">
        <v>330</v>
      </c>
      <c r="K460" s="51">
        <v>300</v>
      </c>
      <c r="L460" s="8">
        <v>300</v>
      </c>
      <c r="M460" s="386">
        <v>265.9</v>
      </c>
      <c r="N460" s="1272">
        <f t="shared" si="63"/>
        <v>88.63333333333333</v>
      </c>
    </row>
    <row r="461" spans="1:14" ht="15">
      <c r="A461" s="198">
        <v>633006</v>
      </c>
      <c r="B461" s="9">
        <v>2</v>
      </c>
      <c r="C461" s="14">
        <v>41</v>
      </c>
      <c r="D461" s="806" t="s">
        <v>300</v>
      </c>
      <c r="E461" s="457" t="s">
        <v>102</v>
      </c>
      <c r="F461" s="51">
        <v>21</v>
      </c>
      <c r="G461" s="199">
        <v>42</v>
      </c>
      <c r="H461" s="51">
        <v>30</v>
      </c>
      <c r="I461" s="8">
        <v>30</v>
      </c>
      <c r="J461" s="199">
        <v>20</v>
      </c>
      <c r="K461" s="51">
        <v>30</v>
      </c>
      <c r="L461" s="8">
        <v>30</v>
      </c>
      <c r="M461" s="386">
        <v>0</v>
      </c>
      <c r="N461" s="1283">
        <f t="shared" si="63"/>
        <v>0</v>
      </c>
    </row>
    <row r="462" spans="1:14" ht="15">
      <c r="A462" s="198">
        <v>633006</v>
      </c>
      <c r="B462" s="9">
        <v>3</v>
      </c>
      <c r="C462" s="14">
        <v>41</v>
      </c>
      <c r="D462" s="806" t="s">
        <v>300</v>
      </c>
      <c r="E462" s="457" t="s">
        <v>400</v>
      </c>
      <c r="F462" s="51">
        <v>495</v>
      </c>
      <c r="G462" s="199">
        <v>528</v>
      </c>
      <c r="H462" s="51">
        <v>1000</v>
      </c>
      <c r="I462" s="8">
        <v>1000</v>
      </c>
      <c r="J462" s="199">
        <v>800</v>
      </c>
      <c r="K462" s="51">
        <v>1000</v>
      </c>
      <c r="L462" s="8">
        <v>1000</v>
      </c>
      <c r="M462" s="386">
        <v>579.92</v>
      </c>
      <c r="N462" s="1283">
        <f t="shared" si="63"/>
        <v>57.992</v>
      </c>
    </row>
    <row r="463" spans="1:14" ht="15">
      <c r="A463" s="198">
        <v>633006</v>
      </c>
      <c r="B463" s="9">
        <v>4</v>
      </c>
      <c r="C463" s="14">
        <v>41</v>
      </c>
      <c r="D463" s="806" t="s">
        <v>300</v>
      </c>
      <c r="E463" s="457" t="s">
        <v>104</v>
      </c>
      <c r="F463" s="51">
        <v>19</v>
      </c>
      <c r="G463" s="199">
        <v>18</v>
      </c>
      <c r="H463" s="51">
        <v>20</v>
      </c>
      <c r="I463" s="8">
        <v>80</v>
      </c>
      <c r="J463" s="199">
        <v>20</v>
      </c>
      <c r="K463" s="51">
        <v>20</v>
      </c>
      <c r="L463" s="8">
        <v>100</v>
      </c>
      <c r="M463" s="386">
        <v>0</v>
      </c>
      <c r="N463" s="1272">
        <f t="shared" si="63"/>
        <v>0</v>
      </c>
    </row>
    <row r="464" spans="1:14" ht="14.25" customHeight="1">
      <c r="A464" s="198">
        <v>633006</v>
      </c>
      <c r="B464" s="9">
        <v>5</v>
      </c>
      <c r="C464" s="14">
        <v>41</v>
      </c>
      <c r="D464" s="806" t="s">
        <v>300</v>
      </c>
      <c r="E464" s="457" t="s">
        <v>105</v>
      </c>
      <c r="F464" s="819"/>
      <c r="G464" s="203"/>
      <c r="H464" s="819">
        <v>20</v>
      </c>
      <c r="I464" s="58">
        <v>25</v>
      </c>
      <c r="J464" s="934"/>
      <c r="K464" s="819">
        <v>20</v>
      </c>
      <c r="L464" s="58">
        <v>79.6</v>
      </c>
      <c r="M464" s="1186">
        <v>79.6</v>
      </c>
      <c r="N464" s="409">
        <f t="shared" si="63"/>
        <v>100</v>
      </c>
    </row>
    <row r="465" spans="1:14" ht="15">
      <c r="A465" s="198">
        <v>633006</v>
      </c>
      <c r="B465" s="9">
        <v>7</v>
      </c>
      <c r="C465" s="14">
        <v>41</v>
      </c>
      <c r="D465" s="806" t="s">
        <v>300</v>
      </c>
      <c r="E465" s="457" t="s">
        <v>310</v>
      </c>
      <c r="F465" s="51">
        <v>1449</v>
      </c>
      <c r="G465" s="199">
        <v>2234</v>
      </c>
      <c r="H465" s="819">
        <v>7000</v>
      </c>
      <c r="I465" s="58">
        <v>16000</v>
      </c>
      <c r="J465" s="203">
        <v>1000</v>
      </c>
      <c r="K465" s="819">
        <v>500</v>
      </c>
      <c r="L465" s="58">
        <v>500</v>
      </c>
      <c r="M465" s="1188">
        <v>453.63</v>
      </c>
      <c r="N465" s="1272">
        <f t="shared" si="63"/>
        <v>90.726</v>
      </c>
    </row>
    <row r="466" spans="1:14" ht="15">
      <c r="A466" s="198">
        <v>633006</v>
      </c>
      <c r="B466" s="9">
        <v>8</v>
      </c>
      <c r="C466" s="14">
        <v>41</v>
      </c>
      <c r="D466" s="806" t="s">
        <v>300</v>
      </c>
      <c r="E466" s="457" t="s">
        <v>392</v>
      </c>
      <c r="F466" s="51">
        <v>27</v>
      </c>
      <c r="G466" s="199">
        <v>80</v>
      </c>
      <c r="H466" s="819">
        <v>150</v>
      </c>
      <c r="I466" s="58">
        <v>150</v>
      </c>
      <c r="J466" s="203">
        <v>150</v>
      </c>
      <c r="K466" s="819">
        <v>150</v>
      </c>
      <c r="L466" s="58">
        <v>250</v>
      </c>
      <c r="M466" s="1188">
        <v>162.84</v>
      </c>
      <c r="N466" s="1272">
        <f t="shared" si="63"/>
        <v>65.13600000000001</v>
      </c>
    </row>
    <row r="467" spans="1:14" ht="15">
      <c r="A467" s="198">
        <v>633006</v>
      </c>
      <c r="B467" s="9">
        <v>10</v>
      </c>
      <c r="C467" s="14">
        <v>41</v>
      </c>
      <c r="D467" s="806" t="s">
        <v>300</v>
      </c>
      <c r="E467" s="457" t="s">
        <v>401</v>
      </c>
      <c r="F467" s="51">
        <v>234</v>
      </c>
      <c r="G467" s="199"/>
      <c r="H467" s="819">
        <v>500</v>
      </c>
      <c r="I467" s="58">
        <v>500</v>
      </c>
      <c r="J467" s="203"/>
      <c r="K467" s="819">
        <v>500</v>
      </c>
      <c r="L467" s="58">
        <v>500</v>
      </c>
      <c r="M467" s="1188">
        <v>55.59</v>
      </c>
      <c r="N467" s="1319">
        <f t="shared" si="63"/>
        <v>11.118000000000002</v>
      </c>
    </row>
    <row r="468" spans="1:14" ht="15">
      <c r="A468" s="198">
        <v>633009</v>
      </c>
      <c r="B468" s="9">
        <v>1</v>
      </c>
      <c r="C468" s="14">
        <v>111</v>
      </c>
      <c r="D468" s="806" t="s">
        <v>300</v>
      </c>
      <c r="E468" s="457" t="s">
        <v>311</v>
      </c>
      <c r="F468" s="51">
        <v>195</v>
      </c>
      <c r="G468" s="199">
        <v>114</v>
      </c>
      <c r="H468" s="51">
        <v>650</v>
      </c>
      <c r="I468" s="8">
        <v>650</v>
      </c>
      <c r="J468" s="199">
        <v>100</v>
      </c>
      <c r="K468" s="51">
        <v>150</v>
      </c>
      <c r="L468" s="8">
        <v>210</v>
      </c>
      <c r="M468" s="386">
        <v>151.15</v>
      </c>
      <c r="N468" s="1272">
        <f t="shared" si="63"/>
        <v>71.97619047619048</v>
      </c>
    </row>
    <row r="469" spans="1:14" ht="15">
      <c r="A469" s="198">
        <v>633009</v>
      </c>
      <c r="B469" s="9">
        <v>16</v>
      </c>
      <c r="C469" s="14">
        <v>111</v>
      </c>
      <c r="D469" s="806" t="s">
        <v>300</v>
      </c>
      <c r="E469" s="457" t="s">
        <v>312</v>
      </c>
      <c r="F469" s="51">
        <v>3673</v>
      </c>
      <c r="G469" s="199">
        <v>3160</v>
      </c>
      <c r="H469" s="51">
        <v>3000</v>
      </c>
      <c r="I469" s="8">
        <v>3000</v>
      </c>
      <c r="J469" s="199">
        <v>3500</v>
      </c>
      <c r="K469" s="51">
        <v>3000</v>
      </c>
      <c r="L469" s="8">
        <v>3000</v>
      </c>
      <c r="M469" s="386">
        <v>2409.21</v>
      </c>
      <c r="N469" s="1305">
        <f t="shared" si="63"/>
        <v>80.307</v>
      </c>
    </row>
    <row r="470" spans="1:14" ht="15">
      <c r="A470" s="232">
        <v>633010</v>
      </c>
      <c r="B470" s="100">
        <v>16</v>
      </c>
      <c r="C470" s="438">
        <v>111</v>
      </c>
      <c r="D470" s="805" t="s">
        <v>300</v>
      </c>
      <c r="E470" s="931" t="s">
        <v>313</v>
      </c>
      <c r="F470" s="51">
        <v>408</v>
      </c>
      <c r="G470" s="199">
        <v>655</v>
      </c>
      <c r="H470" s="57">
        <v>500</v>
      </c>
      <c r="I470" s="25">
        <v>500</v>
      </c>
      <c r="J470" s="244">
        <v>300</v>
      </c>
      <c r="K470" s="57">
        <v>500</v>
      </c>
      <c r="L470" s="25">
        <v>500</v>
      </c>
      <c r="M470" s="391">
        <v>44.5</v>
      </c>
      <c r="N470" s="1305">
        <f t="shared" si="63"/>
        <v>8.9</v>
      </c>
    </row>
    <row r="471" spans="1:14" ht="15">
      <c r="A471" s="232">
        <v>633010</v>
      </c>
      <c r="B471" s="86"/>
      <c r="C471" s="1019">
        <v>111</v>
      </c>
      <c r="D471" s="805" t="s">
        <v>300</v>
      </c>
      <c r="E471" s="931" t="s">
        <v>534</v>
      </c>
      <c r="F471" s="51"/>
      <c r="G471" s="199"/>
      <c r="H471" s="57"/>
      <c r="I471" s="25"/>
      <c r="J471" s="244"/>
      <c r="K471" s="57"/>
      <c r="L471" s="25">
        <v>50</v>
      </c>
      <c r="M471" s="391">
        <v>49.17</v>
      </c>
      <c r="N471" s="1305">
        <f t="shared" si="63"/>
        <v>98.34</v>
      </c>
    </row>
    <row r="472" spans="1:14" ht="15">
      <c r="A472" s="198">
        <v>633011</v>
      </c>
      <c r="B472" s="34"/>
      <c r="C472" s="92">
        <v>41</v>
      </c>
      <c r="D472" s="806" t="s">
        <v>300</v>
      </c>
      <c r="E472" s="457" t="s">
        <v>314</v>
      </c>
      <c r="F472" s="51"/>
      <c r="G472" s="199">
        <v>163</v>
      </c>
      <c r="H472" s="51">
        <v>150</v>
      </c>
      <c r="I472" s="8">
        <v>150</v>
      </c>
      <c r="J472" s="281">
        <v>200</v>
      </c>
      <c r="K472" s="51">
        <v>150</v>
      </c>
      <c r="L472" s="8">
        <v>150</v>
      </c>
      <c r="M472" s="1224">
        <v>0</v>
      </c>
      <c r="N472" s="1272">
        <f t="shared" si="63"/>
        <v>0</v>
      </c>
    </row>
    <row r="473" spans="1:14" ht="15">
      <c r="A473" s="198">
        <v>633004</v>
      </c>
      <c r="B473" s="34"/>
      <c r="C473" s="92">
        <v>41</v>
      </c>
      <c r="D473" s="806" t="s">
        <v>300</v>
      </c>
      <c r="E473" s="457" t="s">
        <v>315</v>
      </c>
      <c r="F473" s="51">
        <v>220</v>
      </c>
      <c r="G473" s="199"/>
      <c r="H473" s="51"/>
      <c r="I473" s="8"/>
      <c r="J473" s="203"/>
      <c r="K473" s="51"/>
      <c r="L473" s="8"/>
      <c r="M473" s="1188"/>
      <c r="N473" s="1319"/>
    </row>
    <row r="474" spans="1:14" ht="15">
      <c r="A474" s="198">
        <v>633015</v>
      </c>
      <c r="B474" s="34"/>
      <c r="C474" s="150">
        <v>41</v>
      </c>
      <c r="D474" s="807" t="s">
        <v>300</v>
      </c>
      <c r="E474" s="457" t="s">
        <v>316</v>
      </c>
      <c r="F474" s="51"/>
      <c r="G474" s="199"/>
      <c r="H474" s="51">
        <v>80</v>
      </c>
      <c r="I474" s="8">
        <v>80</v>
      </c>
      <c r="J474" s="199">
        <v>20</v>
      </c>
      <c r="K474" s="51">
        <v>80</v>
      </c>
      <c r="L474" s="8">
        <v>80</v>
      </c>
      <c r="M474" s="386">
        <v>0</v>
      </c>
      <c r="N474" s="1272">
        <f>(100/L474)*M474</f>
        <v>0</v>
      </c>
    </row>
    <row r="475" spans="1:14" ht="15" hidden="1">
      <c r="A475" s="206">
        <v>633006</v>
      </c>
      <c r="B475" s="84">
        <v>9</v>
      </c>
      <c r="C475" s="125"/>
      <c r="D475" s="803" t="s">
        <v>300</v>
      </c>
      <c r="E475" s="931" t="s">
        <v>317</v>
      </c>
      <c r="F475" s="811"/>
      <c r="G475" s="243"/>
      <c r="H475" s="811">
        <v>0</v>
      </c>
      <c r="I475" s="24">
        <v>0</v>
      </c>
      <c r="J475" s="243"/>
      <c r="K475" s="811">
        <v>0</v>
      </c>
      <c r="L475" s="24">
        <v>0</v>
      </c>
      <c r="M475" s="1187"/>
      <c r="N475" s="1355"/>
    </row>
    <row r="476" spans="1:14" ht="15">
      <c r="A476" s="222">
        <v>634</v>
      </c>
      <c r="B476" s="3"/>
      <c r="C476" s="1000"/>
      <c r="D476" s="803"/>
      <c r="E476" s="827" t="s">
        <v>318</v>
      </c>
      <c r="F476" s="5"/>
      <c r="G476" s="192"/>
      <c r="H476" s="5">
        <v>10</v>
      </c>
      <c r="I476" s="4">
        <v>10</v>
      </c>
      <c r="J476" s="192">
        <v>10</v>
      </c>
      <c r="K476" s="5">
        <f>K477</f>
        <v>10</v>
      </c>
      <c r="L476" s="4">
        <f>L477</f>
        <v>10</v>
      </c>
      <c r="M476" s="442">
        <f>M477</f>
        <v>0</v>
      </c>
      <c r="N476" s="1286">
        <f aca="true" t="shared" si="65" ref="N476:N483">(100/L476)*M476</f>
        <v>0</v>
      </c>
    </row>
    <row r="477" spans="1:14" ht="15">
      <c r="A477" s="193">
        <v>634005</v>
      </c>
      <c r="B477" s="80">
        <v>16</v>
      </c>
      <c r="C477" s="123">
        <v>41</v>
      </c>
      <c r="D477" s="808" t="s">
        <v>300</v>
      </c>
      <c r="E477" s="838" t="s">
        <v>319</v>
      </c>
      <c r="F477" s="82"/>
      <c r="G477" s="194"/>
      <c r="H477" s="82">
        <v>10</v>
      </c>
      <c r="I477" s="82">
        <v>10</v>
      </c>
      <c r="J477" s="194">
        <v>10</v>
      </c>
      <c r="K477" s="82">
        <v>10</v>
      </c>
      <c r="L477" s="82">
        <v>10</v>
      </c>
      <c r="M477" s="1202">
        <v>0</v>
      </c>
      <c r="N477" s="1267">
        <f t="shared" si="65"/>
        <v>0</v>
      </c>
    </row>
    <row r="478" spans="1:14" ht="15">
      <c r="A478" s="222">
        <v>635</v>
      </c>
      <c r="B478" s="3"/>
      <c r="C478" s="156"/>
      <c r="D478" s="808"/>
      <c r="E478" s="827" t="s">
        <v>128</v>
      </c>
      <c r="F478" s="5">
        <f>SUM(F479:F479)</f>
        <v>505</v>
      </c>
      <c r="G478" s="192">
        <f>SUM(G479:G479)</f>
        <v>7530</v>
      </c>
      <c r="H478" s="5">
        <f>SUM(H479:H479)</f>
        <v>300</v>
      </c>
      <c r="I478" s="5">
        <f>SUM(I479:I479)</f>
        <v>330</v>
      </c>
      <c r="J478" s="192">
        <v>1600</v>
      </c>
      <c r="K478" s="5">
        <f>SUM(K479:K479)</f>
        <v>300</v>
      </c>
      <c r="L478" s="5">
        <f>SUM(L479:L480)</f>
        <v>3620</v>
      </c>
      <c r="M478" s="1181">
        <f>M479+M480</f>
        <v>3352.55</v>
      </c>
      <c r="N478" s="1273">
        <f t="shared" si="65"/>
        <v>92.61187845303867</v>
      </c>
    </row>
    <row r="479" spans="1:14" ht="15">
      <c r="A479" s="207">
        <v>635006</v>
      </c>
      <c r="B479" s="23">
        <v>3</v>
      </c>
      <c r="C479" s="981">
        <v>41</v>
      </c>
      <c r="D479" s="816" t="s">
        <v>300</v>
      </c>
      <c r="E479" s="828" t="s">
        <v>320</v>
      </c>
      <c r="F479" s="56">
        <v>505</v>
      </c>
      <c r="G479" s="208">
        <v>7530</v>
      </c>
      <c r="H479" s="56">
        <v>300</v>
      </c>
      <c r="I479" s="22">
        <v>330</v>
      </c>
      <c r="J479" s="208">
        <v>100</v>
      </c>
      <c r="K479" s="56">
        <v>300</v>
      </c>
      <c r="L479" s="22">
        <v>3500</v>
      </c>
      <c r="M479" s="1182">
        <v>3232.55</v>
      </c>
      <c r="N479" s="1268">
        <f t="shared" si="65"/>
        <v>92.35857142857144</v>
      </c>
    </row>
    <row r="480" spans="1:14" ht="15">
      <c r="A480" s="200">
        <v>635004</v>
      </c>
      <c r="B480" s="11">
        <v>8</v>
      </c>
      <c r="C480" s="239">
        <v>41</v>
      </c>
      <c r="D480" s="804" t="s">
        <v>300</v>
      </c>
      <c r="E480" s="856" t="s">
        <v>514</v>
      </c>
      <c r="F480" s="85"/>
      <c r="G480" s="201"/>
      <c r="H480" s="85"/>
      <c r="I480" s="10"/>
      <c r="J480" s="210"/>
      <c r="K480" s="85"/>
      <c r="L480" s="10">
        <v>120</v>
      </c>
      <c r="M480" s="390">
        <v>120</v>
      </c>
      <c r="N480" s="1319">
        <f t="shared" si="65"/>
        <v>100</v>
      </c>
    </row>
    <row r="481" spans="1:14" ht="15">
      <c r="A481" s="222">
        <v>637</v>
      </c>
      <c r="B481" s="3"/>
      <c r="C481" s="163"/>
      <c r="D481" s="837"/>
      <c r="E481" s="1053" t="s">
        <v>140</v>
      </c>
      <c r="F481" s="5">
        <f>SUM(F482:F493)</f>
        <v>12154</v>
      </c>
      <c r="G481" s="192">
        <f>SUM(G482:G493)</f>
        <v>13353</v>
      </c>
      <c r="H481" s="5">
        <f>SUM(H482:H493)</f>
        <v>14170</v>
      </c>
      <c r="I481" s="4">
        <f>SUM(I482:I493)</f>
        <v>15970</v>
      </c>
      <c r="J481" s="192">
        <f>SUM(J482:J492)</f>
        <v>13560</v>
      </c>
      <c r="K481" s="5">
        <f>SUM(K482:K493)</f>
        <v>14160</v>
      </c>
      <c r="L481" s="4">
        <f>SUM(L482:L493)</f>
        <v>14610</v>
      </c>
      <c r="M481" s="442">
        <f>SUM(M482:M492)</f>
        <v>11928.56</v>
      </c>
      <c r="N481" s="1286">
        <f t="shared" si="65"/>
        <v>81.64654346338124</v>
      </c>
    </row>
    <row r="482" spans="1:14" ht="15">
      <c r="A482" s="196">
        <v>637002</v>
      </c>
      <c r="B482" s="7">
        <v>16</v>
      </c>
      <c r="C482" s="981">
        <v>41</v>
      </c>
      <c r="D482" s="816" t="s">
        <v>300</v>
      </c>
      <c r="E482" s="828" t="s">
        <v>321</v>
      </c>
      <c r="F482" s="97">
        <v>349</v>
      </c>
      <c r="G482" s="197">
        <v>601</v>
      </c>
      <c r="H482" s="56">
        <v>400</v>
      </c>
      <c r="I482" s="22">
        <v>450</v>
      </c>
      <c r="J482" s="208">
        <v>600</v>
      </c>
      <c r="K482" s="56">
        <v>400</v>
      </c>
      <c r="L482" s="22">
        <v>800</v>
      </c>
      <c r="M482" s="1182">
        <v>533</v>
      </c>
      <c r="N482" s="1270">
        <f t="shared" si="65"/>
        <v>66.625</v>
      </c>
    </row>
    <row r="483" spans="1:17" ht="15">
      <c r="A483" s="196">
        <v>637002</v>
      </c>
      <c r="B483" s="7"/>
      <c r="C483" s="1002">
        <v>41</v>
      </c>
      <c r="D483" s="806" t="s">
        <v>300</v>
      </c>
      <c r="E483" s="829" t="s">
        <v>322</v>
      </c>
      <c r="F483" s="97">
        <v>210</v>
      </c>
      <c r="G483" s="197">
        <v>302</v>
      </c>
      <c r="H483" s="51">
        <v>300</v>
      </c>
      <c r="I483" s="8">
        <v>500</v>
      </c>
      <c r="J483" s="199">
        <v>320</v>
      </c>
      <c r="K483" s="51">
        <v>300</v>
      </c>
      <c r="L483" s="8">
        <v>300</v>
      </c>
      <c r="M483" s="386">
        <v>85</v>
      </c>
      <c r="N483" s="1272">
        <f t="shared" si="65"/>
        <v>28.333333333333332</v>
      </c>
      <c r="Q483" s="468"/>
    </row>
    <row r="484" spans="1:14" ht="15">
      <c r="A484" s="196">
        <v>637004</v>
      </c>
      <c r="B484" s="7"/>
      <c r="C484" s="1002">
        <v>41</v>
      </c>
      <c r="D484" s="806" t="s">
        <v>300</v>
      </c>
      <c r="E484" s="829" t="s">
        <v>485</v>
      </c>
      <c r="F484" s="97">
        <v>1122</v>
      </c>
      <c r="G484" s="197"/>
      <c r="H484" s="51"/>
      <c r="I484" s="8"/>
      <c r="J484" s="199"/>
      <c r="K484" s="51"/>
      <c r="L484" s="8"/>
      <c r="M484" s="386"/>
      <c r="N484" s="449"/>
    </row>
    <row r="485" spans="1:14" ht="15">
      <c r="A485" s="196">
        <v>637001</v>
      </c>
      <c r="B485" s="7"/>
      <c r="C485" s="1002">
        <v>41</v>
      </c>
      <c r="D485" s="806" t="s">
        <v>300</v>
      </c>
      <c r="E485" s="829" t="s">
        <v>323</v>
      </c>
      <c r="F485" s="97"/>
      <c r="G485" s="197">
        <v>20</v>
      </c>
      <c r="H485" s="51">
        <v>20</v>
      </c>
      <c r="I485" s="8">
        <v>20</v>
      </c>
      <c r="J485" s="199">
        <v>20</v>
      </c>
      <c r="K485" s="51">
        <v>20</v>
      </c>
      <c r="L485" s="8">
        <v>20</v>
      </c>
      <c r="M485" s="386">
        <v>0</v>
      </c>
      <c r="N485" s="1272">
        <f>(100/L485)*M485</f>
        <v>0</v>
      </c>
    </row>
    <row r="486" spans="1:14" ht="15">
      <c r="A486" s="198">
        <v>637004</v>
      </c>
      <c r="B486" s="9">
        <v>1</v>
      </c>
      <c r="C486" s="239">
        <v>41</v>
      </c>
      <c r="D486" s="804" t="s">
        <v>300</v>
      </c>
      <c r="E486" s="457" t="s">
        <v>324</v>
      </c>
      <c r="F486" s="97">
        <v>594</v>
      </c>
      <c r="G486" s="197">
        <v>102</v>
      </c>
      <c r="H486" s="97">
        <v>300</v>
      </c>
      <c r="I486" s="6">
        <v>400</v>
      </c>
      <c r="J486" s="197">
        <v>300</v>
      </c>
      <c r="K486" s="97">
        <v>400</v>
      </c>
      <c r="L486" s="6">
        <v>400</v>
      </c>
      <c r="M486" s="1185">
        <v>0</v>
      </c>
      <c r="N486" s="1283">
        <f>(100/L486)*M486</f>
        <v>0</v>
      </c>
    </row>
    <row r="487" spans="1:14" ht="15">
      <c r="A487" s="198">
        <v>637004</v>
      </c>
      <c r="B487" s="9">
        <v>2</v>
      </c>
      <c r="C487" s="239">
        <v>41</v>
      </c>
      <c r="D487" s="804" t="s">
        <v>300</v>
      </c>
      <c r="E487" s="457" t="s">
        <v>424</v>
      </c>
      <c r="F487" s="97"/>
      <c r="G487" s="197">
        <v>216</v>
      </c>
      <c r="H487" s="97">
        <v>400</v>
      </c>
      <c r="I487" s="6">
        <v>400</v>
      </c>
      <c r="J487" s="197">
        <v>220</v>
      </c>
      <c r="K487" s="97"/>
      <c r="L487" s="6"/>
      <c r="M487" s="1185"/>
      <c r="N487" s="718"/>
    </row>
    <row r="488" spans="1:14" ht="15">
      <c r="A488" s="198">
        <v>637004</v>
      </c>
      <c r="B488" s="9">
        <v>5</v>
      </c>
      <c r="C488" s="14">
        <v>41</v>
      </c>
      <c r="D488" s="806" t="s">
        <v>157</v>
      </c>
      <c r="E488" s="457" t="s">
        <v>144</v>
      </c>
      <c r="F488" s="51">
        <v>101</v>
      </c>
      <c r="G488" s="199">
        <v>57</v>
      </c>
      <c r="H488" s="57">
        <v>250</v>
      </c>
      <c r="I488" s="25">
        <v>1100</v>
      </c>
      <c r="J488" s="244">
        <v>150</v>
      </c>
      <c r="K488" s="57">
        <v>150</v>
      </c>
      <c r="L488" s="25">
        <v>150</v>
      </c>
      <c r="M488" s="391">
        <v>0</v>
      </c>
      <c r="N488" s="1272">
        <f>(100/L488)*M488</f>
        <v>0</v>
      </c>
    </row>
    <row r="489" spans="1:14" ht="15">
      <c r="A489" s="198">
        <v>637014</v>
      </c>
      <c r="B489" s="9"/>
      <c r="C489" s="14">
        <v>41</v>
      </c>
      <c r="D489" s="806" t="s">
        <v>300</v>
      </c>
      <c r="E489" s="457" t="s">
        <v>156</v>
      </c>
      <c r="F489" s="51">
        <v>8773</v>
      </c>
      <c r="G489" s="199">
        <v>10128</v>
      </c>
      <c r="H489" s="57">
        <v>10600</v>
      </c>
      <c r="I489" s="25">
        <v>10600</v>
      </c>
      <c r="J489" s="244">
        <v>10600</v>
      </c>
      <c r="K489" s="57">
        <v>10600</v>
      </c>
      <c r="L489" s="25">
        <v>10600</v>
      </c>
      <c r="M489" s="391">
        <v>9860</v>
      </c>
      <c r="N489" s="1319">
        <f>(100/L489)*M489</f>
        <v>93.0188679245283</v>
      </c>
    </row>
    <row r="490" spans="1:14" ht="15">
      <c r="A490" s="198">
        <v>637015</v>
      </c>
      <c r="B490" s="9"/>
      <c r="C490" s="14">
        <v>41</v>
      </c>
      <c r="D490" s="806" t="s">
        <v>300</v>
      </c>
      <c r="E490" s="457" t="s">
        <v>158</v>
      </c>
      <c r="F490" s="51">
        <v>50</v>
      </c>
      <c r="G490" s="199">
        <v>342</v>
      </c>
      <c r="H490" s="51">
        <v>350</v>
      </c>
      <c r="I490" s="8">
        <v>350</v>
      </c>
      <c r="J490" s="199">
        <v>350</v>
      </c>
      <c r="K490" s="51">
        <v>350</v>
      </c>
      <c r="L490" s="8">
        <v>400</v>
      </c>
      <c r="M490" s="386">
        <v>371.48</v>
      </c>
      <c r="N490" s="1305">
        <f>(100/L490)*M490</f>
        <v>92.87</v>
      </c>
    </row>
    <row r="491" spans="1:14" ht="14.25" customHeight="1">
      <c r="A491" s="198">
        <v>637016</v>
      </c>
      <c r="B491" s="9"/>
      <c r="C491" s="14">
        <v>41</v>
      </c>
      <c r="D491" s="806" t="s">
        <v>300</v>
      </c>
      <c r="E491" s="457" t="s">
        <v>160</v>
      </c>
      <c r="F491" s="51">
        <v>848</v>
      </c>
      <c r="G491" s="199">
        <v>1015</v>
      </c>
      <c r="H491" s="51">
        <v>1550</v>
      </c>
      <c r="I491" s="13">
        <v>1550</v>
      </c>
      <c r="J491" s="203">
        <v>1000</v>
      </c>
      <c r="K491" s="51">
        <v>1940</v>
      </c>
      <c r="L491" s="13">
        <v>1940</v>
      </c>
      <c r="M491" s="1188">
        <v>1079.08</v>
      </c>
      <c r="N491" s="1272">
        <f>(100/L491)*M491</f>
        <v>55.622680412371125</v>
      </c>
    </row>
    <row r="492" spans="1:14" ht="15" hidden="1">
      <c r="A492" s="232">
        <v>637006</v>
      </c>
      <c r="B492" s="100"/>
      <c r="C492" s="239"/>
      <c r="D492" s="804" t="s">
        <v>300</v>
      </c>
      <c r="E492" s="931" t="s">
        <v>325</v>
      </c>
      <c r="F492" s="51"/>
      <c r="G492" s="199"/>
      <c r="H492" s="57">
        <v>0</v>
      </c>
      <c r="I492" s="25"/>
      <c r="J492" s="199"/>
      <c r="K492" s="57">
        <v>0</v>
      </c>
      <c r="L492" s="25">
        <v>0</v>
      </c>
      <c r="M492" s="386"/>
      <c r="N492" s="449"/>
    </row>
    <row r="493" spans="1:14" ht="15">
      <c r="A493" s="324">
        <v>637027</v>
      </c>
      <c r="B493" s="325"/>
      <c r="C493" s="1023">
        <v>41</v>
      </c>
      <c r="D493" s="935" t="s">
        <v>300</v>
      </c>
      <c r="E493" s="936" t="s">
        <v>326</v>
      </c>
      <c r="F493" s="371">
        <v>107</v>
      </c>
      <c r="G493" s="925">
        <v>570</v>
      </c>
      <c r="H493" s="937"/>
      <c r="I493" s="326">
        <v>600</v>
      </c>
      <c r="J493" s="327"/>
      <c r="K493" s="937"/>
      <c r="L493" s="326"/>
      <c r="M493" s="1225"/>
      <c r="N493" s="410"/>
    </row>
    <row r="494" spans="1:14" ht="15">
      <c r="A494" s="191">
        <v>642</v>
      </c>
      <c r="B494" s="3"/>
      <c r="C494" s="156"/>
      <c r="D494" s="808"/>
      <c r="E494" s="827" t="s">
        <v>291</v>
      </c>
      <c r="F494" s="5">
        <v>350</v>
      </c>
      <c r="G494" s="192">
        <v>315</v>
      </c>
      <c r="H494" s="926">
        <v>350</v>
      </c>
      <c r="I494" s="145">
        <v>350</v>
      </c>
      <c r="J494" s="278">
        <v>350</v>
      </c>
      <c r="K494" s="926">
        <f>K495</f>
        <v>350</v>
      </c>
      <c r="L494" s="145">
        <f>L495</f>
        <v>350</v>
      </c>
      <c r="M494" s="452">
        <f>M495</f>
        <v>350</v>
      </c>
      <c r="N494" s="1273">
        <f>(100/L494)*M494</f>
        <v>100</v>
      </c>
    </row>
    <row r="495" spans="1:14" ht="15">
      <c r="A495" s="234">
        <v>642011</v>
      </c>
      <c r="B495" s="108"/>
      <c r="C495" s="1005">
        <v>41</v>
      </c>
      <c r="D495" s="808" t="s">
        <v>300</v>
      </c>
      <c r="E495" s="842" t="s">
        <v>294</v>
      </c>
      <c r="F495" s="82">
        <v>350</v>
      </c>
      <c r="G495" s="194">
        <v>315</v>
      </c>
      <c r="H495" s="938">
        <v>350</v>
      </c>
      <c r="I495" s="15">
        <v>350</v>
      </c>
      <c r="J495" s="289">
        <v>350</v>
      </c>
      <c r="K495" s="214">
        <v>350</v>
      </c>
      <c r="L495" s="15">
        <v>350</v>
      </c>
      <c r="M495" s="1226">
        <v>350</v>
      </c>
      <c r="N495" s="1267">
        <f>(100/L495)*M495</f>
        <v>100</v>
      </c>
    </row>
    <row r="496" spans="1:14" ht="15.75" thickBot="1">
      <c r="A496" s="227"/>
      <c r="B496" s="101"/>
      <c r="C496" s="1007"/>
      <c r="D496" s="839"/>
      <c r="E496" s="843"/>
      <c r="F496" s="831"/>
      <c r="G496" s="421"/>
      <c r="H496" s="137"/>
      <c r="I496" s="153"/>
      <c r="J496" s="280"/>
      <c r="K496" s="747"/>
      <c r="L496" s="153"/>
      <c r="M496" s="411"/>
      <c r="N496" s="491"/>
    </row>
    <row r="497" spans="1:14" ht="15.75" thickBot="1">
      <c r="A497" s="213" t="s">
        <v>425</v>
      </c>
      <c r="B497" s="18"/>
      <c r="C497" s="999"/>
      <c r="D497" s="802"/>
      <c r="E497" s="61" t="s">
        <v>367</v>
      </c>
      <c r="F497" s="74">
        <f aca="true" t="shared" si="66" ref="F497:M497">F498+F499+F508+F518+F521+F526</f>
        <v>19380</v>
      </c>
      <c r="G497" s="19">
        <f t="shared" si="66"/>
        <v>21987</v>
      </c>
      <c r="H497" s="74">
        <f t="shared" si="66"/>
        <v>23163</v>
      </c>
      <c r="I497" s="74">
        <f t="shared" si="66"/>
        <v>23673</v>
      </c>
      <c r="J497" s="19">
        <f t="shared" si="66"/>
        <v>14885</v>
      </c>
      <c r="K497" s="74">
        <f t="shared" si="66"/>
        <v>38783</v>
      </c>
      <c r="L497" s="74">
        <f t="shared" si="66"/>
        <v>42233</v>
      </c>
      <c r="M497" s="392">
        <f t="shared" si="66"/>
        <v>38599.85</v>
      </c>
      <c r="N497" s="392">
        <f aca="true" t="shared" si="67" ref="N497:N508">(100/L497)*M497</f>
        <v>91.39736698790045</v>
      </c>
    </row>
    <row r="498" spans="1:14" ht="15">
      <c r="A498" s="231">
        <v>611000</v>
      </c>
      <c r="B498" s="76"/>
      <c r="C498" s="222">
        <v>41</v>
      </c>
      <c r="D498" s="1451" t="s">
        <v>327</v>
      </c>
      <c r="E498" s="853" t="s">
        <v>78</v>
      </c>
      <c r="F498" s="77">
        <v>13454</v>
      </c>
      <c r="G498" s="251">
        <v>14862</v>
      </c>
      <c r="H498" s="77">
        <v>15600</v>
      </c>
      <c r="I498" s="75">
        <v>15600</v>
      </c>
      <c r="J498" s="251">
        <v>13200</v>
      </c>
      <c r="K498" s="77">
        <v>16800</v>
      </c>
      <c r="L498" s="75">
        <v>16800</v>
      </c>
      <c r="M498" s="1205">
        <v>16167.38</v>
      </c>
      <c r="N498" s="1273">
        <f t="shared" si="67"/>
        <v>96.23440476190476</v>
      </c>
    </row>
    <row r="499" spans="1:14" ht="15">
      <c r="A499" s="222">
        <v>62</v>
      </c>
      <c r="B499" s="3"/>
      <c r="C499" s="156"/>
      <c r="D499" s="808"/>
      <c r="E499" s="827" t="s">
        <v>79</v>
      </c>
      <c r="F499" s="5">
        <f>SUM(F500:F507)</f>
        <v>4732</v>
      </c>
      <c r="G499" s="192">
        <f aca="true" t="shared" si="68" ref="G499:M499">SUM(G500:G507)</f>
        <v>5117</v>
      </c>
      <c r="H499" s="5">
        <f t="shared" si="68"/>
        <v>5550</v>
      </c>
      <c r="I499" s="5">
        <f t="shared" si="68"/>
        <v>5550</v>
      </c>
      <c r="J499" s="192"/>
      <c r="K499" s="5">
        <f t="shared" si="68"/>
        <v>6130</v>
      </c>
      <c r="L499" s="5">
        <f t="shared" si="68"/>
        <v>6330</v>
      </c>
      <c r="M499" s="1181">
        <f t="shared" si="68"/>
        <v>5602.97</v>
      </c>
      <c r="N499" s="1273">
        <f t="shared" si="67"/>
        <v>88.51453396524487</v>
      </c>
    </row>
    <row r="500" spans="1:14" ht="15">
      <c r="A500" s="207">
        <v>621000</v>
      </c>
      <c r="B500" s="23"/>
      <c r="C500" s="981">
        <v>41</v>
      </c>
      <c r="D500" s="816" t="s">
        <v>327</v>
      </c>
      <c r="E500" s="812" t="s">
        <v>80</v>
      </c>
      <c r="F500" s="56">
        <v>373</v>
      </c>
      <c r="G500" s="208">
        <v>358</v>
      </c>
      <c r="H500" s="121">
        <v>360</v>
      </c>
      <c r="I500" s="99">
        <v>360</v>
      </c>
      <c r="J500" s="208">
        <v>380</v>
      </c>
      <c r="K500" s="121">
        <v>500</v>
      </c>
      <c r="L500" s="99">
        <v>900</v>
      </c>
      <c r="M500" s="1199">
        <v>779.65</v>
      </c>
      <c r="N500" s="1270">
        <f t="shared" si="67"/>
        <v>86.62777777777777</v>
      </c>
    </row>
    <row r="501" spans="1:14" ht="15">
      <c r="A501" s="196">
        <v>623000</v>
      </c>
      <c r="B501" s="7"/>
      <c r="C501" s="239">
        <v>41</v>
      </c>
      <c r="D501" s="805" t="s">
        <v>327</v>
      </c>
      <c r="E501" s="457" t="s">
        <v>81</v>
      </c>
      <c r="F501" s="37">
        <v>1002</v>
      </c>
      <c r="G501" s="199">
        <v>1107</v>
      </c>
      <c r="H501" s="57">
        <v>1200</v>
      </c>
      <c r="I501" s="25">
        <v>1200</v>
      </c>
      <c r="J501" s="244">
        <v>1100</v>
      </c>
      <c r="K501" s="57">
        <v>1180</v>
      </c>
      <c r="L501" s="25">
        <v>980</v>
      </c>
      <c r="M501" s="391">
        <v>823.69</v>
      </c>
      <c r="N501" s="1305">
        <f t="shared" si="67"/>
        <v>84.05000000000001</v>
      </c>
    </row>
    <row r="502" spans="1:14" ht="15">
      <c r="A502" s="198">
        <v>625001</v>
      </c>
      <c r="B502" s="9"/>
      <c r="C502" s="14">
        <v>41</v>
      </c>
      <c r="D502" s="806" t="s">
        <v>327</v>
      </c>
      <c r="E502" s="457" t="s">
        <v>82</v>
      </c>
      <c r="F502" s="939">
        <v>188</v>
      </c>
      <c r="G502" s="940">
        <v>203</v>
      </c>
      <c r="H502" s="57">
        <v>220</v>
      </c>
      <c r="I502" s="25">
        <v>220</v>
      </c>
      <c r="J502" s="244">
        <v>220</v>
      </c>
      <c r="K502" s="57">
        <v>250</v>
      </c>
      <c r="L502" s="25">
        <v>250</v>
      </c>
      <c r="M502" s="391">
        <v>224.27</v>
      </c>
      <c r="N502" s="1305">
        <f t="shared" si="67"/>
        <v>89.70800000000001</v>
      </c>
    </row>
    <row r="503" spans="1:14" ht="15">
      <c r="A503" s="196">
        <v>625002</v>
      </c>
      <c r="B503" s="7"/>
      <c r="C503" s="1002">
        <v>41</v>
      </c>
      <c r="D503" s="817" t="s">
        <v>327</v>
      </c>
      <c r="E503" s="457" t="s">
        <v>83</v>
      </c>
      <c r="F503" s="57">
        <v>1883</v>
      </c>
      <c r="G503" s="199">
        <v>2051</v>
      </c>
      <c r="H503" s="51">
        <v>2200</v>
      </c>
      <c r="I503" s="8">
        <v>2200</v>
      </c>
      <c r="J503" s="199">
        <v>2100</v>
      </c>
      <c r="K503" s="51">
        <v>2500</v>
      </c>
      <c r="L503" s="8">
        <v>2500</v>
      </c>
      <c r="M503" s="386">
        <v>2244.68</v>
      </c>
      <c r="N503" s="1305">
        <f t="shared" si="67"/>
        <v>89.7872</v>
      </c>
    </row>
    <row r="504" spans="1:14" ht="15">
      <c r="A504" s="198">
        <v>625003</v>
      </c>
      <c r="B504" s="34"/>
      <c r="C504" s="1019">
        <v>41</v>
      </c>
      <c r="D504" s="805" t="s">
        <v>327</v>
      </c>
      <c r="E504" s="457" t="s">
        <v>84</v>
      </c>
      <c r="F504" s="57">
        <v>108</v>
      </c>
      <c r="G504" s="244">
        <v>117</v>
      </c>
      <c r="H504" s="51">
        <v>150</v>
      </c>
      <c r="I504" s="8">
        <v>150</v>
      </c>
      <c r="J504" s="199">
        <v>150</v>
      </c>
      <c r="K504" s="51">
        <v>150</v>
      </c>
      <c r="L504" s="8">
        <v>150</v>
      </c>
      <c r="M504" s="386">
        <v>128.06</v>
      </c>
      <c r="N504" s="1272">
        <f t="shared" si="67"/>
        <v>85.37333333333333</v>
      </c>
    </row>
    <row r="505" spans="1:14" ht="15">
      <c r="A505" s="198">
        <v>625004</v>
      </c>
      <c r="B505" s="34"/>
      <c r="C505" s="92">
        <v>41</v>
      </c>
      <c r="D505" s="806" t="s">
        <v>327</v>
      </c>
      <c r="E505" s="457" t="s">
        <v>85</v>
      </c>
      <c r="F505" s="51">
        <v>404</v>
      </c>
      <c r="G505" s="199">
        <v>439</v>
      </c>
      <c r="H505" s="51">
        <v>500</v>
      </c>
      <c r="I505" s="8">
        <v>500</v>
      </c>
      <c r="J505" s="199">
        <v>450</v>
      </c>
      <c r="K505" s="51">
        <v>550</v>
      </c>
      <c r="L505" s="8">
        <v>550</v>
      </c>
      <c r="M505" s="386">
        <v>480.92</v>
      </c>
      <c r="N505" s="1319">
        <f t="shared" si="67"/>
        <v>87.44000000000001</v>
      </c>
    </row>
    <row r="506" spans="1:14" ht="15">
      <c r="A506" s="196">
        <v>625005</v>
      </c>
      <c r="B506" s="55"/>
      <c r="C506" s="40">
        <v>41</v>
      </c>
      <c r="D506" s="804" t="s">
        <v>327</v>
      </c>
      <c r="E506" s="829" t="s">
        <v>86</v>
      </c>
      <c r="F506" s="37">
        <v>135</v>
      </c>
      <c r="G506" s="210">
        <v>146</v>
      </c>
      <c r="H506" s="37">
        <v>170</v>
      </c>
      <c r="I506" s="13">
        <v>170</v>
      </c>
      <c r="J506" s="210">
        <v>150</v>
      </c>
      <c r="K506" s="37">
        <v>200</v>
      </c>
      <c r="L506" s="13">
        <v>200</v>
      </c>
      <c r="M506" s="390">
        <v>160.25</v>
      </c>
      <c r="N506" s="1272">
        <f t="shared" si="67"/>
        <v>80.125</v>
      </c>
    </row>
    <row r="507" spans="1:14" ht="15">
      <c r="A507" s="206">
        <v>625007</v>
      </c>
      <c r="B507" s="33"/>
      <c r="C507" s="150">
        <v>41</v>
      </c>
      <c r="D507" s="807" t="s">
        <v>327</v>
      </c>
      <c r="E507" s="931" t="s">
        <v>87</v>
      </c>
      <c r="F507" s="811">
        <v>639</v>
      </c>
      <c r="G507" s="243">
        <v>696</v>
      </c>
      <c r="H507" s="811">
        <v>750</v>
      </c>
      <c r="I507" s="24">
        <v>750</v>
      </c>
      <c r="J507" s="243">
        <v>720</v>
      </c>
      <c r="K507" s="811">
        <v>800</v>
      </c>
      <c r="L507" s="24">
        <v>800</v>
      </c>
      <c r="M507" s="1187">
        <v>761.45</v>
      </c>
      <c r="N507" s="1271">
        <f t="shared" si="67"/>
        <v>95.18125</v>
      </c>
    </row>
    <row r="508" spans="1:14" ht="15">
      <c r="A508" s="191">
        <v>633</v>
      </c>
      <c r="B508" s="156"/>
      <c r="C508" s="156"/>
      <c r="D508" s="808"/>
      <c r="E508" s="827" t="s">
        <v>96</v>
      </c>
      <c r="F508" s="5">
        <f>SUM(F510:F516)</f>
        <v>327</v>
      </c>
      <c r="G508" s="192">
        <f>SUM(G510:G516)</f>
        <v>457</v>
      </c>
      <c r="H508" s="5">
        <f>SUM(H510:H516)</f>
        <v>465</v>
      </c>
      <c r="I508" s="4">
        <f>SUM(I509:I516)</f>
        <v>725</v>
      </c>
      <c r="J508" s="192">
        <f>SUM(J510:J518)</f>
        <v>860</v>
      </c>
      <c r="K508" s="5">
        <f>SUM(K509:K517)</f>
        <v>14465</v>
      </c>
      <c r="L508" s="4">
        <f>SUM(L510:L517)</f>
        <v>16635</v>
      </c>
      <c r="M508" s="442">
        <f>SUM(M510:M517)</f>
        <v>14884.480000000001</v>
      </c>
      <c r="N508" s="1273">
        <f t="shared" si="67"/>
        <v>89.47688608355877</v>
      </c>
    </row>
    <row r="509" spans="1:14" ht="15">
      <c r="A509" s="234">
        <v>633001</v>
      </c>
      <c r="B509" s="981"/>
      <c r="C509" s="981">
        <v>41</v>
      </c>
      <c r="D509" s="816" t="s">
        <v>327</v>
      </c>
      <c r="E509" s="828" t="s">
        <v>465</v>
      </c>
      <c r="F509" s="207"/>
      <c r="G509" s="208"/>
      <c r="H509" s="37"/>
      <c r="I509" s="13">
        <v>260</v>
      </c>
      <c r="J509" s="249"/>
      <c r="K509" s="37"/>
      <c r="L509" s="13"/>
      <c r="M509" s="1199"/>
      <c r="N509" s="1356"/>
    </row>
    <row r="510" spans="1:14" ht="15">
      <c r="A510" s="198">
        <v>633003</v>
      </c>
      <c r="B510" s="7">
        <v>1</v>
      </c>
      <c r="C510" s="1002">
        <v>41</v>
      </c>
      <c r="D510" s="817" t="s">
        <v>327</v>
      </c>
      <c r="E510" s="829" t="s">
        <v>328</v>
      </c>
      <c r="F510" s="97"/>
      <c r="G510" s="197"/>
      <c r="H510" s="198">
        <v>80</v>
      </c>
      <c r="I510" s="8">
        <v>80</v>
      </c>
      <c r="J510" s="281"/>
      <c r="K510" s="198">
        <v>80</v>
      </c>
      <c r="L510" s="8">
        <v>230</v>
      </c>
      <c r="M510" s="1224">
        <v>220.8</v>
      </c>
      <c r="N510" s="1272">
        <f aca="true" t="shared" si="69" ref="N510:N527">(100/L510)*M510</f>
        <v>96</v>
      </c>
    </row>
    <row r="511" spans="1:14" ht="15">
      <c r="A511" s="196">
        <v>633006</v>
      </c>
      <c r="B511" s="9">
        <v>1</v>
      </c>
      <c r="C511" s="14">
        <v>41</v>
      </c>
      <c r="D511" s="806" t="s">
        <v>327</v>
      </c>
      <c r="E511" s="457" t="s">
        <v>308</v>
      </c>
      <c r="F511" s="51">
        <v>12</v>
      </c>
      <c r="G511" s="199">
        <v>24</v>
      </c>
      <c r="H511" s="51">
        <v>50</v>
      </c>
      <c r="I511" s="8">
        <v>50</v>
      </c>
      <c r="J511" s="199">
        <v>50</v>
      </c>
      <c r="K511" s="51">
        <v>50</v>
      </c>
      <c r="L511" s="8">
        <v>50</v>
      </c>
      <c r="M511" s="386">
        <v>0</v>
      </c>
      <c r="N511" s="1272">
        <f t="shared" si="69"/>
        <v>0</v>
      </c>
    </row>
    <row r="512" spans="1:14" ht="15">
      <c r="A512" s="198">
        <v>633006</v>
      </c>
      <c r="B512" s="9">
        <v>3</v>
      </c>
      <c r="C512" s="1002">
        <v>41</v>
      </c>
      <c r="D512" s="817" t="s">
        <v>327</v>
      </c>
      <c r="E512" s="457" t="s">
        <v>309</v>
      </c>
      <c r="F512" s="51">
        <v>122</v>
      </c>
      <c r="G512" s="199">
        <v>183</v>
      </c>
      <c r="H512" s="51">
        <v>150</v>
      </c>
      <c r="I512" s="8">
        <v>150</v>
      </c>
      <c r="J512" s="199">
        <v>150</v>
      </c>
      <c r="K512" s="51">
        <v>150</v>
      </c>
      <c r="L512" s="8">
        <v>160</v>
      </c>
      <c r="M512" s="386">
        <v>153.4</v>
      </c>
      <c r="N512" s="1272">
        <f t="shared" si="69"/>
        <v>95.875</v>
      </c>
    </row>
    <row r="513" spans="1:14" ht="15">
      <c r="A513" s="198">
        <v>633006</v>
      </c>
      <c r="B513" s="9">
        <v>4</v>
      </c>
      <c r="C513" s="14">
        <v>41</v>
      </c>
      <c r="D513" s="806" t="s">
        <v>327</v>
      </c>
      <c r="E513" s="829" t="s">
        <v>104</v>
      </c>
      <c r="F513" s="51">
        <v>26</v>
      </c>
      <c r="G513" s="199">
        <v>14</v>
      </c>
      <c r="H513" s="51">
        <v>20</v>
      </c>
      <c r="I513" s="8">
        <v>20</v>
      </c>
      <c r="J513" s="934">
        <v>20</v>
      </c>
      <c r="K513" s="51">
        <v>20</v>
      </c>
      <c r="L513" s="8">
        <v>30</v>
      </c>
      <c r="M513" s="1227">
        <v>26.49</v>
      </c>
      <c r="N513" s="1272">
        <f t="shared" si="69"/>
        <v>88.3</v>
      </c>
    </row>
    <row r="514" spans="1:14" ht="15">
      <c r="A514" s="198">
        <v>633006</v>
      </c>
      <c r="B514" s="9">
        <v>7</v>
      </c>
      <c r="C514" s="14">
        <v>41</v>
      </c>
      <c r="D514" s="806" t="s">
        <v>327</v>
      </c>
      <c r="E514" s="829" t="s">
        <v>96</v>
      </c>
      <c r="F514" s="51">
        <v>32</v>
      </c>
      <c r="G514" s="199">
        <v>27</v>
      </c>
      <c r="H514" s="51">
        <v>50</v>
      </c>
      <c r="I514" s="8">
        <v>50</v>
      </c>
      <c r="J514" s="199">
        <v>20</v>
      </c>
      <c r="K514" s="51">
        <v>50</v>
      </c>
      <c r="L514" s="8">
        <v>50</v>
      </c>
      <c r="M514" s="386">
        <v>0</v>
      </c>
      <c r="N514" s="1272">
        <f t="shared" si="69"/>
        <v>0</v>
      </c>
    </row>
    <row r="515" spans="1:14" ht="15">
      <c r="A515" s="198">
        <v>633006</v>
      </c>
      <c r="B515" s="9">
        <v>10</v>
      </c>
      <c r="C515" s="14">
        <v>41</v>
      </c>
      <c r="D515" s="806" t="s">
        <v>327</v>
      </c>
      <c r="E515" s="457" t="s">
        <v>329</v>
      </c>
      <c r="F515" s="51"/>
      <c r="G515" s="199">
        <v>66</v>
      </c>
      <c r="H515" s="51">
        <v>50</v>
      </c>
      <c r="I515" s="8">
        <v>50</v>
      </c>
      <c r="J515" s="199">
        <v>70</v>
      </c>
      <c r="K515" s="51">
        <v>50</v>
      </c>
      <c r="L515" s="8">
        <v>50</v>
      </c>
      <c r="M515" s="386">
        <v>0</v>
      </c>
      <c r="N515" s="1283">
        <f t="shared" si="69"/>
        <v>0</v>
      </c>
    </row>
    <row r="516" spans="1:14" ht="15">
      <c r="A516" s="198">
        <v>633010</v>
      </c>
      <c r="B516" s="9"/>
      <c r="C516" s="14">
        <v>41</v>
      </c>
      <c r="D516" s="806" t="s">
        <v>327</v>
      </c>
      <c r="E516" s="457" t="s">
        <v>330</v>
      </c>
      <c r="F516" s="51">
        <v>135</v>
      </c>
      <c r="G516" s="199">
        <v>143</v>
      </c>
      <c r="H516" s="51">
        <v>65</v>
      </c>
      <c r="I516" s="8">
        <v>65</v>
      </c>
      <c r="J516" s="203">
        <v>50</v>
      </c>
      <c r="K516" s="51">
        <v>65</v>
      </c>
      <c r="L516" s="8">
        <v>65</v>
      </c>
      <c r="M516" s="1224">
        <v>46.85</v>
      </c>
      <c r="N516" s="1272">
        <f t="shared" si="69"/>
        <v>72.07692307692308</v>
      </c>
    </row>
    <row r="517" spans="1:14" ht="15">
      <c r="A517" s="200">
        <v>633011</v>
      </c>
      <c r="B517" s="11"/>
      <c r="C517" s="1101" t="s">
        <v>505</v>
      </c>
      <c r="D517" s="803" t="s">
        <v>327</v>
      </c>
      <c r="E517" s="824" t="s">
        <v>496</v>
      </c>
      <c r="F517" s="85"/>
      <c r="G517" s="201"/>
      <c r="H517" s="85"/>
      <c r="I517" s="10"/>
      <c r="J517" s="254"/>
      <c r="K517" s="85">
        <v>14000</v>
      </c>
      <c r="L517" s="10">
        <v>16000</v>
      </c>
      <c r="M517" s="1228">
        <v>14436.94</v>
      </c>
      <c r="N517" s="1271">
        <f t="shared" si="69"/>
        <v>90.23087500000001</v>
      </c>
    </row>
    <row r="518" spans="1:14" ht="15">
      <c r="A518" s="191">
        <v>635</v>
      </c>
      <c r="B518" s="3"/>
      <c r="C518" s="156"/>
      <c r="D518" s="808"/>
      <c r="E518" s="827" t="s">
        <v>128</v>
      </c>
      <c r="F518" s="5">
        <f>SUM(F519:F520)</f>
        <v>203</v>
      </c>
      <c r="G518" s="192">
        <f>SUM(G519:G520)</f>
        <v>842</v>
      </c>
      <c r="H518" s="5">
        <f>H519+H520</f>
        <v>460</v>
      </c>
      <c r="I518" s="4">
        <f>I519+I520</f>
        <v>710</v>
      </c>
      <c r="J518" s="192">
        <f>J520+J519</f>
        <v>500</v>
      </c>
      <c r="K518" s="5">
        <f>K519+K520</f>
        <v>460</v>
      </c>
      <c r="L518" s="4">
        <f>L519+L520</f>
        <v>1450</v>
      </c>
      <c r="M518" s="442">
        <f>M520+M519</f>
        <v>1324.7</v>
      </c>
      <c r="N518" s="1357">
        <f t="shared" si="69"/>
        <v>91.35862068965517</v>
      </c>
    </row>
    <row r="519" spans="1:14" ht="15">
      <c r="A519" s="207">
        <v>635004</v>
      </c>
      <c r="B519" s="23">
        <v>5</v>
      </c>
      <c r="C519" s="981">
        <v>41</v>
      </c>
      <c r="D519" s="816" t="s">
        <v>327</v>
      </c>
      <c r="E519" s="828" t="s">
        <v>331</v>
      </c>
      <c r="F519" s="56">
        <v>203</v>
      </c>
      <c r="G519" s="208">
        <v>206</v>
      </c>
      <c r="H519" s="56">
        <v>110</v>
      </c>
      <c r="I519" s="22">
        <v>620</v>
      </c>
      <c r="J519" s="934">
        <v>110</v>
      </c>
      <c r="K519" s="56">
        <v>110</v>
      </c>
      <c r="L519" s="22">
        <v>350</v>
      </c>
      <c r="M519" s="1439">
        <v>315.5</v>
      </c>
      <c r="N519" s="1270">
        <f t="shared" si="69"/>
        <v>90.14285714285714</v>
      </c>
    </row>
    <row r="520" spans="1:14" ht="15">
      <c r="A520" s="200">
        <v>635004</v>
      </c>
      <c r="B520" s="11">
        <v>6</v>
      </c>
      <c r="C520" s="236">
        <v>41</v>
      </c>
      <c r="D520" s="803" t="s">
        <v>327</v>
      </c>
      <c r="E520" s="824" t="s">
        <v>332</v>
      </c>
      <c r="F520" s="85">
        <v>0</v>
      </c>
      <c r="G520" s="201">
        <v>636</v>
      </c>
      <c r="H520" s="85">
        <v>350</v>
      </c>
      <c r="I520" s="10">
        <v>90</v>
      </c>
      <c r="J520" s="243">
        <v>390</v>
      </c>
      <c r="K520" s="85">
        <v>350</v>
      </c>
      <c r="L520" s="10">
        <v>1100</v>
      </c>
      <c r="M520" s="1187">
        <v>1009.2</v>
      </c>
      <c r="N520" s="1271">
        <f t="shared" si="69"/>
        <v>91.74545454545455</v>
      </c>
    </row>
    <row r="521" spans="1:14" ht="15">
      <c r="A521" s="222">
        <v>637</v>
      </c>
      <c r="B521" s="3"/>
      <c r="C521" s="156"/>
      <c r="D521" s="808"/>
      <c r="E521" s="827" t="s">
        <v>140</v>
      </c>
      <c r="F521" s="5">
        <f>SUM(F522:F525)</f>
        <v>576</v>
      </c>
      <c r="G521" s="192">
        <f>SUM(G522:G525)</f>
        <v>621</v>
      </c>
      <c r="H521" s="5">
        <f>SUM(H522:H525)</f>
        <v>1000</v>
      </c>
      <c r="I521" s="4">
        <f>SUM(I522:I525)</f>
        <v>1000</v>
      </c>
      <c r="J521" s="192">
        <f>SUM(J525:J526)</f>
        <v>237.5</v>
      </c>
      <c r="K521" s="5">
        <f>SUM(K522:K525)</f>
        <v>840</v>
      </c>
      <c r="L521" s="4">
        <f>SUM(L522:L525)</f>
        <v>930</v>
      </c>
      <c r="M521" s="442">
        <f>SUM(M522:M525)</f>
        <v>567.8199999999999</v>
      </c>
      <c r="N521" s="1357">
        <f t="shared" si="69"/>
        <v>61.055913978494615</v>
      </c>
    </row>
    <row r="522" spans="1:14" ht="15">
      <c r="A522" s="207">
        <v>637004</v>
      </c>
      <c r="B522" s="108"/>
      <c r="C522" s="1005">
        <v>41</v>
      </c>
      <c r="D522" s="816" t="s">
        <v>327</v>
      </c>
      <c r="E522" s="828" t="s">
        <v>333</v>
      </c>
      <c r="F522" s="56">
        <v>380</v>
      </c>
      <c r="G522" s="208">
        <v>231</v>
      </c>
      <c r="H522" s="56">
        <v>500</v>
      </c>
      <c r="I522" s="22">
        <v>500</v>
      </c>
      <c r="J522" s="210">
        <v>400</v>
      </c>
      <c r="K522" s="121">
        <v>500</v>
      </c>
      <c r="L522" s="99">
        <v>490</v>
      </c>
      <c r="M522" s="1186">
        <v>276</v>
      </c>
      <c r="N522" s="1270">
        <f t="shared" si="69"/>
        <v>56.3265306122449</v>
      </c>
    </row>
    <row r="523" spans="1:14" s="653" customFormat="1" ht="15">
      <c r="A523" s="209">
        <v>637006</v>
      </c>
      <c r="B523" s="16"/>
      <c r="C523" s="239">
        <v>41</v>
      </c>
      <c r="D523" s="817" t="s">
        <v>327</v>
      </c>
      <c r="E523" s="829" t="s">
        <v>460</v>
      </c>
      <c r="F523" s="37"/>
      <c r="G523" s="210"/>
      <c r="H523" s="37"/>
      <c r="I523" s="6"/>
      <c r="J523" s="210"/>
      <c r="K523" s="37"/>
      <c r="L523" s="13">
        <v>100</v>
      </c>
      <c r="M523" s="1186">
        <v>30</v>
      </c>
      <c r="N523" s="1319">
        <f>(100/L523)*M523</f>
        <v>30</v>
      </c>
    </row>
    <row r="524" spans="1:14" ht="15">
      <c r="A524" s="209">
        <v>637014</v>
      </c>
      <c r="B524" s="9"/>
      <c r="C524" s="1002">
        <v>41</v>
      </c>
      <c r="D524" s="817" t="s">
        <v>327</v>
      </c>
      <c r="E524" s="457" t="s">
        <v>156</v>
      </c>
      <c r="F524" s="37">
        <v>28</v>
      </c>
      <c r="G524" s="210">
        <v>205</v>
      </c>
      <c r="H524" s="37">
        <v>250</v>
      </c>
      <c r="I524" s="8">
        <v>250</v>
      </c>
      <c r="J524" s="941">
        <v>230</v>
      </c>
      <c r="K524" s="57">
        <v>80</v>
      </c>
      <c r="L524" s="25">
        <v>80</v>
      </c>
      <c r="M524" s="1230">
        <v>73.16</v>
      </c>
      <c r="N524" s="1272">
        <f t="shared" si="69"/>
        <v>91.44999999999999</v>
      </c>
    </row>
    <row r="525" spans="1:14" ht="15">
      <c r="A525" s="206">
        <v>637016</v>
      </c>
      <c r="B525" s="7"/>
      <c r="C525" s="236">
        <v>41</v>
      </c>
      <c r="D525" s="803" t="s">
        <v>327</v>
      </c>
      <c r="E525" s="824" t="s">
        <v>160</v>
      </c>
      <c r="F525" s="811">
        <v>168</v>
      </c>
      <c r="G525" s="243">
        <v>185</v>
      </c>
      <c r="H525" s="811">
        <v>250</v>
      </c>
      <c r="I525" s="6">
        <v>250</v>
      </c>
      <c r="J525" s="243">
        <v>150</v>
      </c>
      <c r="K525" s="811">
        <v>260</v>
      </c>
      <c r="L525" s="24">
        <v>260</v>
      </c>
      <c r="M525" s="1187">
        <v>188.66</v>
      </c>
      <c r="N525" s="1271">
        <f t="shared" si="69"/>
        <v>72.56153846153846</v>
      </c>
    </row>
    <row r="526" spans="1:14" ht="15">
      <c r="A526" s="222">
        <v>642</v>
      </c>
      <c r="B526" s="3"/>
      <c r="C526" s="1000"/>
      <c r="D526" s="803"/>
      <c r="E526" s="853" t="s">
        <v>291</v>
      </c>
      <c r="F526" s="5">
        <v>88</v>
      </c>
      <c r="G526" s="192">
        <v>88</v>
      </c>
      <c r="H526" s="5">
        <v>88</v>
      </c>
      <c r="I526" s="4">
        <v>88</v>
      </c>
      <c r="J526" s="192">
        <v>87.5</v>
      </c>
      <c r="K526" s="5">
        <f>K527</f>
        <v>88</v>
      </c>
      <c r="L526" s="4">
        <f>L527</f>
        <v>88</v>
      </c>
      <c r="M526" s="442">
        <f>M527</f>
        <v>52.5</v>
      </c>
      <c r="N526" s="1273">
        <f t="shared" si="69"/>
        <v>59.659090909090914</v>
      </c>
    </row>
    <row r="527" spans="1:14" ht="15">
      <c r="A527" s="234">
        <v>642011</v>
      </c>
      <c r="B527" s="108"/>
      <c r="C527" s="1005">
        <v>41</v>
      </c>
      <c r="D527" s="837" t="s">
        <v>327</v>
      </c>
      <c r="E527" s="457" t="s">
        <v>294</v>
      </c>
      <c r="F527" s="82">
        <v>88</v>
      </c>
      <c r="G527" s="194">
        <v>88</v>
      </c>
      <c r="H527" s="121">
        <v>88</v>
      </c>
      <c r="I527" s="99">
        <v>88</v>
      </c>
      <c r="J527" s="210">
        <v>87.5</v>
      </c>
      <c r="K527" s="121">
        <v>88</v>
      </c>
      <c r="L527" s="99">
        <v>88</v>
      </c>
      <c r="M527" s="1186">
        <v>52.5</v>
      </c>
      <c r="N527" s="1267">
        <f t="shared" si="69"/>
        <v>59.659090909090914</v>
      </c>
    </row>
    <row r="528" spans="1:14" ht="15.75" thickBot="1">
      <c r="A528" s="227"/>
      <c r="B528" s="101"/>
      <c r="C528" s="1007"/>
      <c r="D528" s="839"/>
      <c r="E528" s="843"/>
      <c r="F528" s="831"/>
      <c r="G528" s="421"/>
      <c r="H528" s="111"/>
      <c r="I528" s="102"/>
      <c r="J528" s="280"/>
      <c r="K528" s="111"/>
      <c r="L528" s="102"/>
      <c r="M528" s="411"/>
      <c r="N528" s="410"/>
    </row>
    <row r="529" spans="1:14" ht="15.75" thickBot="1">
      <c r="A529" s="73" t="s">
        <v>334</v>
      </c>
      <c r="B529" s="18"/>
      <c r="C529" s="999"/>
      <c r="D529" s="802"/>
      <c r="E529" s="61" t="s">
        <v>381</v>
      </c>
      <c r="F529" s="74">
        <f>F530</f>
        <v>1036</v>
      </c>
      <c r="G529" s="19">
        <f>G530+G532</f>
        <v>21224</v>
      </c>
      <c r="H529" s="74">
        <v>1000</v>
      </c>
      <c r="I529" s="72">
        <v>1000</v>
      </c>
      <c r="J529" s="19">
        <v>1000</v>
      </c>
      <c r="K529" s="74">
        <f>K530+K532</f>
        <v>48380</v>
      </c>
      <c r="L529" s="72">
        <f>L530+L532</f>
        <v>48380</v>
      </c>
      <c r="M529" s="394">
        <f>M530+M532</f>
        <v>32563.28</v>
      </c>
      <c r="N529" s="392">
        <f aca="true" t="shared" si="70" ref="N529:N534">(100/L529)*M529</f>
        <v>67.30731707317072</v>
      </c>
    </row>
    <row r="530" spans="1:14" ht="15">
      <c r="A530" s="300">
        <v>637</v>
      </c>
      <c r="B530" s="104"/>
      <c r="C530" s="162"/>
      <c r="D530" s="835"/>
      <c r="E530" s="836" t="s">
        <v>140</v>
      </c>
      <c r="F530" s="116">
        <v>1036</v>
      </c>
      <c r="G530" s="248">
        <v>1068</v>
      </c>
      <c r="H530" s="116">
        <v>1000</v>
      </c>
      <c r="I530" s="107">
        <v>1500</v>
      </c>
      <c r="J530" s="248">
        <v>1000</v>
      </c>
      <c r="K530" s="116">
        <f>K531</f>
        <v>1300</v>
      </c>
      <c r="L530" s="107">
        <f>L531</f>
        <v>1300</v>
      </c>
      <c r="M530" s="1193">
        <f>M531</f>
        <v>1049</v>
      </c>
      <c r="N530" s="1273">
        <f t="shared" si="70"/>
        <v>80.6923076923077</v>
      </c>
    </row>
    <row r="531" spans="1:14" ht="15">
      <c r="A531" s="193">
        <v>637001</v>
      </c>
      <c r="B531" s="80"/>
      <c r="C531" s="123">
        <v>41</v>
      </c>
      <c r="D531" s="808" t="s">
        <v>335</v>
      </c>
      <c r="E531" s="838" t="s">
        <v>336</v>
      </c>
      <c r="F531" s="82">
        <v>1036</v>
      </c>
      <c r="G531" s="194">
        <v>1068</v>
      </c>
      <c r="H531" s="82">
        <v>1000</v>
      </c>
      <c r="I531" s="83">
        <v>1500</v>
      </c>
      <c r="J531" s="210">
        <v>1000</v>
      </c>
      <c r="K531" s="82">
        <v>1300</v>
      </c>
      <c r="L531" s="13">
        <v>1300</v>
      </c>
      <c r="M531" s="1184">
        <v>1049</v>
      </c>
      <c r="N531" s="1267">
        <f t="shared" si="70"/>
        <v>80.6923076923077</v>
      </c>
    </row>
    <row r="532" spans="1:14" ht="15">
      <c r="A532" s="222">
        <v>642</v>
      </c>
      <c r="B532" s="3"/>
      <c r="C532" s="1000"/>
      <c r="D532" s="803"/>
      <c r="E532" s="827" t="s">
        <v>426</v>
      </c>
      <c r="F532" s="5"/>
      <c r="G532" s="192">
        <f>SUM(G533:G534)</f>
        <v>20156</v>
      </c>
      <c r="H532" s="5">
        <v>49660</v>
      </c>
      <c r="I532" s="4">
        <v>55760</v>
      </c>
      <c r="J532" s="192">
        <v>19000</v>
      </c>
      <c r="K532" s="5">
        <f>K533+K534</f>
        <v>47080</v>
      </c>
      <c r="L532" s="4">
        <f>L533+L534</f>
        <v>47080</v>
      </c>
      <c r="M532" s="442">
        <f>M533+M534</f>
        <v>31514.28</v>
      </c>
      <c r="N532" s="1273">
        <f t="shared" si="70"/>
        <v>66.93772302463891</v>
      </c>
    </row>
    <row r="533" spans="1:14" ht="15">
      <c r="A533" s="207">
        <v>642002</v>
      </c>
      <c r="B533" s="23"/>
      <c r="C533" s="239">
        <v>41</v>
      </c>
      <c r="D533" s="804" t="s">
        <v>427</v>
      </c>
      <c r="E533" s="856" t="s">
        <v>428</v>
      </c>
      <c r="F533" s="37"/>
      <c r="G533" s="210">
        <v>19908</v>
      </c>
      <c r="H533" s="37">
        <v>48800</v>
      </c>
      <c r="I533" s="13">
        <v>54900</v>
      </c>
      <c r="J533" s="210">
        <v>19000</v>
      </c>
      <c r="K533" s="37">
        <v>45980</v>
      </c>
      <c r="L533" s="22">
        <v>45980</v>
      </c>
      <c r="M533" s="1182">
        <v>30403.36</v>
      </c>
      <c r="N533" s="1268">
        <f t="shared" si="70"/>
        <v>66.12301000434972</v>
      </c>
    </row>
    <row r="534" spans="1:14" ht="15">
      <c r="A534" s="209">
        <v>642005</v>
      </c>
      <c r="B534" s="33"/>
      <c r="C534" s="150">
        <v>41</v>
      </c>
      <c r="D534" s="807" t="s">
        <v>427</v>
      </c>
      <c r="E534" s="842" t="s">
        <v>429</v>
      </c>
      <c r="F534" s="57"/>
      <c r="G534" s="244">
        <v>248</v>
      </c>
      <c r="H534" s="811">
        <v>860</v>
      </c>
      <c r="I534" s="25">
        <v>860</v>
      </c>
      <c r="J534" s="243">
        <v>250</v>
      </c>
      <c r="K534" s="57">
        <v>1100</v>
      </c>
      <c r="L534" s="13">
        <v>1100</v>
      </c>
      <c r="M534" s="390">
        <v>1110.92</v>
      </c>
      <c r="N534" s="1271">
        <f t="shared" si="70"/>
        <v>100.99272727272728</v>
      </c>
    </row>
    <row r="535" spans="1:14" ht="15.75" thickBot="1">
      <c r="A535" s="227"/>
      <c r="B535" s="28"/>
      <c r="C535" s="1004"/>
      <c r="D535" s="834"/>
      <c r="E535" s="888"/>
      <c r="F535" s="111"/>
      <c r="G535" s="259"/>
      <c r="H535" s="29"/>
      <c r="I535" s="102"/>
      <c r="J535" s="280"/>
      <c r="K535" s="111"/>
      <c r="L535" s="102"/>
      <c r="M535" s="411"/>
      <c r="N535" s="478"/>
    </row>
    <row r="536" spans="1:14" ht="15.75" thickBot="1">
      <c r="A536" s="213" t="s">
        <v>382</v>
      </c>
      <c r="B536" s="18"/>
      <c r="C536" s="999"/>
      <c r="D536" s="802"/>
      <c r="E536" s="61" t="s">
        <v>337</v>
      </c>
      <c r="F536" s="942">
        <f>F538+F549+F552+F537+F547</f>
        <v>23939</v>
      </c>
      <c r="G536" s="284">
        <f>G538+G549+G552+G537+G547</f>
        <v>33592</v>
      </c>
      <c r="H536" s="942">
        <f aca="true" t="shared" si="71" ref="H536:M536">H537+H538+H547+H549+H552</f>
        <v>75570</v>
      </c>
      <c r="I536" s="157">
        <f t="shared" si="71"/>
        <v>75570</v>
      </c>
      <c r="J536" s="284">
        <f t="shared" si="71"/>
        <v>34250</v>
      </c>
      <c r="K536" s="942">
        <f t="shared" si="71"/>
        <v>44170</v>
      </c>
      <c r="L536" s="157">
        <f t="shared" si="71"/>
        <v>44170</v>
      </c>
      <c r="M536" s="1231">
        <f t="shared" si="71"/>
        <v>28983.58</v>
      </c>
      <c r="N536" s="1358">
        <f aca="true" t="shared" si="72" ref="N536:N553">(100/L536)*M536</f>
        <v>65.61824767942042</v>
      </c>
    </row>
    <row r="537" spans="1:14" ht="15">
      <c r="A537" s="300">
        <v>611000</v>
      </c>
      <c r="B537" s="104"/>
      <c r="C537" s="162">
        <v>41</v>
      </c>
      <c r="D537" s="1038">
        <v>42777</v>
      </c>
      <c r="E537" s="836" t="s">
        <v>78</v>
      </c>
      <c r="F537" s="116">
        <v>14436</v>
      </c>
      <c r="G537" s="248">
        <v>19927</v>
      </c>
      <c r="H537" s="116">
        <v>50000</v>
      </c>
      <c r="I537" s="107">
        <v>50000</v>
      </c>
      <c r="J537" s="248">
        <v>20000</v>
      </c>
      <c r="K537" s="116">
        <v>27000</v>
      </c>
      <c r="L537" s="107">
        <v>27000</v>
      </c>
      <c r="M537" s="1193">
        <v>18954.34</v>
      </c>
      <c r="N537" s="1357">
        <f t="shared" si="72"/>
        <v>70.20125925925926</v>
      </c>
    </row>
    <row r="538" spans="1:14" ht="15">
      <c r="A538" s="231">
        <v>62</v>
      </c>
      <c r="B538" s="76"/>
      <c r="C538" s="1000"/>
      <c r="D538" s="808"/>
      <c r="E538" s="827" t="s">
        <v>79</v>
      </c>
      <c r="F538" s="77">
        <f>SUM(F539:F546)</f>
        <v>4780</v>
      </c>
      <c r="G538" s="251">
        <f aca="true" t="shared" si="73" ref="G538:M538">SUM(G539:G546)</f>
        <v>6593</v>
      </c>
      <c r="H538" s="77">
        <f t="shared" si="73"/>
        <v>17770</v>
      </c>
      <c r="I538" s="77">
        <f t="shared" si="73"/>
        <v>17770</v>
      </c>
      <c r="J538" s="251">
        <f t="shared" si="73"/>
        <v>8850</v>
      </c>
      <c r="K538" s="77">
        <f t="shared" si="73"/>
        <v>9670</v>
      </c>
      <c r="L538" s="77">
        <f t="shared" si="73"/>
        <v>9670</v>
      </c>
      <c r="M538" s="1180">
        <f t="shared" si="73"/>
        <v>6523.449999999999</v>
      </c>
      <c r="N538" s="1357">
        <f t="shared" si="72"/>
        <v>67.46070320579109</v>
      </c>
    </row>
    <row r="539" spans="1:14" ht="15">
      <c r="A539" s="207">
        <v>621000</v>
      </c>
      <c r="B539" s="23"/>
      <c r="C539" s="981">
        <v>41</v>
      </c>
      <c r="D539" s="816" t="s">
        <v>338</v>
      </c>
      <c r="E539" s="829" t="s">
        <v>80</v>
      </c>
      <c r="F539" s="56">
        <v>916</v>
      </c>
      <c r="G539" s="208">
        <v>1028</v>
      </c>
      <c r="H539" s="121">
        <v>2500</v>
      </c>
      <c r="I539" s="99">
        <v>2500</v>
      </c>
      <c r="J539" s="208">
        <v>1500</v>
      </c>
      <c r="K539" s="121">
        <v>1000</v>
      </c>
      <c r="L539" s="99">
        <v>1000</v>
      </c>
      <c r="M539" s="1199">
        <v>965.38</v>
      </c>
      <c r="N539" s="1268">
        <f t="shared" si="72"/>
        <v>96.53800000000001</v>
      </c>
    </row>
    <row r="540" spans="1:14" ht="15">
      <c r="A540" s="198">
        <v>623000</v>
      </c>
      <c r="B540" s="9"/>
      <c r="C540" s="14">
        <v>41</v>
      </c>
      <c r="D540" s="806" t="s">
        <v>338</v>
      </c>
      <c r="E540" s="457" t="s">
        <v>81</v>
      </c>
      <c r="F540" s="37">
        <v>381</v>
      </c>
      <c r="G540" s="244">
        <v>724</v>
      </c>
      <c r="H540" s="51">
        <v>2500</v>
      </c>
      <c r="I540" s="8">
        <v>2500</v>
      </c>
      <c r="J540" s="199">
        <v>1000</v>
      </c>
      <c r="K540" s="51">
        <v>1700</v>
      </c>
      <c r="L540" s="8">
        <v>1700</v>
      </c>
      <c r="M540" s="386">
        <v>805.2</v>
      </c>
      <c r="N540" s="1272">
        <f t="shared" si="72"/>
        <v>47.36470588235294</v>
      </c>
    </row>
    <row r="541" spans="1:14" ht="15">
      <c r="A541" s="198">
        <v>625001</v>
      </c>
      <c r="B541" s="9"/>
      <c r="C541" s="1002">
        <v>41</v>
      </c>
      <c r="D541" s="817" t="s">
        <v>338</v>
      </c>
      <c r="E541" s="457" t="s">
        <v>82</v>
      </c>
      <c r="F541" s="57">
        <v>195</v>
      </c>
      <c r="G541" s="244">
        <v>273</v>
      </c>
      <c r="H541" s="37">
        <v>750</v>
      </c>
      <c r="I541" s="13">
        <v>750</v>
      </c>
      <c r="J541" s="210">
        <v>200</v>
      </c>
      <c r="K541" s="37">
        <v>420</v>
      </c>
      <c r="L541" s="13">
        <v>420</v>
      </c>
      <c r="M541" s="390">
        <v>269.79</v>
      </c>
      <c r="N541" s="1319">
        <f t="shared" si="72"/>
        <v>64.23571428571428</v>
      </c>
    </row>
    <row r="542" spans="1:14" ht="15">
      <c r="A542" s="198">
        <v>625002</v>
      </c>
      <c r="B542" s="9"/>
      <c r="C542" s="14">
        <v>41</v>
      </c>
      <c r="D542" s="806" t="s">
        <v>338</v>
      </c>
      <c r="E542" s="457" t="s">
        <v>83</v>
      </c>
      <c r="F542" s="57">
        <v>1954</v>
      </c>
      <c r="G542" s="244">
        <v>2727</v>
      </c>
      <c r="H542" s="57">
        <v>7200</v>
      </c>
      <c r="I542" s="25">
        <v>7200</v>
      </c>
      <c r="J542" s="244">
        <v>3000</v>
      </c>
      <c r="K542" s="57">
        <v>3800</v>
      </c>
      <c r="L542" s="25">
        <v>3800</v>
      </c>
      <c r="M542" s="391">
        <v>2698.52</v>
      </c>
      <c r="N542" s="1305">
        <f t="shared" si="72"/>
        <v>71.0136842105263</v>
      </c>
    </row>
    <row r="543" spans="1:14" ht="15">
      <c r="A543" s="196">
        <v>625003</v>
      </c>
      <c r="B543" s="7"/>
      <c r="C543" s="1002">
        <v>41</v>
      </c>
      <c r="D543" s="817" t="s">
        <v>338</v>
      </c>
      <c r="E543" s="829" t="s">
        <v>84</v>
      </c>
      <c r="F543" s="57">
        <v>112</v>
      </c>
      <c r="G543" s="244">
        <v>156</v>
      </c>
      <c r="H543" s="57">
        <v>420</v>
      </c>
      <c r="I543" s="25">
        <v>420</v>
      </c>
      <c r="J543" s="244">
        <v>150</v>
      </c>
      <c r="K543" s="57">
        <v>250</v>
      </c>
      <c r="L543" s="25">
        <v>250</v>
      </c>
      <c r="M543" s="391">
        <v>154.17</v>
      </c>
      <c r="N543" s="1305">
        <f t="shared" si="72"/>
        <v>61.668</v>
      </c>
    </row>
    <row r="544" spans="1:14" ht="15">
      <c r="A544" s="198">
        <v>625004</v>
      </c>
      <c r="B544" s="9"/>
      <c r="C544" s="14">
        <v>41</v>
      </c>
      <c r="D544" s="806" t="s">
        <v>338</v>
      </c>
      <c r="E544" s="457" t="s">
        <v>85</v>
      </c>
      <c r="F544" s="51">
        <v>419</v>
      </c>
      <c r="G544" s="199">
        <v>560</v>
      </c>
      <c r="H544" s="51">
        <v>1500</v>
      </c>
      <c r="I544" s="8">
        <v>1500</v>
      </c>
      <c r="J544" s="199">
        <v>1000</v>
      </c>
      <c r="K544" s="51">
        <v>900</v>
      </c>
      <c r="L544" s="8">
        <v>900</v>
      </c>
      <c r="M544" s="386">
        <v>536.13</v>
      </c>
      <c r="N544" s="1305">
        <f t="shared" si="72"/>
        <v>59.56999999999999</v>
      </c>
    </row>
    <row r="545" spans="1:14" ht="15">
      <c r="A545" s="198">
        <v>625005</v>
      </c>
      <c r="B545" s="9"/>
      <c r="C545" s="14">
        <v>41</v>
      </c>
      <c r="D545" s="806" t="s">
        <v>338</v>
      </c>
      <c r="E545" s="457" t="s">
        <v>86</v>
      </c>
      <c r="F545" s="51">
        <v>140</v>
      </c>
      <c r="G545" s="199">
        <v>187</v>
      </c>
      <c r="H545" s="97">
        <v>500</v>
      </c>
      <c r="I545" s="6">
        <v>500</v>
      </c>
      <c r="J545" s="197">
        <v>500</v>
      </c>
      <c r="K545" s="97">
        <v>300</v>
      </c>
      <c r="L545" s="6">
        <v>300</v>
      </c>
      <c r="M545" s="1185">
        <v>178.7</v>
      </c>
      <c r="N545" s="1272">
        <f t="shared" si="72"/>
        <v>59.56666666666666</v>
      </c>
    </row>
    <row r="546" spans="1:14" ht="15">
      <c r="A546" s="206">
        <v>625007</v>
      </c>
      <c r="B546" s="33"/>
      <c r="C546" s="236">
        <v>41</v>
      </c>
      <c r="D546" s="803" t="s">
        <v>338</v>
      </c>
      <c r="E546" s="931" t="s">
        <v>87</v>
      </c>
      <c r="F546" s="37">
        <v>663</v>
      </c>
      <c r="G546" s="210">
        <v>938</v>
      </c>
      <c r="H546" s="811">
        <v>2400</v>
      </c>
      <c r="I546" s="24">
        <v>2400</v>
      </c>
      <c r="J546" s="243">
        <v>1500</v>
      </c>
      <c r="K546" s="811">
        <v>1300</v>
      </c>
      <c r="L546" s="24">
        <v>1300</v>
      </c>
      <c r="M546" s="1187">
        <v>915.56</v>
      </c>
      <c r="N546" s="1316">
        <f t="shared" si="72"/>
        <v>70.42769230769231</v>
      </c>
    </row>
    <row r="547" spans="1:14" ht="15">
      <c r="A547" s="191">
        <v>633</v>
      </c>
      <c r="B547" s="156"/>
      <c r="C547" s="156"/>
      <c r="D547" s="808"/>
      <c r="E547" s="827" t="s">
        <v>96</v>
      </c>
      <c r="F547" s="5"/>
      <c r="G547" s="192">
        <v>71</v>
      </c>
      <c r="H547" s="5">
        <v>200</v>
      </c>
      <c r="I547" s="4">
        <v>200</v>
      </c>
      <c r="J547" s="192">
        <v>100</v>
      </c>
      <c r="K547" s="5">
        <f>K548</f>
        <v>200</v>
      </c>
      <c r="L547" s="4">
        <f>L548</f>
        <v>200</v>
      </c>
      <c r="M547" s="442">
        <f>M548</f>
        <v>0</v>
      </c>
      <c r="N547" s="1286">
        <f t="shared" si="72"/>
        <v>0</v>
      </c>
    </row>
    <row r="548" spans="1:14" ht="15">
      <c r="A548" s="193">
        <v>633006</v>
      </c>
      <c r="B548" s="123">
        <v>3</v>
      </c>
      <c r="C548" s="123">
        <v>41</v>
      </c>
      <c r="D548" s="808" t="s">
        <v>338</v>
      </c>
      <c r="E548" s="838" t="s">
        <v>339</v>
      </c>
      <c r="F548" s="82"/>
      <c r="G548" s="194">
        <v>71</v>
      </c>
      <c r="H548" s="82">
        <v>200</v>
      </c>
      <c r="I548" s="83">
        <v>200</v>
      </c>
      <c r="J548" s="194">
        <v>100</v>
      </c>
      <c r="K548" s="82">
        <v>200</v>
      </c>
      <c r="L548" s="83">
        <v>200</v>
      </c>
      <c r="M548" s="1184">
        <v>0</v>
      </c>
      <c r="N548" s="1270">
        <f t="shared" si="72"/>
        <v>0</v>
      </c>
    </row>
    <row r="549" spans="1:14" ht="15">
      <c r="A549" s="191">
        <v>637</v>
      </c>
      <c r="B549" s="3"/>
      <c r="C549" s="156"/>
      <c r="D549" s="808"/>
      <c r="E549" s="827" t="s">
        <v>140</v>
      </c>
      <c r="F549" s="926">
        <f>SUM(F550:F551)</f>
        <v>2863</v>
      </c>
      <c r="G549" s="278">
        <f>SUM(G550:G551)</f>
        <v>3562</v>
      </c>
      <c r="H549" s="5">
        <f>SUM(H550:H551)</f>
        <v>5800</v>
      </c>
      <c r="I549" s="4">
        <f>SUM(I550:I551)</f>
        <v>5800</v>
      </c>
      <c r="J549" s="192">
        <f>SUM(J550:J552)</f>
        <v>5300</v>
      </c>
      <c r="K549" s="5">
        <f>SUM(K550:K551)</f>
        <v>5500</v>
      </c>
      <c r="L549" s="4">
        <f>SUM(L550:L551)</f>
        <v>5500</v>
      </c>
      <c r="M549" s="442">
        <f>SUM(M550:M551)</f>
        <v>3505.79</v>
      </c>
      <c r="N549" s="1286">
        <f t="shared" si="72"/>
        <v>63.74163636363636</v>
      </c>
    </row>
    <row r="550" spans="1:14" ht="15">
      <c r="A550" s="198">
        <v>637014</v>
      </c>
      <c r="B550" s="9"/>
      <c r="C550" s="1002">
        <v>41</v>
      </c>
      <c r="D550" s="816" t="s">
        <v>338</v>
      </c>
      <c r="E550" s="457" t="s">
        <v>156</v>
      </c>
      <c r="F550" s="51">
        <v>2714</v>
      </c>
      <c r="G550" s="199">
        <v>3324</v>
      </c>
      <c r="H550" s="51">
        <v>5000</v>
      </c>
      <c r="I550" s="6">
        <v>5000</v>
      </c>
      <c r="J550" s="199">
        <v>5000</v>
      </c>
      <c r="K550" s="51">
        <v>5000</v>
      </c>
      <c r="L550" s="6">
        <v>5000</v>
      </c>
      <c r="M550" s="386">
        <v>3308</v>
      </c>
      <c r="N550" s="1268">
        <f t="shared" si="72"/>
        <v>66.16</v>
      </c>
    </row>
    <row r="551" spans="1:14" ht="15">
      <c r="A551" s="200">
        <v>637016</v>
      </c>
      <c r="B551" s="11"/>
      <c r="C551" s="236">
        <v>41</v>
      </c>
      <c r="D551" s="807" t="s">
        <v>338</v>
      </c>
      <c r="E551" s="856" t="s">
        <v>160</v>
      </c>
      <c r="F551" s="944">
        <v>149</v>
      </c>
      <c r="G551" s="945">
        <v>238</v>
      </c>
      <c r="H551" s="85">
        <v>800</v>
      </c>
      <c r="I551" s="85">
        <v>800</v>
      </c>
      <c r="J551" s="285">
        <v>300</v>
      </c>
      <c r="K551" s="85">
        <v>500</v>
      </c>
      <c r="L551" s="85">
        <v>500</v>
      </c>
      <c r="M551" s="1232">
        <v>197.79</v>
      </c>
      <c r="N551" s="1305">
        <f t="shared" si="72"/>
        <v>39.558</v>
      </c>
    </row>
    <row r="552" spans="1:14" ht="15">
      <c r="A552" s="191">
        <v>641</v>
      </c>
      <c r="B552" s="3"/>
      <c r="C552" s="156"/>
      <c r="D552" s="808"/>
      <c r="E552" s="827" t="s">
        <v>167</v>
      </c>
      <c r="F552" s="5">
        <v>1860</v>
      </c>
      <c r="G552" s="192">
        <v>3439</v>
      </c>
      <c r="H552" s="5">
        <v>1800</v>
      </c>
      <c r="I552" s="4">
        <v>1800</v>
      </c>
      <c r="J552" s="192"/>
      <c r="K552" s="5">
        <f>K553</f>
        <v>1800</v>
      </c>
      <c r="L552" s="4">
        <f>L553</f>
        <v>1800</v>
      </c>
      <c r="M552" s="442">
        <f>M553</f>
        <v>0</v>
      </c>
      <c r="N552" s="1286">
        <f t="shared" si="72"/>
        <v>0</v>
      </c>
    </row>
    <row r="553" spans="1:14" ht="15">
      <c r="A553" s="193">
        <v>641012</v>
      </c>
      <c r="B553" s="16"/>
      <c r="C553" s="123">
        <v>41</v>
      </c>
      <c r="D553" s="808" t="s">
        <v>338</v>
      </c>
      <c r="E553" s="838" t="s">
        <v>340</v>
      </c>
      <c r="F553" s="82">
        <v>1860</v>
      </c>
      <c r="G553" s="194">
        <v>3439</v>
      </c>
      <c r="H553" s="37">
        <v>1800</v>
      </c>
      <c r="I553" s="83">
        <v>1800</v>
      </c>
      <c r="J553" s="194">
        <v>2000</v>
      </c>
      <c r="K553" s="82">
        <v>1800</v>
      </c>
      <c r="L553" s="13">
        <v>1800</v>
      </c>
      <c r="M553" s="1184">
        <v>0</v>
      </c>
      <c r="N553" s="1267">
        <f t="shared" si="72"/>
        <v>0</v>
      </c>
    </row>
    <row r="554" spans="1:14" ht="15.75" thickBot="1">
      <c r="A554" s="228"/>
      <c r="B554" s="101"/>
      <c r="C554" s="1004"/>
      <c r="D554" s="834"/>
      <c r="E554" s="888"/>
      <c r="F554" s="874"/>
      <c r="G554" s="946"/>
      <c r="H554" s="111"/>
      <c r="I554" s="13"/>
      <c r="J554" s="328"/>
      <c r="K554" s="37"/>
      <c r="L554" s="102"/>
      <c r="M554" s="1233"/>
      <c r="N554" s="447"/>
    </row>
    <row r="555" spans="1:14" ht="15.75" thickBot="1">
      <c r="A555" s="213" t="s">
        <v>383</v>
      </c>
      <c r="B555" s="18"/>
      <c r="C555" s="999"/>
      <c r="D555" s="802"/>
      <c r="E555" s="61" t="s">
        <v>341</v>
      </c>
      <c r="F555" s="74">
        <v>165</v>
      </c>
      <c r="G555" s="19">
        <v>471</v>
      </c>
      <c r="H555" s="74">
        <f aca="true" t="shared" si="74" ref="H555:M555">H556</f>
        <v>500</v>
      </c>
      <c r="I555" s="72">
        <f t="shared" si="74"/>
        <v>500</v>
      </c>
      <c r="J555" s="19">
        <f t="shared" si="74"/>
        <v>500</v>
      </c>
      <c r="K555" s="74">
        <v>300</v>
      </c>
      <c r="L555" s="72">
        <v>300</v>
      </c>
      <c r="M555" s="394">
        <f t="shared" si="74"/>
        <v>212.96</v>
      </c>
      <c r="N555" s="1358">
        <f>(100/L555)*M555</f>
        <v>70.98666666666666</v>
      </c>
    </row>
    <row r="556" spans="1:14" ht="15">
      <c r="A556" s="204">
        <v>642</v>
      </c>
      <c r="B556" s="20"/>
      <c r="C556" s="1015"/>
      <c r="D556" s="822"/>
      <c r="E556" s="827" t="s">
        <v>291</v>
      </c>
      <c r="F556" s="137">
        <v>165</v>
      </c>
      <c r="G556" s="205">
        <v>471</v>
      </c>
      <c r="H556" s="137">
        <v>500</v>
      </c>
      <c r="I556" s="21">
        <v>500</v>
      </c>
      <c r="J556" s="205">
        <v>500</v>
      </c>
      <c r="K556" s="137">
        <v>300</v>
      </c>
      <c r="L556" s="21">
        <v>300</v>
      </c>
      <c r="M556" s="1203">
        <f>M557</f>
        <v>212.96</v>
      </c>
      <c r="N556" s="1357">
        <f>(100/L556)*M556</f>
        <v>70.98666666666666</v>
      </c>
    </row>
    <row r="557" spans="1:22" ht="15">
      <c r="A557" s="193">
        <v>642014</v>
      </c>
      <c r="B557" s="23"/>
      <c r="C557" s="1005">
        <v>111</v>
      </c>
      <c r="D557" s="943" t="s">
        <v>342</v>
      </c>
      <c r="E557" s="856" t="s">
        <v>343</v>
      </c>
      <c r="F557" s="56">
        <v>165</v>
      </c>
      <c r="G557" s="208">
        <v>471</v>
      </c>
      <c r="H557" s="56">
        <v>500</v>
      </c>
      <c r="I557" s="99">
        <v>500</v>
      </c>
      <c r="J557" s="208">
        <v>500</v>
      </c>
      <c r="K557" s="56">
        <v>300</v>
      </c>
      <c r="L557" s="22">
        <v>300</v>
      </c>
      <c r="M557" s="1199">
        <v>212.96</v>
      </c>
      <c r="N557" s="1267">
        <f>(100/L557)*M557</f>
        <v>70.98666666666666</v>
      </c>
      <c r="V557" s="490"/>
    </row>
    <row r="558" spans="1:14" ht="15.75" thickBot="1">
      <c r="A558" s="228"/>
      <c r="B558" s="101"/>
      <c r="C558" s="1007"/>
      <c r="D558" s="839"/>
      <c r="E558" s="843"/>
      <c r="F558" s="869"/>
      <c r="G558" s="421"/>
      <c r="H558" s="111"/>
      <c r="I558" s="102"/>
      <c r="J558" s="280"/>
      <c r="K558" s="111"/>
      <c r="L558" s="102"/>
      <c r="M558" s="1234"/>
      <c r="N558" s="1359"/>
    </row>
    <row r="559" spans="1:14" ht="15.75" thickBot="1">
      <c r="A559" s="213" t="s">
        <v>384</v>
      </c>
      <c r="B559" s="103"/>
      <c r="C559" s="59"/>
      <c r="D559" s="802"/>
      <c r="E559" s="61" t="s">
        <v>344</v>
      </c>
      <c r="F559" s="74">
        <f aca="true" t="shared" si="75" ref="F559:L559">F560</f>
        <v>551</v>
      </c>
      <c r="G559" s="19">
        <f t="shared" si="75"/>
        <v>1299</v>
      </c>
      <c r="H559" s="74">
        <f t="shared" si="75"/>
        <v>1200</v>
      </c>
      <c r="I559" s="72">
        <f t="shared" si="75"/>
        <v>1200</v>
      </c>
      <c r="J559" s="19">
        <f t="shared" si="75"/>
        <v>600</v>
      </c>
      <c r="K559" s="74">
        <f t="shared" si="75"/>
        <v>400</v>
      </c>
      <c r="L559" s="72">
        <f t="shared" si="75"/>
        <v>400</v>
      </c>
      <c r="M559" s="394">
        <v>66.4</v>
      </c>
      <c r="N559" s="1358">
        <f>(100/L559)*M559</f>
        <v>16.6</v>
      </c>
    </row>
    <row r="560" spans="1:14" ht="15">
      <c r="A560" s="300">
        <v>642</v>
      </c>
      <c r="B560" s="104"/>
      <c r="C560" s="162"/>
      <c r="D560" s="835"/>
      <c r="E560" s="836" t="s">
        <v>291</v>
      </c>
      <c r="F560" s="116">
        <f>SUM(F561:F564)</f>
        <v>551</v>
      </c>
      <c r="G560" s="248">
        <f>SUM(G561:G564)</f>
        <v>1299</v>
      </c>
      <c r="H560" s="116">
        <f>H561+H563+H564+H562</f>
        <v>1200</v>
      </c>
      <c r="I560" s="107">
        <f>I561+I563+I564+I562</f>
        <v>1200</v>
      </c>
      <c r="J560" s="248">
        <f>J561+J563+J565</f>
        <v>600</v>
      </c>
      <c r="K560" s="116">
        <v>400</v>
      </c>
      <c r="L560" s="107">
        <v>400</v>
      </c>
      <c r="M560" s="1193">
        <v>66.4</v>
      </c>
      <c r="N560" s="1273">
        <f>(100/L560)*M560</f>
        <v>16.6</v>
      </c>
    </row>
    <row r="561" spans="1:14" ht="15">
      <c r="A561" s="198">
        <v>642026</v>
      </c>
      <c r="B561" s="9">
        <v>2</v>
      </c>
      <c r="C561" s="14">
        <v>111</v>
      </c>
      <c r="D561" s="806" t="s">
        <v>342</v>
      </c>
      <c r="E561" s="457" t="s">
        <v>66</v>
      </c>
      <c r="F561" s="51">
        <v>99</v>
      </c>
      <c r="G561" s="199"/>
      <c r="H561" s="819">
        <v>1000</v>
      </c>
      <c r="I561" s="58">
        <v>1000</v>
      </c>
      <c r="J561" s="203">
        <v>500</v>
      </c>
      <c r="K561" s="819">
        <v>400</v>
      </c>
      <c r="L561" s="58">
        <v>265</v>
      </c>
      <c r="M561" s="1188">
        <v>0</v>
      </c>
      <c r="N561" s="1268">
        <f>(100/L561)*M561</f>
        <v>0</v>
      </c>
    </row>
    <row r="562" spans="1:14" ht="15">
      <c r="A562" s="198">
        <v>642026</v>
      </c>
      <c r="B562" s="9"/>
      <c r="C562" s="14">
        <v>111</v>
      </c>
      <c r="D562" s="806" t="s">
        <v>342</v>
      </c>
      <c r="E562" s="931" t="s">
        <v>404</v>
      </c>
      <c r="F562" s="57">
        <v>352</v>
      </c>
      <c r="G562" s="244">
        <v>1183</v>
      </c>
      <c r="H562" s="922"/>
      <c r="I562" s="58"/>
      <c r="J562" s="203">
        <v>1000</v>
      </c>
      <c r="K562" s="819"/>
      <c r="L562" s="144"/>
      <c r="M562" s="1188"/>
      <c r="N562" s="380"/>
    </row>
    <row r="563" spans="1:14" ht="15">
      <c r="A563" s="198">
        <v>642026</v>
      </c>
      <c r="B563" s="9">
        <v>3</v>
      </c>
      <c r="C563" s="14">
        <v>111</v>
      </c>
      <c r="D563" s="806" t="s">
        <v>342</v>
      </c>
      <c r="E563" s="931" t="s">
        <v>312</v>
      </c>
      <c r="F563" s="57">
        <v>100</v>
      </c>
      <c r="G563" s="244">
        <v>116</v>
      </c>
      <c r="H563" s="922">
        <v>200</v>
      </c>
      <c r="I563" s="144">
        <v>200</v>
      </c>
      <c r="J563" s="269">
        <v>100</v>
      </c>
      <c r="K563" s="922"/>
      <c r="L563" s="144">
        <v>135</v>
      </c>
      <c r="M563" s="1217">
        <v>66.4</v>
      </c>
      <c r="N563" s="1272"/>
    </row>
    <row r="564" spans="1:14" ht="15">
      <c r="A564" s="200">
        <v>642026</v>
      </c>
      <c r="B564" s="33">
        <v>4</v>
      </c>
      <c r="C564" s="239">
        <v>111</v>
      </c>
      <c r="D564" s="804" t="s">
        <v>342</v>
      </c>
      <c r="E564" s="842" t="s">
        <v>345</v>
      </c>
      <c r="F564" s="811"/>
      <c r="G564" s="243"/>
      <c r="H564" s="852"/>
      <c r="I564" s="118"/>
      <c r="J564" s="286"/>
      <c r="K564" s="852"/>
      <c r="L564" s="118"/>
      <c r="M564" s="1235"/>
      <c r="N564" s="1336"/>
    </row>
    <row r="565" spans="1:14" ht="15.75" thickBot="1">
      <c r="A565" s="228"/>
      <c r="B565" s="101"/>
      <c r="C565" s="1007"/>
      <c r="D565" s="839"/>
      <c r="E565" s="843"/>
      <c r="F565" s="874"/>
      <c r="G565" s="260"/>
      <c r="H565" s="37"/>
      <c r="I565" s="102"/>
      <c r="J565" s="287"/>
      <c r="K565" s="111"/>
      <c r="L565" s="13"/>
      <c r="M565" s="1236"/>
      <c r="N565" s="1295"/>
    </row>
    <row r="566" spans="1:14" ht="15.75" thickBot="1">
      <c r="A566" s="213" t="s">
        <v>384</v>
      </c>
      <c r="B566" s="18"/>
      <c r="C566" s="999"/>
      <c r="D566" s="802"/>
      <c r="E566" s="61" t="s">
        <v>346</v>
      </c>
      <c r="F566" s="74">
        <v>83</v>
      </c>
      <c r="G566" s="19">
        <v>355</v>
      </c>
      <c r="H566" s="74">
        <f aca="true" t="shared" si="76" ref="H566:M566">H567</f>
        <v>2000</v>
      </c>
      <c r="I566" s="72">
        <f t="shared" si="76"/>
        <v>2000</v>
      </c>
      <c r="J566" s="19">
        <f t="shared" si="76"/>
        <v>500</v>
      </c>
      <c r="K566" s="74">
        <f t="shared" si="76"/>
        <v>2000</v>
      </c>
      <c r="L566" s="72">
        <f t="shared" si="76"/>
        <v>2000</v>
      </c>
      <c r="M566" s="394">
        <f t="shared" si="76"/>
        <v>313.1</v>
      </c>
      <c r="N566" s="1358">
        <f>(100/L566)*M566</f>
        <v>15.655000000000001</v>
      </c>
    </row>
    <row r="567" spans="1:14" ht="15">
      <c r="A567" s="295">
        <v>642</v>
      </c>
      <c r="B567" s="104"/>
      <c r="C567" s="162"/>
      <c r="D567" s="835"/>
      <c r="E567" s="948" t="s">
        <v>291</v>
      </c>
      <c r="F567" s="840">
        <v>83</v>
      </c>
      <c r="G567" s="845">
        <v>355</v>
      </c>
      <c r="H567" s="116">
        <v>2000</v>
      </c>
      <c r="I567" s="107">
        <v>2000</v>
      </c>
      <c r="J567" s="248">
        <v>500</v>
      </c>
      <c r="K567" s="116">
        <f>K568</f>
        <v>2000</v>
      </c>
      <c r="L567" s="107">
        <f>L568</f>
        <v>2000</v>
      </c>
      <c r="M567" s="1193">
        <f>M568</f>
        <v>313.1</v>
      </c>
      <c r="N567" s="1288">
        <f>(100/L567)*M567</f>
        <v>15.655000000000001</v>
      </c>
    </row>
    <row r="568" spans="1:14" ht="15">
      <c r="A568" s="193">
        <v>642026</v>
      </c>
      <c r="B568" s="80"/>
      <c r="C568" s="123">
        <v>41</v>
      </c>
      <c r="D568" s="808" t="s">
        <v>342</v>
      </c>
      <c r="E568" s="838" t="s">
        <v>291</v>
      </c>
      <c r="F568" s="82">
        <v>83</v>
      </c>
      <c r="G568" s="194">
        <v>355</v>
      </c>
      <c r="H568" s="37">
        <v>2000</v>
      </c>
      <c r="I568" s="13">
        <v>2000</v>
      </c>
      <c r="J568" s="210">
        <v>500</v>
      </c>
      <c r="K568" s="37">
        <v>2000</v>
      </c>
      <c r="L568" s="83">
        <v>2000</v>
      </c>
      <c r="M568" s="1186">
        <v>313.1</v>
      </c>
      <c r="N568" s="1267">
        <f>(100/L568)*M568</f>
        <v>15.655000000000001</v>
      </c>
    </row>
    <row r="569" spans="1:14" ht="17.25" thickBot="1">
      <c r="A569" s="309"/>
      <c r="B569" s="158"/>
      <c r="C569" s="1024"/>
      <c r="D569" s="834"/>
      <c r="E569" s="949"/>
      <c r="F569" s="947"/>
      <c r="G569" s="952"/>
      <c r="H569" s="951"/>
      <c r="I569" s="159"/>
      <c r="J569" s="280"/>
      <c r="K569" s="951"/>
      <c r="L569" s="160"/>
      <c r="M569" s="411"/>
      <c r="N569" s="1328"/>
    </row>
    <row r="570" spans="1:14" ht="15.75" thickBot="1">
      <c r="A570" s="213" t="s">
        <v>454</v>
      </c>
      <c r="B570" s="18"/>
      <c r="C570" s="999"/>
      <c r="D570" s="802"/>
      <c r="E570" s="950" t="s">
        <v>368</v>
      </c>
      <c r="F570" s="74">
        <f>SUM(F571:F573)</f>
        <v>425</v>
      </c>
      <c r="G570" s="19">
        <f>SUM(G571:G573)</f>
        <v>9809</v>
      </c>
      <c r="H570" s="74">
        <f aca="true" t="shared" si="77" ref="H570:M570">H571+H572+H573</f>
        <v>1500</v>
      </c>
      <c r="I570" s="72">
        <f t="shared" si="77"/>
        <v>1500</v>
      </c>
      <c r="J570" s="953">
        <f t="shared" si="77"/>
        <v>1100</v>
      </c>
      <c r="K570" s="74">
        <f t="shared" si="77"/>
        <v>1500</v>
      </c>
      <c r="L570" s="72">
        <f t="shared" si="77"/>
        <v>1500</v>
      </c>
      <c r="M570" s="394">
        <f t="shared" si="77"/>
        <v>353.7</v>
      </c>
      <c r="N570" s="392">
        <f>(100/L570)*M570</f>
        <v>23.58</v>
      </c>
    </row>
    <row r="571" spans="1:20" ht="15">
      <c r="A571" s="231">
        <v>633006</v>
      </c>
      <c r="B571" s="1039">
        <v>7</v>
      </c>
      <c r="C571" s="1039">
        <v>41</v>
      </c>
      <c r="D571" s="1040" t="s">
        <v>347</v>
      </c>
      <c r="E571" s="836" t="s">
        <v>221</v>
      </c>
      <c r="F571" s="926"/>
      <c r="G571" s="278">
        <v>9203</v>
      </c>
      <c r="H571" s="926"/>
      <c r="I571" s="145"/>
      <c r="J571" s="271"/>
      <c r="K571" s="926"/>
      <c r="L571" s="145"/>
      <c r="M571" s="452"/>
      <c r="N571" s="494"/>
      <c r="T571" s="493"/>
    </row>
    <row r="572" spans="1:14" ht="15">
      <c r="A572" s="222">
        <v>637015</v>
      </c>
      <c r="B572" s="156"/>
      <c r="C572" s="156">
        <v>41</v>
      </c>
      <c r="D572" s="1041" t="s">
        <v>347</v>
      </c>
      <c r="E572" s="827" t="s">
        <v>140</v>
      </c>
      <c r="F572" s="5"/>
      <c r="G572" s="192"/>
      <c r="H572" s="5">
        <v>500</v>
      </c>
      <c r="I572" s="4">
        <v>500</v>
      </c>
      <c r="J572" s="192">
        <v>100</v>
      </c>
      <c r="K572" s="5">
        <v>500</v>
      </c>
      <c r="L572" s="4">
        <v>500</v>
      </c>
      <c r="M572" s="442">
        <v>0</v>
      </c>
      <c r="N572" s="1286">
        <f>(100/L572)*M572</f>
        <v>0</v>
      </c>
    </row>
    <row r="573" spans="1:14" ht="15">
      <c r="A573" s="310">
        <v>641006</v>
      </c>
      <c r="B573" s="163"/>
      <c r="C573" s="163">
        <v>111</v>
      </c>
      <c r="D573" s="1041" t="s">
        <v>347</v>
      </c>
      <c r="E573" s="827" t="s">
        <v>348</v>
      </c>
      <c r="F573" s="5">
        <v>425</v>
      </c>
      <c r="G573" s="192">
        <v>606</v>
      </c>
      <c r="H573" s="5">
        <v>1000</v>
      </c>
      <c r="I573" s="4">
        <v>1000</v>
      </c>
      <c r="J573" s="195">
        <v>1000</v>
      </c>
      <c r="K573" s="5">
        <v>1000</v>
      </c>
      <c r="L573" s="4">
        <v>1000</v>
      </c>
      <c r="M573" s="442">
        <v>353.7</v>
      </c>
      <c r="N573" s="1357">
        <f>(100/L573)*M573</f>
        <v>35.37</v>
      </c>
    </row>
    <row r="574" spans="1:14" ht="15.75" thickBot="1">
      <c r="A574" s="365"/>
      <c r="B574" s="359"/>
      <c r="C574" s="1025"/>
      <c r="D574" s="839"/>
      <c r="E574" s="955" t="s">
        <v>349</v>
      </c>
      <c r="F574" s="954">
        <v>410113</v>
      </c>
      <c r="G574" s="958">
        <v>450283</v>
      </c>
      <c r="H574" s="956">
        <v>415500</v>
      </c>
      <c r="I574" s="360">
        <v>500463</v>
      </c>
      <c r="J574" s="977">
        <v>400561</v>
      </c>
      <c r="K574" s="956">
        <v>434000</v>
      </c>
      <c r="L574" s="360">
        <v>508805</v>
      </c>
      <c r="M574" s="1237">
        <v>323876.8</v>
      </c>
      <c r="N574" s="1360">
        <f>(100/L574)*M574</f>
        <v>63.65440591189159</v>
      </c>
    </row>
    <row r="575" spans="1:14" ht="15.75" thickBot="1">
      <c r="A575" s="38"/>
      <c r="B575" s="40"/>
      <c r="C575" s="40"/>
      <c r="D575" s="366"/>
      <c r="E575" s="48" t="s">
        <v>350</v>
      </c>
      <c r="F575" s="168">
        <v>771626</v>
      </c>
      <c r="G575" s="49">
        <v>964821</v>
      </c>
      <c r="H575" s="957">
        <v>1092360</v>
      </c>
      <c r="I575" s="49">
        <v>1116387</v>
      </c>
      <c r="J575" s="957">
        <f>J4+J118+J135+J154+J157+J164+J176+J199+J203+J214+J235+J255+J258+J269+J288+J318+J332+J371+J390+J422+J433+J497+J529+J536+J555+J559+J566+J570</f>
        <v>787019.98</v>
      </c>
      <c r="K575" s="957">
        <f>K4+K118+K135+K154+K157+K176+K199+K203+K214+K235+K258+K269+K288+K318+K332+K371+K390+K422+K433+K497+K529+K536+K555+K559+K566+K570</f>
        <v>1125808</v>
      </c>
      <c r="L575" s="49">
        <v>1206662</v>
      </c>
      <c r="M575" s="1238">
        <f>M4+M118+M135+M154+M157+M164+M176+M199+M203+M214+M235+M255+M258+M269+M288+M318+M332+M371+M390+M422+M433+M497+M529+M536+M555+M559+M566+M570</f>
        <v>783359.1699999997</v>
      </c>
      <c r="N575" s="1288">
        <f>(100/L575)*M575</f>
        <v>64.91951930200833</v>
      </c>
    </row>
    <row r="576" spans="1:14" ht="15.75" thickBot="1">
      <c r="A576" s="67"/>
      <c r="B576" s="67"/>
      <c r="C576" s="67"/>
      <c r="D576" s="180"/>
      <c r="E576" s="164" t="s">
        <v>351</v>
      </c>
      <c r="F576" s="165">
        <v>410113</v>
      </c>
      <c r="G576" s="165">
        <v>450283</v>
      </c>
      <c r="H576" s="362">
        <f>H574</f>
        <v>415500</v>
      </c>
      <c r="I576" s="362">
        <v>500463</v>
      </c>
      <c r="J576" s="978">
        <f>J574</f>
        <v>400561</v>
      </c>
      <c r="K576" s="64">
        <v>434000</v>
      </c>
      <c r="L576" s="362">
        <v>508805</v>
      </c>
      <c r="M576" s="1239">
        <f>M574</f>
        <v>323876.8</v>
      </c>
      <c r="N576" s="1361">
        <f>(100/L576)*M576</f>
        <v>63.65440591189159</v>
      </c>
    </row>
    <row r="577" spans="1:14" ht="15.75" thickBot="1">
      <c r="A577" s="166"/>
      <c r="B577" s="166"/>
      <c r="C577" s="166"/>
      <c r="D577" s="180"/>
      <c r="E577" s="167" t="s">
        <v>352</v>
      </c>
      <c r="F577" s="44">
        <v>1181739</v>
      </c>
      <c r="G577" s="44">
        <v>1415104</v>
      </c>
      <c r="H577" s="44">
        <f aca="true" t="shared" si="78" ref="H577:N577">H575+H576</f>
        <v>1507860</v>
      </c>
      <c r="I577" s="44">
        <f t="shared" si="78"/>
        <v>1616850</v>
      </c>
      <c r="J577" s="44">
        <f t="shared" si="78"/>
        <v>1187580.98</v>
      </c>
      <c r="K577" s="364">
        <f t="shared" si="78"/>
        <v>1559808</v>
      </c>
      <c r="L577" s="44">
        <f t="shared" si="78"/>
        <v>1715467</v>
      </c>
      <c r="M577" s="1240">
        <f t="shared" si="78"/>
        <v>1107235.9699999997</v>
      </c>
      <c r="N577" s="1362">
        <f t="shared" si="78"/>
        <v>128.5739252138999</v>
      </c>
    </row>
    <row r="578" spans="1:14" ht="15.75" thickBot="1">
      <c r="A578" s="166"/>
      <c r="B578" s="166"/>
      <c r="C578" s="166"/>
      <c r="D578" s="129"/>
      <c r="E578" s="41"/>
      <c r="F578"/>
      <c r="G578"/>
      <c r="H578" s="168"/>
      <c r="I578" s="168"/>
      <c r="J578" s="154"/>
      <c r="K578" s="168"/>
      <c r="L578" s="168"/>
      <c r="M578" s="1241"/>
      <c r="N578" s="1333"/>
    </row>
    <row r="579" spans="1:14" ht="15.75" thickBot="1">
      <c r="A579" s="313"/>
      <c r="B579" s="169"/>
      <c r="C579" s="45"/>
      <c r="D579" s="367"/>
      <c r="E579" s="65" t="s">
        <v>353</v>
      </c>
      <c r="F579"/>
      <c r="G579"/>
      <c r="H579" s="170"/>
      <c r="I579" s="170"/>
      <c r="J579" s="168"/>
      <c r="K579" s="170"/>
      <c r="L579" s="170"/>
      <c r="M579" s="1242"/>
      <c r="N579" s="1334"/>
    </row>
    <row r="580" spans="1:14" ht="15.75" thickBot="1">
      <c r="A580" s="171" t="s">
        <v>354</v>
      </c>
      <c r="B580" s="172"/>
      <c r="C580" s="1026"/>
      <c r="D580" s="802"/>
      <c r="E580" s="378" t="s">
        <v>355</v>
      </c>
      <c r="F580" s="39">
        <v>2400</v>
      </c>
      <c r="G580" s="174">
        <v>15730</v>
      </c>
      <c r="H580" s="173">
        <v>46474</v>
      </c>
      <c r="I580" s="176">
        <v>96974</v>
      </c>
      <c r="J580" s="174"/>
      <c r="K580" s="39">
        <v>55431</v>
      </c>
      <c r="L580" s="173">
        <f>SUM(L581:L586)</f>
        <v>348431</v>
      </c>
      <c r="M580" s="1243">
        <v>1865</v>
      </c>
      <c r="N580" s="1363">
        <f>(100/L580)*M580</f>
        <v>0.5352566218275642</v>
      </c>
    </row>
    <row r="581" spans="1:14" ht="15">
      <c r="A581" s="211">
        <v>711001</v>
      </c>
      <c r="B581" s="32"/>
      <c r="C581" s="1027">
        <v>43</v>
      </c>
      <c r="D581" s="959" t="s">
        <v>356</v>
      </c>
      <c r="E581" s="964" t="s">
        <v>452</v>
      </c>
      <c r="F581" s="960"/>
      <c r="G581" s="966"/>
      <c r="H581" s="187"/>
      <c r="I581" s="177">
        <v>12000</v>
      </c>
      <c r="J581" s="968"/>
      <c r="K581" s="961"/>
      <c r="L581" s="177"/>
      <c r="M581" s="1244"/>
      <c r="N581" s="1364"/>
    </row>
    <row r="582" spans="1:14" ht="15">
      <c r="A582" s="196">
        <v>711001</v>
      </c>
      <c r="B582" s="7"/>
      <c r="C582" s="1002">
        <v>43</v>
      </c>
      <c r="D582" s="823" t="s">
        <v>356</v>
      </c>
      <c r="E582" s="43" t="s">
        <v>535</v>
      </c>
      <c r="F582" s="97"/>
      <c r="G582" s="197"/>
      <c r="H582" s="187"/>
      <c r="I582" s="8"/>
      <c r="J582" s="987"/>
      <c r="K582" s="187"/>
      <c r="L582" s="189">
        <v>1900</v>
      </c>
      <c r="M582" s="1383">
        <v>1865</v>
      </c>
      <c r="N582" s="1364">
        <f>(100/L582)*M582</f>
        <v>98.1578947368421</v>
      </c>
    </row>
    <row r="583" spans="1:14" ht="15">
      <c r="A583" s="198">
        <v>713005</v>
      </c>
      <c r="B583" s="9"/>
      <c r="C583" s="14">
        <v>111</v>
      </c>
      <c r="D583" s="818" t="s">
        <v>356</v>
      </c>
      <c r="E583" s="43" t="s">
        <v>489</v>
      </c>
      <c r="F583" s="198"/>
      <c r="G583" s="199"/>
      <c r="H583" s="51"/>
      <c r="I583" s="8">
        <v>18850</v>
      </c>
      <c r="J583" s="983"/>
      <c r="K583" s="198"/>
      <c r="L583" s="96"/>
      <c r="M583" s="1245"/>
      <c r="N583" s="1365"/>
    </row>
    <row r="584" spans="1:14" ht="13.5" customHeight="1">
      <c r="A584" s="198">
        <v>716000</v>
      </c>
      <c r="B584" s="7"/>
      <c r="C584" s="1002">
        <v>41</v>
      </c>
      <c r="D584" s="823" t="s">
        <v>356</v>
      </c>
      <c r="E584" s="457" t="s">
        <v>357</v>
      </c>
      <c r="F584" s="97">
        <v>2400</v>
      </c>
      <c r="G584" s="197"/>
      <c r="H584" s="187">
        <v>15000</v>
      </c>
      <c r="I584" s="6">
        <v>15000</v>
      </c>
      <c r="J584" s="987"/>
      <c r="K584" s="187">
        <v>15000</v>
      </c>
      <c r="L584" s="189">
        <v>15000</v>
      </c>
      <c r="M584" s="1224">
        <v>0</v>
      </c>
      <c r="N584" s="1272">
        <f>(100/L584)*M584</f>
        <v>0</v>
      </c>
    </row>
    <row r="585" spans="1:14" ht="15" customHeight="1">
      <c r="A585" s="1405">
        <v>717001</v>
      </c>
      <c r="B585" s="316">
        <v>30</v>
      </c>
      <c r="C585" s="1021">
        <v>51</v>
      </c>
      <c r="D585" s="898" t="s">
        <v>356</v>
      </c>
      <c r="E585" s="1408" t="s">
        <v>544</v>
      </c>
      <c r="F585" s="1409"/>
      <c r="G585" s="1410"/>
      <c r="H585" s="1411"/>
      <c r="I585" s="1412"/>
      <c r="J585" s="1413"/>
      <c r="K585" s="1411"/>
      <c r="L585" s="1414">
        <v>300000</v>
      </c>
      <c r="M585" s="1415">
        <v>0</v>
      </c>
      <c r="N585" s="1416">
        <f>(100/L585)*M585</f>
        <v>0</v>
      </c>
    </row>
    <row r="586" spans="1:14" ht="15">
      <c r="A586" s="198">
        <v>717001</v>
      </c>
      <c r="B586" s="9"/>
      <c r="C586" s="14">
        <v>41</v>
      </c>
      <c r="D586" s="806" t="s">
        <v>356</v>
      </c>
      <c r="E586" s="741" t="s">
        <v>358</v>
      </c>
      <c r="F586" s="984"/>
      <c r="G586" s="985">
        <v>15730</v>
      </c>
      <c r="H586" s="51">
        <v>31474</v>
      </c>
      <c r="I586" s="8">
        <v>27074</v>
      </c>
      <c r="J586" s="199"/>
      <c r="K586" s="51">
        <v>40431</v>
      </c>
      <c r="L586" s="8">
        <v>31531</v>
      </c>
      <c r="M586" s="386">
        <v>0</v>
      </c>
      <c r="N586" s="1272">
        <f>(100/L586)*M586</f>
        <v>0</v>
      </c>
    </row>
    <row r="587" spans="1:14" s="653" customFormat="1" ht="15">
      <c r="A587" s="206">
        <v>717002</v>
      </c>
      <c r="B587" s="33"/>
      <c r="C587" s="150">
        <v>41</v>
      </c>
      <c r="D587" s="807" t="s">
        <v>356</v>
      </c>
      <c r="E587" s="809" t="s">
        <v>443</v>
      </c>
      <c r="F587" s="1444"/>
      <c r="G587" s="1445"/>
      <c r="H587" s="811"/>
      <c r="I587" s="811">
        <v>24050</v>
      </c>
      <c r="J587" s="243"/>
      <c r="K587" s="811"/>
      <c r="L587" s="24"/>
      <c r="M587" s="1187"/>
      <c r="N587" s="1271"/>
    </row>
    <row r="588" spans="1:14" ht="15.75" thickBot="1">
      <c r="A588" s="228"/>
      <c r="B588" s="28"/>
      <c r="C588" s="1004"/>
      <c r="D588" s="834"/>
      <c r="E588" s="862"/>
      <c r="F588" s="178"/>
      <c r="G588" s="932"/>
      <c r="H588" s="29"/>
      <c r="I588" s="29"/>
      <c r="J588" s="830"/>
      <c r="K588" s="29"/>
      <c r="L588" s="27"/>
      <c r="M588" s="1246"/>
      <c r="N588" s="1387"/>
    </row>
    <row r="589" spans="1:15" ht="15.75" thickBot="1">
      <c r="A589" s="171" t="s">
        <v>556</v>
      </c>
      <c r="B589" s="172"/>
      <c r="C589" s="1026"/>
      <c r="D589" s="802"/>
      <c r="E589" s="378" t="s">
        <v>212</v>
      </c>
      <c r="F589" s="39"/>
      <c r="G589" s="174"/>
      <c r="H589" s="173"/>
      <c r="I589" s="176"/>
      <c r="J589" s="174"/>
      <c r="K589" s="39"/>
      <c r="L589" s="173">
        <v>63000</v>
      </c>
      <c r="M589" s="1441">
        <v>63000</v>
      </c>
      <c r="N589" s="1369">
        <f>(100/L589)*M589</f>
        <v>100</v>
      </c>
      <c r="O589" s="664"/>
    </row>
    <row r="590" spans="1:14" ht="15">
      <c r="A590" s="196">
        <v>717002</v>
      </c>
      <c r="B590" s="7"/>
      <c r="C590" s="1002">
        <v>111</v>
      </c>
      <c r="D590" s="817" t="s">
        <v>274</v>
      </c>
      <c r="E590" s="798" t="s">
        <v>557</v>
      </c>
      <c r="F590" s="1436"/>
      <c r="G590" s="1099"/>
      <c r="H590" s="97"/>
      <c r="I590" s="97"/>
      <c r="J590" s="197"/>
      <c r="K590" s="97"/>
      <c r="L590" s="6">
        <v>20000</v>
      </c>
      <c r="M590" s="1185">
        <v>20000</v>
      </c>
      <c r="N590" s="1446">
        <f>(100/L590)*M590</f>
        <v>100</v>
      </c>
    </row>
    <row r="591" spans="1:14" ht="15.75" thickBot="1">
      <c r="A591" s="228">
        <v>717002</v>
      </c>
      <c r="B591" s="28"/>
      <c r="C591" s="1004">
        <v>41</v>
      </c>
      <c r="D591" s="834" t="s">
        <v>274</v>
      </c>
      <c r="E591" s="382" t="s">
        <v>557</v>
      </c>
      <c r="F591" s="178"/>
      <c r="G591" s="932"/>
      <c r="H591" s="29"/>
      <c r="I591" s="29"/>
      <c r="J591" s="830"/>
      <c r="K591" s="29"/>
      <c r="L591" s="27">
        <v>43000</v>
      </c>
      <c r="M591" s="1246">
        <v>43000</v>
      </c>
      <c r="N591" s="1359">
        <f>(100/L591)*M591</f>
        <v>100</v>
      </c>
    </row>
    <row r="592" spans="1:14" ht="15.75" thickBot="1">
      <c r="A592" s="228"/>
      <c r="B592" s="28"/>
      <c r="C592" s="1004"/>
      <c r="D592" s="834"/>
      <c r="E592" s="862"/>
      <c r="F592" s="178"/>
      <c r="G592" s="932"/>
      <c r="H592" s="29"/>
      <c r="I592" s="29"/>
      <c r="J592" s="830"/>
      <c r="K592" s="29"/>
      <c r="L592" s="27"/>
      <c r="M592" s="1246"/>
      <c r="N592" s="1387"/>
    </row>
    <row r="593" spans="1:14" ht="15.75" thickBot="1">
      <c r="A593" s="171" t="s">
        <v>377</v>
      </c>
      <c r="B593" s="172"/>
      <c r="C593" s="1026"/>
      <c r="D593" s="802"/>
      <c r="E593" s="378" t="s">
        <v>359</v>
      </c>
      <c r="F593" s="962">
        <v>3470</v>
      </c>
      <c r="G593" s="967"/>
      <c r="H593" s="178"/>
      <c r="I593" s="178"/>
      <c r="J593" s="174"/>
      <c r="K593" s="178"/>
      <c r="L593" s="440"/>
      <c r="M593" s="1243"/>
      <c r="N593" s="1387"/>
    </row>
    <row r="594" spans="1:14" ht="15">
      <c r="A594" s="211">
        <v>714001</v>
      </c>
      <c r="B594" s="32"/>
      <c r="C594" s="1027">
        <v>41</v>
      </c>
      <c r="D594" s="959" t="s">
        <v>118</v>
      </c>
      <c r="E594" s="964" t="s">
        <v>360</v>
      </c>
      <c r="F594" s="960">
        <v>3470</v>
      </c>
      <c r="G594" s="966"/>
      <c r="H594" s="960"/>
      <c r="I594" s="31"/>
      <c r="J594" s="966"/>
      <c r="K594" s="960"/>
      <c r="L594" s="179"/>
      <c r="M594" s="390"/>
      <c r="N594" s="1335"/>
    </row>
    <row r="595" spans="1:14" ht="15.75" thickBot="1">
      <c r="A595" s="209"/>
      <c r="B595" s="36"/>
      <c r="C595" s="40"/>
      <c r="D595" s="804"/>
      <c r="E595" s="43"/>
      <c r="F595" s="37"/>
      <c r="G595" s="210"/>
      <c r="H595" s="37"/>
      <c r="I595" s="13"/>
      <c r="J595" s="328"/>
      <c r="K595" s="37"/>
      <c r="L595" s="1043"/>
      <c r="M595" s="1247"/>
      <c r="N595" s="1367"/>
    </row>
    <row r="596" spans="1:14" ht="15.75" thickBot="1">
      <c r="A596" s="171" t="s">
        <v>430</v>
      </c>
      <c r="B596" s="172"/>
      <c r="C596" s="1026"/>
      <c r="D596" s="802"/>
      <c r="E596" s="378" t="s">
        <v>218</v>
      </c>
      <c r="F596" s="39"/>
      <c r="G596" s="174">
        <v>26509</v>
      </c>
      <c r="H596" s="39"/>
      <c r="I596" s="39"/>
      <c r="J596" s="957"/>
      <c r="K596" s="173"/>
      <c r="L596" s="176"/>
      <c r="M596" s="1243"/>
      <c r="N596" s="381"/>
    </row>
    <row r="597" spans="1:14" ht="15">
      <c r="A597" s="752">
        <v>713004</v>
      </c>
      <c r="B597" s="753"/>
      <c r="C597" s="1028">
        <v>111</v>
      </c>
      <c r="D597" s="835"/>
      <c r="E597" s="43" t="s">
        <v>431</v>
      </c>
      <c r="F597" s="752"/>
      <c r="G597" s="979">
        <v>26509</v>
      </c>
      <c r="H597" s="963"/>
      <c r="I597" s="330"/>
      <c r="J597" s="980"/>
      <c r="K597" s="963"/>
      <c r="L597" s="330"/>
      <c r="M597" s="1248"/>
      <c r="N597" s="1368"/>
    </row>
    <row r="598" spans="1:14" ht="15.75" thickBot="1">
      <c r="A598" s="209"/>
      <c r="B598" s="36"/>
      <c r="C598" s="40"/>
      <c r="D598" s="804"/>
      <c r="E598" s="843"/>
      <c r="F598" s="37"/>
      <c r="G598" s="210"/>
      <c r="H598" s="37"/>
      <c r="I598" s="13"/>
      <c r="J598" s="328"/>
      <c r="K598" s="37"/>
      <c r="L598" s="13"/>
      <c r="M598" s="1249"/>
      <c r="N598" s="1329"/>
    </row>
    <row r="599" spans="1:14" ht="15.75" thickBot="1">
      <c r="A599" s="171" t="s">
        <v>453</v>
      </c>
      <c r="B599" s="172"/>
      <c r="C599" s="1026"/>
      <c r="D599" s="802"/>
      <c r="E599" s="378" t="s">
        <v>256</v>
      </c>
      <c r="F599" s="39">
        <v>75861</v>
      </c>
      <c r="G599" s="174"/>
      <c r="H599" s="39"/>
      <c r="I599" s="39">
        <v>12000</v>
      </c>
      <c r="J599" s="957"/>
      <c r="K599" s="173"/>
      <c r="L599" s="176"/>
      <c r="M599" s="1243"/>
      <c r="N599" s="381"/>
    </row>
    <row r="600" spans="1:14" ht="15">
      <c r="A600" s="211">
        <v>717001</v>
      </c>
      <c r="B600" s="443"/>
      <c r="C600" s="1029">
        <v>111</v>
      </c>
      <c r="D600" s="989" t="s">
        <v>257</v>
      </c>
      <c r="E600" s="964" t="s">
        <v>486</v>
      </c>
      <c r="F600" s="960">
        <v>75861</v>
      </c>
      <c r="G600" s="990"/>
      <c r="H600" s="960"/>
      <c r="I600" s="31"/>
      <c r="J600" s="966"/>
      <c r="K600" s="960"/>
      <c r="L600" s="31"/>
      <c r="M600" s="389"/>
      <c r="N600" s="1335"/>
    </row>
    <row r="601" spans="1:14" ht="15">
      <c r="A601" s="206">
        <v>713004</v>
      </c>
      <c r="B601" s="84"/>
      <c r="C601" s="1017">
        <v>41</v>
      </c>
      <c r="D601" s="807" t="s">
        <v>257</v>
      </c>
      <c r="E601" s="809" t="s">
        <v>490</v>
      </c>
      <c r="F601" s="811"/>
      <c r="G601" s="337"/>
      <c r="H601" s="811"/>
      <c r="I601" s="24">
        <v>12000</v>
      </c>
      <c r="J601" s="991"/>
      <c r="K601" s="992"/>
      <c r="L601" s="24"/>
      <c r="M601" s="1187"/>
      <c r="N601" s="1336"/>
    </row>
    <row r="602" spans="1:14" s="653" customFormat="1" ht="15.75" thickBot="1">
      <c r="A602" s="209"/>
      <c r="B602" s="36"/>
      <c r="C602" s="40"/>
      <c r="D602" s="804"/>
      <c r="E602" s="43"/>
      <c r="F602" s="37"/>
      <c r="G602" s="205"/>
      <c r="H602" s="37"/>
      <c r="I602" s="13"/>
      <c r="J602" s="212"/>
      <c r="K602" s="46"/>
      <c r="L602" s="13"/>
      <c r="M602" s="390"/>
      <c r="N602" s="1329"/>
    </row>
    <row r="603" spans="1:14" ht="15.75" thickBot="1">
      <c r="A603" s="171" t="s">
        <v>380</v>
      </c>
      <c r="B603" s="172"/>
      <c r="C603" s="1026"/>
      <c r="D603" s="802"/>
      <c r="E603" s="378" t="s">
        <v>491</v>
      </c>
      <c r="F603" s="39"/>
      <c r="G603" s="174"/>
      <c r="H603" s="39"/>
      <c r="I603" s="39">
        <v>347800</v>
      </c>
      <c r="J603" s="957"/>
      <c r="K603" s="173">
        <v>1125720</v>
      </c>
      <c r="L603" s="176">
        <f>SUM(L604:L610)</f>
        <v>1152720</v>
      </c>
      <c r="M603" s="1243">
        <f>SUM(M604:M610)</f>
        <v>1049146.9100000001</v>
      </c>
      <c r="N603" s="1369">
        <f aca="true" t="shared" si="79" ref="N603:N609">(100/L603)*M603</f>
        <v>91.01489607189953</v>
      </c>
    </row>
    <row r="604" spans="1:14" ht="15">
      <c r="A604" s="1100" t="s">
        <v>504</v>
      </c>
      <c r="B604" s="443">
        <v>20</v>
      </c>
      <c r="C604" s="1452" t="s">
        <v>502</v>
      </c>
      <c r="D604" s="989" t="s">
        <v>356</v>
      </c>
      <c r="E604" s="964" t="s">
        <v>444</v>
      </c>
      <c r="F604" s="960"/>
      <c r="G604" s="966"/>
      <c r="H604" s="960"/>
      <c r="I604" s="960"/>
      <c r="J604" s="1069"/>
      <c r="K604" s="961">
        <v>959835</v>
      </c>
      <c r="L604" s="177">
        <v>461085</v>
      </c>
      <c r="M604" s="389">
        <v>407570.88</v>
      </c>
      <c r="N604" s="1370">
        <f t="shared" si="79"/>
        <v>88.39387097823612</v>
      </c>
    </row>
    <row r="605" spans="1:14" ht="15">
      <c r="A605" s="196">
        <v>717002</v>
      </c>
      <c r="B605" s="55">
        <v>20</v>
      </c>
      <c r="C605" s="1453" t="s">
        <v>503</v>
      </c>
      <c r="D605" s="817" t="s">
        <v>356</v>
      </c>
      <c r="E605" s="798" t="s">
        <v>444</v>
      </c>
      <c r="F605" s="97"/>
      <c r="G605" s="1099"/>
      <c r="H605" s="97"/>
      <c r="I605" s="6">
        <v>347800</v>
      </c>
      <c r="J605" s="262"/>
      <c r="K605" s="187">
        <v>106650</v>
      </c>
      <c r="L605" s="6">
        <v>78650</v>
      </c>
      <c r="M605" s="1185">
        <v>47949.52</v>
      </c>
      <c r="N605" s="1272">
        <f t="shared" si="79"/>
        <v>60.965696122059754</v>
      </c>
    </row>
    <row r="606" spans="1:14" ht="15">
      <c r="A606" s="198">
        <v>717002</v>
      </c>
      <c r="B606" s="34"/>
      <c r="C606" s="92">
        <v>41</v>
      </c>
      <c r="D606" s="806" t="s">
        <v>356</v>
      </c>
      <c r="E606" s="741" t="s">
        <v>515</v>
      </c>
      <c r="F606" s="51"/>
      <c r="G606" s="1337"/>
      <c r="H606" s="51"/>
      <c r="I606" s="8"/>
      <c r="J606" s="242"/>
      <c r="K606" s="338">
        <v>59235</v>
      </c>
      <c r="L606" s="8">
        <v>53235</v>
      </c>
      <c r="M606" s="386">
        <v>34510.6</v>
      </c>
      <c r="N606" s="1272">
        <f t="shared" si="79"/>
        <v>64.82689959613036</v>
      </c>
    </row>
    <row r="607" spans="1:14" ht="15">
      <c r="A607" s="198">
        <v>717002</v>
      </c>
      <c r="B607" s="34">
        <v>20</v>
      </c>
      <c r="C607" s="92">
        <v>41</v>
      </c>
      <c r="D607" s="806" t="s">
        <v>356</v>
      </c>
      <c r="E607" s="741" t="s">
        <v>516</v>
      </c>
      <c r="F607" s="51"/>
      <c r="G607" s="1337"/>
      <c r="H607" s="51"/>
      <c r="I607" s="8"/>
      <c r="J607" s="242"/>
      <c r="K607" s="338"/>
      <c r="L607" s="8">
        <v>33000</v>
      </c>
      <c r="M607" s="386">
        <v>32601.83</v>
      </c>
      <c r="N607" s="1272">
        <f t="shared" si="79"/>
        <v>98.79342424242425</v>
      </c>
    </row>
    <row r="608" spans="1:14" ht="15">
      <c r="A608" s="198">
        <v>717002</v>
      </c>
      <c r="B608" s="34">
        <v>20</v>
      </c>
      <c r="C608" s="92">
        <v>51</v>
      </c>
      <c r="D608" s="806" t="s">
        <v>356</v>
      </c>
      <c r="E608" s="741" t="s">
        <v>517</v>
      </c>
      <c r="F608" s="51"/>
      <c r="G608" s="1337"/>
      <c r="H608" s="51"/>
      <c r="I608" s="8"/>
      <c r="J608" s="242"/>
      <c r="K608" s="338"/>
      <c r="L608" s="8">
        <v>498750</v>
      </c>
      <c r="M608" s="386">
        <v>498750</v>
      </c>
      <c r="N608" s="1272">
        <f t="shared" si="79"/>
        <v>100</v>
      </c>
    </row>
    <row r="609" spans="1:14" ht="15">
      <c r="A609" s="200">
        <v>717002</v>
      </c>
      <c r="B609" s="52">
        <v>30</v>
      </c>
      <c r="C609" s="125">
        <v>41</v>
      </c>
      <c r="D609" s="803" t="s">
        <v>356</v>
      </c>
      <c r="E609" s="799" t="s">
        <v>518</v>
      </c>
      <c r="F609" s="206"/>
      <c r="G609" s="337"/>
      <c r="H609" s="811"/>
      <c r="I609" s="24"/>
      <c r="J609" s="991"/>
      <c r="K609" s="992"/>
      <c r="L609" s="24">
        <v>28000</v>
      </c>
      <c r="M609" s="1187">
        <v>27764.08</v>
      </c>
      <c r="N609" s="1316">
        <f t="shared" si="79"/>
        <v>99.15742857142857</v>
      </c>
    </row>
    <row r="610" spans="1:14" ht="15.75" thickBot="1">
      <c r="A610" s="750"/>
      <c r="B610" s="751"/>
      <c r="C610" s="166"/>
      <c r="D610" s="834"/>
      <c r="E610" s="965"/>
      <c r="F610" s="178"/>
      <c r="G610" s="932"/>
      <c r="H610" s="137"/>
      <c r="I610" s="440"/>
      <c r="J610" s="264"/>
      <c r="K610" s="290"/>
      <c r="L610" s="440"/>
      <c r="M610" s="1203"/>
      <c r="N610" s="1329"/>
    </row>
    <row r="611" spans="1:14" ht="15.75" thickBot="1">
      <c r="A611" s="171" t="s">
        <v>437</v>
      </c>
      <c r="B611" s="172"/>
      <c r="C611" s="1026"/>
      <c r="D611" s="802"/>
      <c r="E611" s="48" t="s">
        <v>366</v>
      </c>
      <c r="F611" s="39">
        <v>207369</v>
      </c>
      <c r="G611" s="174"/>
      <c r="H611" s="39"/>
      <c r="I611" s="39">
        <v>15000</v>
      </c>
      <c r="J611" s="957"/>
      <c r="K611" s="173"/>
      <c r="L611" s="176"/>
      <c r="M611" s="1243"/>
      <c r="N611" s="381"/>
    </row>
    <row r="612" spans="1:14" ht="15">
      <c r="A612" s="993">
        <v>717002</v>
      </c>
      <c r="B612" s="994"/>
      <c r="C612" s="38">
        <v>111</v>
      </c>
      <c r="D612" s="882" t="s">
        <v>300</v>
      </c>
      <c r="E612" s="841" t="s">
        <v>487</v>
      </c>
      <c r="F612" s="85">
        <v>207369</v>
      </c>
      <c r="G612" s="251"/>
      <c r="H612" s="200"/>
      <c r="I612" s="10">
        <v>15000</v>
      </c>
      <c r="J612" s="201"/>
      <c r="K612" s="85"/>
      <c r="L612" s="10"/>
      <c r="M612" s="1340"/>
      <c r="N612" s="1371"/>
    </row>
    <row r="613" spans="1:14" ht="15.75" thickBot="1">
      <c r="A613" s="227"/>
      <c r="B613" s="108"/>
      <c r="C613" s="108"/>
      <c r="D613" s="913"/>
      <c r="E613" s="843"/>
      <c r="F613" s="29"/>
      <c r="G613" s="363"/>
      <c r="H613" s="228"/>
      <c r="I613" s="102"/>
      <c r="J613" s="257"/>
      <c r="K613" s="228"/>
      <c r="L613" s="27"/>
      <c r="M613" s="1246"/>
      <c r="N613" s="1330"/>
    </row>
    <row r="614" spans="1:14" ht="15.75" thickBot="1">
      <c r="A614" s="1074" t="s">
        <v>454</v>
      </c>
      <c r="B614" s="172"/>
      <c r="C614" s="172"/>
      <c r="D614" s="376"/>
      <c r="E614" s="378" t="s">
        <v>368</v>
      </c>
      <c r="F614" s="175"/>
      <c r="G614" s="957"/>
      <c r="H614" s="175"/>
      <c r="I614" s="39">
        <v>3000</v>
      </c>
      <c r="J614" s="957"/>
      <c r="K614" s="175"/>
      <c r="L614" s="39"/>
      <c r="M614" s="1250"/>
      <c r="N614" s="381"/>
    </row>
    <row r="615" spans="1:14" ht="15.75" thickBot="1">
      <c r="A615" s="331">
        <v>717002</v>
      </c>
      <c r="B615" s="1076"/>
      <c r="C615" s="1076">
        <v>41</v>
      </c>
      <c r="D615" s="367" t="s">
        <v>347</v>
      </c>
      <c r="E615" s="862" t="s">
        <v>455</v>
      </c>
      <c r="F615" s="228"/>
      <c r="G615" s="363"/>
      <c r="H615" s="988"/>
      <c r="I615" s="1058">
        <v>3000</v>
      </c>
      <c r="J615" s="212"/>
      <c r="K615" s="988"/>
      <c r="L615" s="27"/>
      <c r="M615" s="1186"/>
      <c r="N615" s="381"/>
    </row>
    <row r="616" spans="1:14" ht="15.75" thickBot="1">
      <c r="A616" s="1071"/>
      <c r="B616" s="16"/>
      <c r="C616" s="16"/>
      <c r="D616" s="180"/>
      <c r="E616" s="65" t="s">
        <v>361</v>
      </c>
      <c r="F616" s="1339">
        <v>289100</v>
      </c>
      <c r="G616" s="181">
        <v>42239</v>
      </c>
      <c r="H616" s="1078">
        <v>46474</v>
      </c>
      <c r="I616" s="1080">
        <v>474774</v>
      </c>
      <c r="J616" s="181"/>
      <c r="K616" s="181">
        <v>1181151</v>
      </c>
      <c r="L616" s="181">
        <f>L580+L603+L589</f>
        <v>1564151</v>
      </c>
      <c r="M616" s="388">
        <f>M580+M603+M589</f>
        <v>1114011.9100000001</v>
      </c>
      <c r="N616" s="450">
        <f>(100/L616)*M616</f>
        <v>71.22150674711075</v>
      </c>
    </row>
    <row r="617" spans="1:14" ht="15.75" thickBot="1">
      <c r="A617" s="1072"/>
      <c r="B617" s="28"/>
      <c r="C617" s="28"/>
      <c r="D617" s="444"/>
      <c r="E617" s="148"/>
      <c r="F617"/>
      <c r="G617"/>
      <c r="H617" s="37"/>
      <c r="I617" s="13"/>
      <c r="J617" s="1331"/>
      <c r="K617" s="1115"/>
      <c r="L617" s="179"/>
      <c r="M617" s="47"/>
      <c r="N617" s="215"/>
    </row>
    <row r="618" spans="1:14" ht="15.75" thickBot="1">
      <c r="A618" s="355" t="s">
        <v>186</v>
      </c>
      <c r="B618" s="1077"/>
      <c r="C618" s="1077"/>
      <c r="D618" s="376"/>
      <c r="E618" s="969" t="s">
        <v>362</v>
      </c>
      <c r="F618" s="215"/>
      <c r="G618" s="314"/>
      <c r="H618" s="1079"/>
      <c r="I618" s="1081"/>
      <c r="J618" s="986"/>
      <c r="K618" s="1386"/>
      <c r="L618" s="1081"/>
      <c r="M618" s="1332"/>
      <c r="N618" s="314"/>
    </row>
    <row r="619" spans="1:14" ht="15">
      <c r="A619" s="1075">
        <v>819002</v>
      </c>
      <c r="B619" s="80"/>
      <c r="C619" s="80">
        <v>71</v>
      </c>
      <c r="D619" s="912" t="s">
        <v>77</v>
      </c>
      <c r="E619" s="838" t="s">
        <v>456</v>
      </c>
      <c r="F619" s="975"/>
      <c r="G619" s="976"/>
      <c r="H619" s="963"/>
      <c r="I619" s="963">
        <v>3000</v>
      </c>
      <c r="J619" s="995"/>
      <c r="K619" s="1384">
        <v>3000</v>
      </c>
      <c r="L619" s="1385">
        <v>31000</v>
      </c>
      <c r="M619" s="1442">
        <v>3006</v>
      </c>
      <c r="N619" s="1443">
        <f>(100/L619)*M619</f>
        <v>9.696774193548388</v>
      </c>
    </row>
    <row r="620" spans="1:14" ht="15">
      <c r="A620" s="193">
        <v>819002</v>
      </c>
      <c r="B620" s="80"/>
      <c r="C620" s="123">
        <v>41</v>
      </c>
      <c r="D620" s="808" t="s">
        <v>245</v>
      </c>
      <c r="E620" s="841" t="s">
        <v>473</v>
      </c>
      <c r="F620" s="971"/>
      <c r="G620" s="973">
        <v>410</v>
      </c>
      <c r="H620" s="970"/>
      <c r="I620" s="648"/>
      <c r="J620" s="288"/>
      <c r="K620" s="1056"/>
      <c r="L620" s="971">
        <v>500</v>
      </c>
      <c r="M620" s="1252">
        <v>448.41</v>
      </c>
      <c r="N620" s="1267">
        <f>(100/L620)*M620</f>
        <v>89.68200000000002</v>
      </c>
    </row>
    <row r="621" spans="1:14" ht="15">
      <c r="A621" s="1430">
        <v>821005</v>
      </c>
      <c r="B621" s="1431">
        <v>40</v>
      </c>
      <c r="C621" s="1432">
        <v>41</v>
      </c>
      <c r="D621" s="1433" t="s">
        <v>77</v>
      </c>
      <c r="E621" s="1389" t="s">
        <v>547</v>
      </c>
      <c r="F621" s="1390">
        <v>2544</v>
      </c>
      <c r="G621" s="1391"/>
      <c r="H621" s="1392"/>
      <c r="I621" s="1393"/>
      <c r="J621" s="1394"/>
      <c r="K621" s="1392"/>
      <c r="L621" s="1393">
        <v>10500</v>
      </c>
      <c r="M621" s="1395"/>
      <c r="N621" s="1372"/>
    </row>
    <row r="622" spans="1:14" ht="15">
      <c r="A622" s="193">
        <v>821007</v>
      </c>
      <c r="B622" s="80"/>
      <c r="C622" s="123">
        <v>41</v>
      </c>
      <c r="D622" s="808" t="s">
        <v>77</v>
      </c>
      <c r="E622" s="841" t="s">
        <v>492</v>
      </c>
      <c r="F622" s="972">
        <v>2544</v>
      </c>
      <c r="G622" s="974"/>
      <c r="H622" s="938">
        <v>47424</v>
      </c>
      <c r="I622" s="183">
        <v>47424</v>
      </c>
      <c r="J622" s="289">
        <v>47424</v>
      </c>
      <c r="K622" s="938">
        <v>47424</v>
      </c>
      <c r="L622" s="183">
        <v>47424</v>
      </c>
      <c r="M622" s="1253">
        <v>35568</v>
      </c>
      <c r="N622" s="1267">
        <f>(100/L622)*M622</f>
        <v>75</v>
      </c>
    </row>
    <row r="623" spans="1:14" ht="15">
      <c r="A623" s="193">
        <v>821007</v>
      </c>
      <c r="B623" s="80">
        <v>50</v>
      </c>
      <c r="C623" s="123">
        <v>41</v>
      </c>
      <c r="D623" s="808" t="s">
        <v>77</v>
      </c>
      <c r="E623" s="838" t="s">
        <v>363</v>
      </c>
      <c r="F623" s="970">
        <v>14557</v>
      </c>
      <c r="G623" s="288">
        <v>14694</v>
      </c>
      <c r="H623" s="1056">
        <v>14944</v>
      </c>
      <c r="I623" s="970">
        <v>14944</v>
      </c>
      <c r="J623" s="288">
        <v>14944</v>
      </c>
      <c r="K623" s="970">
        <v>14944</v>
      </c>
      <c r="L623" s="182">
        <v>14944</v>
      </c>
      <c r="M623" s="1252">
        <v>10955.19</v>
      </c>
      <c r="N623" s="1267">
        <f>(100/L623)*M623</f>
        <v>73.30828426124198</v>
      </c>
    </row>
    <row r="624" spans="1:14" ht="15">
      <c r="A624" s="193">
        <v>821006</v>
      </c>
      <c r="B624" s="108">
        <v>20</v>
      </c>
      <c r="C624" s="123">
        <v>51</v>
      </c>
      <c r="D624" s="808" t="s">
        <v>77</v>
      </c>
      <c r="E624" s="838" t="s">
        <v>498</v>
      </c>
      <c r="F624" s="970"/>
      <c r="G624" s="1084"/>
      <c r="H624" s="1056"/>
      <c r="I624" s="1085"/>
      <c r="J624" s="288"/>
      <c r="K624" s="1085">
        <v>500000</v>
      </c>
      <c r="L624" s="1086">
        <v>499500</v>
      </c>
      <c r="M624" s="1252">
        <v>498750</v>
      </c>
      <c r="N624" s="1267">
        <f>(100/L624)*M624</f>
        <v>99.84984984984986</v>
      </c>
    </row>
    <row r="625" spans="1:14" ht="15.75" thickBot="1">
      <c r="A625" s="234"/>
      <c r="B625" s="108"/>
      <c r="C625" s="239"/>
      <c r="D625" s="804"/>
      <c r="E625" s="856"/>
      <c r="F625" s="1057"/>
      <c r="G625" s="279"/>
      <c r="H625" s="1057"/>
      <c r="I625" s="155"/>
      <c r="J625" s="285"/>
      <c r="K625" s="155"/>
      <c r="L625" s="996"/>
      <c r="M625" s="1232"/>
      <c r="N625" s="1330"/>
    </row>
    <row r="626" spans="1:14" ht="15.75" thickBot="1">
      <c r="A626" s="296"/>
      <c r="B626" s="101"/>
      <c r="C626" s="1007"/>
      <c r="D626" s="839"/>
      <c r="E626" s="356" t="s">
        <v>362</v>
      </c>
      <c r="F626" s="358">
        <f>SUM(F619:F622)</f>
        <v>5088</v>
      </c>
      <c r="G626" s="357">
        <f>SUM(G619:G622)</f>
        <v>410</v>
      </c>
      <c r="H626" s="358">
        <v>62368</v>
      </c>
      <c r="I626" s="357">
        <v>65368</v>
      </c>
      <c r="J626" s="184">
        <f>J619+J622+J623</f>
        <v>62368</v>
      </c>
      <c r="K626" s="358">
        <f>K620+K622+K623+K624</f>
        <v>562368</v>
      </c>
      <c r="L626" s="184">
        <f>L619+L620+L622+L623+L624+L621</f>
        <v>603868</v>
      </c>
      <c r="M626" s="1254">
        <f>M620+M622+M623+M624+M619</f>
        <v>548727.6</v>
      </c>
      <c r="N626" s="1373">
        <f>(100/L626)*M626</f>
        <v>90.86879914153424</v>
      </c>
    </row>
    <row r="627" spans="1:14" ht="15.75" thickBot="1">
      <c r="A627" s="40"/>
      <c r="B627" s="40"/>
      <c r="C627" s="40"/>
      <c r="D627" s="129"/>
      <c r="E627" s="41"/>
      <c r="F627"/>
      <c r="G627"/>
      <c r="H627" s="168"/>
      <c r="I627" s="168"/>
      <c r="J627" s="154"/>
      <c r="K627" s="168"/>
      <c r="L627" s="168"/>
      <c r="M627" s="1241"/>
      <c r="N627" s="215"/>
    </row>
    <row r="628" spans="1:14" ht="15.75" thickBot="1">
      <c r="A628" s="40"/>
      <c r="B628" s="40"/>
      <c r="C628" s="40"/>
      <c r="D628" s="180"/>
      <c r="E628" s="60" t="s">
        <v>68</v>
      </c>
      <c r="F628" s="314"/>
      <c r="G628"/>
      <c r="H628" s="290"/>
      <c r="I628" s="290"/>
      <c r="J628" s="290"/>
      <c r="K628" s="290"/>
      <c r="L628" s="290"/>
      <c r="M628" s="1255"/>
      <c r="N628" s="215"/>
    </row>
    <row r="629" spans="1:14" ht="15.75" thickBot="1">
      <c r="A629" s="40"/>
      <c r="B629" s="40"/>
      <c r="C629" s="40"/>
      <c r="D629" s="180"/>
      <c r="E629" s="61" t="s">
        <v>350</v>
      </c>
      <c r="F629" s="352">
        <f aca="true" t="shared" si="80" ref="F629:M629">F575</f>
        <v>771626</v>
      </c>
      <c r="G629" s="341">
        <f t="shared" si="80"/>
        <v>964821</v>
      </c>
      <c r="H629" s="30">
        <f t="shared" si="80"/>
        <v>1092360</v>
      </c>
      <c r="I629" s="348">
        <f t="shared" si="80"/>
        <v>1116387</v>
      </c>
      <c r="J629" s="348">
        <f t="shared" si="80"/>
        <v>787019.98</v>
      </c>
      <c r="K629" s="30">
        <f t="shared" si="80"/>
        <v>1125808</v>
      </c>
      <c r="L629" s="30">
        <f t="shared" si="80"/>
        <v>1206662</v>
      </c>
      <c r="M629" s="1256">
        <f t="shared" si="80"/>
        <v>783359.1699999997</v>
      </c>
      <c r="N629" s="1374">
        <f>(100/L629)*M629</f>
        <v>64.91951930200833</v>
      </c>
    </row>
    <row r="630" spans="1:14" ht="15.75" thickBot="1">
      <c r="A630" s="40"/>
      <c r="B630" s="40"/>
      <c r="C630" s="40"/>
      <c r="D630" s="129"/>
      <c r="E630" s="63" t="s">
        <v>351</v>
      </c>
      <c r="F630" s="342">
        <f>F576</f>
        <v>410113</v>
      </c>
      <c r="G630" s="66">
        <f>G576</f>
        <v>450283</v>
      </c>
      <c r="H630" s="346">
        <v>415500</v>
      </c>
      <c r="I630" s="349">
        <v>500463</v>
      </c>
      <c r="J630" s="341">
        <f>J574</f>
        <v>400561</v>
      </c>
      <c r="K630" s="346">
        <v>434000</v>
      </c>
      <c r="L630" s="341">
        <f>L574</f>
        <v>508805</v>
      </c>
      <c r="M630" s="1257">
        <f>M576</f>
        <v>323876.8</v>
      </c>
      <c r="N630" s="1375">
        <f>(100/L630)*M630</f>
        <v>63.65440591189159</v>
      </c>
    </row>
    <row r="631" spans="1:14" ht="15.75" thickBot="1">
      <c r="A631" s="40"/>
      <c r="B631" s="40"/>
      <c r="C631" s="40"/>
      <c r="D631" s="129"/>
      <c r="E631" s="339" t="s">
        <v>361</v>
      </c>
      <c r="F631" s="343">
        <v>289100</v>
      </c>
      <c r="G631" s="342">
        <v>42239</v>
      </c>
      <c r="H631" s="343">
        <v>46474</v>
      </c>
      <c r="I631" s="66">
        <f>I616</f>
        <v>474774</v>
      </c>
      <c r="J631" s="342">
        <v>3470</v>
      </c>
      <c r="K631" s="66">
        <v>1181151</v>
      </c>
      <c r="L631" s="342">
        <f>L616</f>
        <v>1564151</v>
      </c>
      <c r="M631" s="1258">
        <f>M616</f>
        <v>1114011.9100000001</v>
      </c>
      <c r="N631" s="1376">
        <f>(100/L631)*M631</f>
        <v>71.22150674711075</v>
      </c>
    </row>
    <row r="632" spans="1:14" ht="15.75" thickBot="1">
      <c r="A632" s="166"/>
      <c r="B632" s="166"/>
      <c r="C632" s="166"/>
      <c r="D632" s="129"/>
      <c r="E632" s="340" t="s">
        <v>362</v>
      </c>
      <c r="F632" s="344">
        <f>F626</f>
        <v>5088</v>
      </c>
      <c r="G632" s="344">
        <f aca="true" t="shared" si="81" ref="G632:M632">G626</f>
        <v>410</v>
      </c>
      <c r="H632" s="344">
        <f t="shared" si="81"/>
        <v>62368</v>
      </c>
      <c r="I632" s="350">
        <f t="shared" si="81"/>
        <v>65368</v>
      </c>
      <c r="J632" s="344">
        <f t="shared" si="81"/>
        <v>62368</v>
      </c>
      <c r="K632" s="350">
        <f t="shared" si="81"/>
        <v>562368</v>
      </c>
      <c r="L632" s="344">
        <f t="shared" si="81"/>
        <v>603868</v>
      </c>
      <c r="M632" s="1259">
        <f t="shared" si="81"/>
        <v>548727.6</v>
      </c>
      <c r="N632" s="1377">
        <f>(100/L632)*M632</f>
        <v>90.86879914153424</v>
      </c>
    </row>
    <row r="633" spans="1:14" ht="15.75" thickBot="1">
      <c r="A633" s="166"/>
      <c r="B633" s="166"/>
      <c r="C633" s="166"/>
      <c r="D633" s="129"/>
      <c r="E633" s="60" t="s">
        <v>365</v>
      </c>
      <c r="F633" s="345">
        <f>SUM(F629:F632)</f>
        <v>1475927</v>
      </c>
      <c r="G633" s="345">
        <f>SUM(G629:G632)</f>
        <v>1457753</v>
      </c>
      <c r="H633" s="347">
        <f aca="true" t="shared" si="82" ref="H633:M633">H629+H630+H631+H632</f>
        <v>1616702</v>
      </c>
      <c r="I633" s="347">
        <f t="shared" si="82"/>
        <v>2156992</v>
      </c>
      <c r="J633" s="347">
        <f t="shared" si="82"/>
        <v>1253418.98</v>
      </c>
      <c r="K633" s="347">
        <f t="shared" si="82"/>
        <v>3303327</v>
      </c>
      <c r="L633" s="347">
        <f t="shared" si="82"/>
        <v>3883486</v>
      </c>
      <c r="M633" s="393">
        <f t="shared" si="82"/>
        <v>2769975.48</v>
      </c>
      <c r="N633" s="393">
        <f>(100/L633)*M633</f>
        <v>71.32703658517116</v>
      </c>
    </row>
    <row r="634" spans="1:14" ht="15">
      <c r="A634" s="215"/>
      <c r="B634"/>
      <c r="C634"/>
      <c r="D634"/>
      <c r="E634" s="495" t="s">
        <v>559</v>
      </c>
      <c r="F634" s="496">
        <v>84874.58</v>
      </c>
      <c r="G634" s="495"/>
      <c r="H634" s="495" t="s">
        <v>528</v>
      </c>
      <c r="I634" s="495" t="s">
        <v>562</v>
      </c>
      <c r="J634" s="495"/>
      <c r="K634" s="495"/>
      <c r="L634" s="495"/>
      <c r="M634" s="1447">
        <v>57898.96</v>
      </c>
      <c r="N634" s="495"/>
    </row>
    <row r="635" spans="1:14" ht="15">
      <c r="A635" s="215"/>
      <c r="B635"/>
      <c r="C635"/>
      <c r="D635"/>
      <c r="E635" s="495" t="s">
        <v>558</v>
      </c>
      <c r="F635" s="496">
        <v>2738.05</v>
      </c>
      <c r="G635" s="495" t="s">
        <v>445</v>
      </c>
      <c r="H635" s="495"/>
      <c r="I635" s="495" t="s">
        <v>564</v>
      </c>
      <c r="J635" s="495"/>
      <c r="K635" s="495"/>
      <c r="L635" s="495"/>
      <c r="M635" s="1448">
        <v>201509</v>
      </c>
      <c r="N635" s="495"/>
    </row>
    <row r="636" spans="1:14" ht="15">
      <c r="A636" s="215"/>
      <c r="B636"/>
      <c r="C636"/>
      <c r="D636"/>
      <c r="E636" s="495" t="s">
        <v>560</v>
      </c>
      <c r="F636" s="496">
        <v>6362.98</v>
      </c>
      <c r="G636" s="495"/>
      <c r="H636" s="495"/>
      <c r="I636" s="495"/>
      <c r="J636" s="495"/>
      <c r="K636" s="495"/>
      <c r="L636" s="495"/>
      <c r="M636" s="1343"/>
      <c r="N636" s="495"/>
    </row>
    <row r="637" spans="1:14" ht="15">
      <c r="A637" s="215"/>
      <c r="B637"/>
      <c r="C637"/>
      <c r="D637"/>
      <c r="E637" s="495" t="s">
        <v>561</v>
      </c>
      <c r="F637" s="496">
        <v>2167.93</v>
      </c>
      <c r="G637" s="495"/>
      <c r="H637" s="495"/>
      <c r="I637" s="495" t="s">
        <v>565</v>
      </c>
      <c r="J637" s="495"/>
      <c r="K637" s="495"/>
      <c r="L637" s="495"/>
      <c r="M637" s="1448">
        <v>353627.04</v>
      </c>
      <c r="N637" s="495"/>
    </row>
    <row r="638" spans="1:15" ht="15">
      <c r="A638" s="215"/>
      <c r="B638"/>
      <c r="C638"/>
      <c r="D638"/>
      <c r="E638" s="495" t="s">
        <v>446</v>
      </c>
      <c r="F638" s="496">
        <v>30342.01</v>
      </c>
      <c r="G638" s="495"/>
      <c r="H638" s="495"/>
      <c r="I638" s="495"/>
      <c r="J638" s="495"/>
      <c r="K638" s="495"/>
      <c r="L638" s="495"/>
      <c r="M638" s="1343"/>
      <c r="N638" s="495"/>
      <c r="O638" s="697"/>
    </row>
    <row r="639" spans="1:15" ht="15">
      <c r="A639"/>
      <c r="B639"/>
      <c r="C639"/>
      <c r="D639"/>
      <c r="E639" s="495" t="s">
        <v>447</v>
      </c>
      <c r="F639" s="495"/>
      <c r="G639" s="495" t="s">
        <v>563</v>
      </c>
      <c r="H639" s="495"/>
      <c r="I639" s="495"/>
      <c r="J639" s="495"/>
      <c r="K639" s="495"/>
      <c r="L639" s="495"/>
      <c r="M639" s="1343"/>
      <c r="N639" s="495"/>
      <c r="O639" s="697"/>
    </row>
    <row r="640" spans="1:14" ht="15">
      <c r="A640"/>
      <c r="B640"/>
      <c r="C640"/>
      <c r="D640"/>
      <c r="E640" s="495" t="s">
        <v>448</v>
      </c>
      <c r="F640" s="495" t="s">
        <v>451</v>
      </c>
      <c r="G640" s="495"/>
      <c r="H640" s="495"/>
      <c r="I640" s="495"/>
      <c r="J640" s="495"/>
      <c r="K640" s="495"/>
      <c r="L640" s="495"/>
      <c r="M640" s="495"/>
      <c r="N640" s="495"/>
    </row>
    <row r="641" spans="1:14" ht="15">
      <c r="A641" s="653"/>
      <c r="B641" s="653"/>
      <c r="C641" s="653"/>
      <c r="D641" s="653"/>
      <c r="E641" s="653"/>
      <c r="F641" s="653"/>
      <c r="G641" s="653"/>
      <c r="H641" s="653"/>
      <c r="I641" s="653"/>
      <c r="J641" s="653"/>
      <c r="K641" s="653"/>
      <c r="L641" s="653"/>
      <c r="M641" s="653"/>
      <c r="N641" s="653"/>
    </row>
    <row r="642" spans="1:14" ht="15">
      <c r="A642" s="653"/>
      <c r="B642" s="653"/>
      <c r="C642" s="653"/>
      <c r="D642" s="653"/>
      <c r="E642" s="653"/>
      <c r="F642" s="653"/>
      <c r="G642" s="653"/>
      <c r="H642" s="653"/>
      <c r="I642" s="653"/>
      <c r="J642" s="653"/>
      <c r="K642" s="653"/>
      <c r="L642" s="653"/>
      <c r="M642" s="653"/>
      <c r="N642" s="653"/>
    </row>
    <row r="643" spans="1:21" ht="15">
      <c r="A643" s="653"/>
      <c r="B643" s="653"/>
      <c r="C643" s="653"/>
      <c r="D643" s="653"/>
      <c r="E643" s="653"/>
      <c r="F643" s="653"/>
      <c r="G643" s="653"/>
      <c r="H643" s="653"/>
      <c r="I643" s="653"/>
      <c r="J643" s="653"/>
      <c r="K643" s="653"/>
      <c r="L643" s="653"/>
      <c r="M643" s="653"/>
      <c r="N643" s="653"/>
      <c r="U643" s="697"/>
    </row>
    <row r="644" spans="1:14" ht="15">
      <c r="A644" s="653"/>
      <c r="B644" s="653"/>
      <c r="C644" s="653"/>
      <c r="D644" s="653"/>
      <c r="E644" s="653"/>
      <c r="F644" s="653"/>
      <c r="G644" s="653"/>
      <c r="H644" s="653"/>
      <c r="I644" s="653"/>
      <c r="J644" s="653"/>
      <c r="K644" s="653"/>
      <c r="L644" s="653"/>
      <c r="M644" s="653"/>
      <c r="N644" s="653"/>
    </row>
    <row r="645" spans="1:14" ht="15">
      <c r="A645" s="653"/>
      <c r="B645" s="653"/>
      <c r="C645" s="653"/>
      <c r="D645" s="653"/>
      <c r="E645" s="653"/>
      <c r="F645" s="653"/>
      <c r="G645" s="653"/>
      <c r="H645" s="653"/>
      <c r="I645" s="653"/>
      <c r="J645" s="653"/>
      <c r="K645" s="653"/>
      <c r="L645" s="653"/>
      <c r="M645" s="653"/>
      <c r="N645" s="653"/>
    </row>
    <row r="646" spans="1:14" ht="15">
      <c r="A646" s="653"/>
      <c r="B646" s="653"/>
      <c r="C646" s="653"/>
      <c r="D646" s="653"/>
      <c r="E646" s="653"/>
      <c r="F646" s="653"/>
      <c r="G646" s="653"/>
      <c r="H646" s="653"/>
      <c r="I646" s="653"/>
      <c r="J646" s="653"/>
      <c r="K646" s="653"/>
      <c r="L646" s="653"/>
      <c r="M646" s="653"/>
      <c r="N646" s="653"/>
    </row>
    <row r="647" spans="1:14" ht="15">
      <c r="A647" s="653"/>
      <c r="B647" s="653"/>
      <c r="C647" s="653"/>
      <c r="D647" s="653"/>
      <c r="E647" s="653"/>
      <c r="F647" s="653"/>
      <c r="G647" s="653"/>
      <c r="H647" s="653"/>
      <c r="I647" s="653"/>
      <c r="J647" s="653"/>
      <c r="K647" s="653"/>
      <c r="L647" s="653"/>
      <c r="M647" s="653"/>
      <c r="N647" s="653"/>
    </row>
  </sheetData>
  <sheetProtection/>
  <mergeCells count="14">
    <mergeCell ref="I2:I3"/>
    <mergeCell ref="K2:K3"/>
    <mergeCell ref="L2:L3"/>
    <mergeCell ref="M2:M3"/>
    <mergeCell ref="F1:G1"/>
    <mergeCell ref="H1:J1"/>
    <mergeCell ref="J2:J3"/>
    <mergeCell ref="K1:M1"/>
    <mergeCell ref="N1:N3"/>
    <mergeCell ref="A2:A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82">
      <selection activeCell="K78" sqref="K78"/>
    </sheetView>
  </sheetViews>
  <sheetFormatPr defaultColWidth="9.140625" defaultRowHeight="15"/>
  <cols>
    <col min="1" max="1" width="7.8515625" style="0" customWidth="1"/>
    <col min="2" max="2" width="4.57421875" style="0" customWidth="1"/>
    <col min="3" max="3" width="4.7109375" style="0" customWidth="1"/>
    <col min="4" max="4" width="31.421875" style="0" customWidth="1"/>
    <col min="5" max="5" width="8.57421875" style="0" customWidth="1"/>
    <col min="6" max="6" width="8.00390625" style="0" customWidth="1"/>
    <col min="8" max="8" width="8.7109375" style="0" customWidth="1"/>
    <col min="9" max="9" width="8.28125" style="0" customWidth="1"/>
    <col min="10" max="10" width="7.8515625" style="0" customWidth="1"/>
    <col min="11" max="11" width="8.57421875" style="0" customWidth="1"/>
    <col min="12" max="12" width="10.140625" style="0" customWidth="1"/>
    <col min="13" max="13" width="5.8515625" style="0" customWidth="1"/>
  </cols>
  <sheetData>
    <row r="1" spans="1:13" ht="15.75">
      <c r="A1" s="649"/>
      <c r="B1" s="650"/>
      <c r="C1" s="650"/>
      <c r="D1" s="1460" t="s">
        <v>0</v>
      </c>
      <c r="E1" s="1513" t="s">
        <v>1</v>
      </c>
      <c r="F1" s="1514"/>
      <c r="G1" s="1513" t="s">
        <v>440</v>
      </c>
      <c r="H1" s="1513"/>
      <c r="I1" s="1513"/>
      <c r="J1" s="379" t="s">
        <v>529</v>
      </c>
      <c r="K1" s="1178"/>
      <c r="L1" s="1178"/>
      <c r="M1" s="1179"/>
    </row>
    <row r="2" spans="1:13" ht="15">
      <c r="A2" s="654"/>
      <c r="B2" s="655" t="s">
        <v>2</v>
      </c>
      <c r="C2" s="656" t="s">
        <v>438</v>
      </c>
      <c r="D2" s="1461" t="s">
        <v>3</v>
      </c>
      <c r="E2" s="1503">
        <v>2015</v>
      </c>
      <c r="F2" s="1505">
        <v>2016</v>
      </c>
      <c r="G2" s="1507" t="s">
        <v>4</v>
      </c>
      <c r="H2" s="1509" t="s">
        <v>5</v>
      </c>
      <c r="I2" s="1518" t="s">
        <v>468</v>
      </c>
      <c r="J2" s="1102" t="s">
        <v>4</v>
      </c>
      <c r="K2" s="1104" t="s">
        <v>5</v>
      </c>
      <c r="L2" s="1108" t="s">
        <v>567</v>
      </c>
      <c r="M2" s="1434" t="s">
        <v>439</v>
      </c>
    </row>
    <row r="3" spans="1:13" ht="15.75" thickBot="1">
      <c r="A3" s="657" t="s">
        <v>6</v>
      </c>
      <c r="B3" s="658" t="s">
        <v>7</v>
      </c>
      <c r="C3" s="658"/>
      <c r="D3" s="1462"/>
      <c r="E3" s="1504"/>
      <c r="F3" s="1506"/>
      <c r="G3" s="1508"/>
      <c r="H3" s="1510"/>
      <c r="I3" s="1519"/>
      <c r="J3" s="1103"/>
      <c r="K3" s="1105"/>
      <c r="L3" s="1105"/>
      <c r="M3" s="1435"/>
    </row>
    <row r="4" spans="1:13" ht="15">
      <c r="A4" s="659">
        <v>100</v>
      </c>
      <c r="B4" s="660"/>
      <c r="C4" s="660"/>
      <c r="D4" s="1463" t="s">
        <v>8</v>
      </c>
      <c r="E4" s="508">
        <f>E6+E7+E11</f>
        <v>801829</v>
      </c>
      <c r="F4" s="508">
        <f>F6+F7+F11</f>
        <v>946343</v>
      </c>
      <c r="G4" s="509">
        <f>G5+G7+G11</f>
        <v>978077</v>
      </c>
      <c r="H4" s="508">
        <f>H6+H7+H11</f>
        <v>978377</v>
      </c>
      <c r="I4" s="510">
        <f>I6+I7+I11</f>
        <v>996180</v>
      </c>
      <c r="J4" s="190">
        <f>J5+J7+J11</f>
        <v>1009777</v>
      </c>
      <c r="K4" s="661">
        <f>K5+K7+K11</f>
        <v>1143517</v>
      </c>
      <c r="L4" s="662">
        <f>L5+L7+L11</f>
        <v>1141848.87</v>
      </c>
      <c r="M4" s="663">
        <f aca="true" t="shared" si="0" ref="M4:M52">(100/K4)*L4</f>
        <v>99.85412285081901</v>
      </c>
    </row>
    <row r="5" spans="1:13" ht="15">
      <c r="A5" s="665">
        <v>110</v>
      </c>
      <c r="B5" s="666"/>
      <c r="C5" s="666"/>
      <c r="D5" s="1458" t="s">
        <v>9</v>
      </c>
      <c r="E5" s="524">
        <v>612999</v>
      </c>
      <c r="F5" s="514">
        <v>727481</v>
      </c>
      <c r="G5" s="515">
        <v>780000</v>
      </c>
      <c r="H5" s="514">
        <v>780000</v>
      </c>
      <c r="I5" s="516">
        <v>780000</v>
      </c>
      <c r="J5" s="668">
        <v>800000</v>
      </c>
      <c r="K5" s="667">
        <v>927380</v>
      </c>
      <c r="L5" s="669">
        <v>927373.39</v>
      </c>
      <c r="M5" s="670">
        <f t="shared" si="0"/>
        <v>99.99928723931937</v>
      </c>
    </row>
    <row r="6" spans="1:13" ht="15">
      <c r="A6" s="671">
        <v>111003</v>
      </c>
      <c r="B6" s="672"/>
      <c r="C6" s="672">
        <v>41</v>
      </c>
      <c r="D6" s="1464" t="s">
        <v>9</v>
      </c>
      <c r="E6" s="764">
        <v>612999</v>
      </c>
      <c r="F6" s="520">
        <v>727481</v>
      </c>
      <c r="G6" s="518">
        <v>780000</v>
      </c>
      <c r="H6" s="520">
        <v>780000</v>
      </c>
      <c r="I6" s="521">
        <v>780000</v>
      </c>
      <c r="J6" s="671">
        <v>800000</v>
      </c>
      <c r="K6" s="673">
        <v>927380</v>
      </c>
      <c r="L6" s="674">
        <v>927373.39</v>
      </c>
      <c r="M6" s="675">
        <f t="shared" si="0"/>
        <v>99.99928723931937</v>
      </c>
    </row>
    <row r="7" spans="1:13" ht="15">
      <c r="A7" s="668">
        <v>121</v>
      </c>
      <c r="B7" s="666"/>
      <c r="C7" s="666"/>
      <c r="D7" s="1458" t="s">
        <v>10</v>
      </c>
      <c r="E7" s="524">
        <f aca="true" t="shared" si="1" ref="E7:L7">SUM(E8:E10)</f>
        <v>123914</v>
      </c>
      <c r="F7" s="524">
        <f t="shared" si="1"/>
        <v>148792</v>
      </c>
      <c r="G7" s="515">
        <f t="shared" si="1"/>
        <v>129000</v>
      </c>
      <c r="H7" s="524">
        <f t="shared" si="1"/>
        <v>129000</v>
      </c>
      <c r="I7" s="525">
        <f t="shared" si="1"/>
        <v>138370</v>
      </c>
      <c r="J7" s="668">
        <f t="shared" si="1"/>
        <v>137400</v>
      </c>
      <c r="K7" s="676">
        <f t="shared" si="1"/>
        <v>137850</v>
      </c>
      <c r="L7" s="669">
        <f t="shared" si="1"/>
        <v>137973.35</v>
      </c>
      <c r="M7" s="670">
        <f t="shared" si="0"/>
        <v>100.08948132027567</v>
      </c>
    </row>
    <row r="8" spans="1:13" ht="15">
      <c r="A8" s="677">
        <v>121001</v>
      </c>
      <c r="B8" s="678"/>
      <c r="C8" s="678">
        <v>41</v>
      </c>
      <c r="D8" s="1456" t="s">
        <v>11</v>
      </c>
      <c r="E8" s="754">
        <v>18769</v>
      </c>
      <c r="F8" s="529">
        <v>37331</v>
      </c>
      <c r="G8" s="527">
        <v>25000</v>
      </c>
      <c r="H8" s="529">
        <v>25000</v>
      </c>
      <c r="I8" s="530">
        <v>32000</v>
      </c>
      <c r="J8" s="677">
        <v>25000</v>
      </c>
      <c r="K8" s="679">
        <v>25200</v>
      </c>
      <c r="L8" s="680">
        <v>25187.8</v>
      </c>
      <c r="M8" s="694">
        <f t="shared" si="0"/>
        <v>99.9515873015873</v>
      </c>
    </row>
    <row r="9" spans="1:13" ht="15">
      <c r="A9" s="681">
        <v>121002</v>
      </c>
      <c r="B9" s="682"/>
      <c r="C9" s="682">
        <v>41</v>
      </c>
      <c r="D9" s="1113" t="s">
        <v>12</v>
      </c>
      <c r="E9" s="616">
        <v>101898</v>
      </c>
      <c r="F9" s="534">
        <v>107937</v>
      </c>
      <c r="G9" s="532">
        <v>100600</v>
      </c>
      <c r="H9" s="534">
        <v>100600</v>
      </c>
      <c r="I9" s="535">
        <v>103020</v>
      </c>
      <c r="J9" s="681">
        <v>109000</v>
      </c>
      <c r="K9" s="683">
        <v>109000</v>
      </c>
      <c r="L9" s="684">
        <v>109158.14</v>
      </c>
      <c r="M9" s="696">
        <f t="shared" si="0"/>
        <v>100.14508256880734</v>
      </c>
    </row>
    <row r="10" spans="1:13" ht="15">
      <c r="A10" s="686">
        <v>121003</v>
      </c>
      <c r="B10" s="687"/>
      <c r="C10" s="687">
        <v>41</v>
      </c>
      <c r="D10" s="1457" t="s">
        <v>434</v>
      </c>
      <c r="E10" s="765">
        <v>3247</v>
      </c>
      <c r="F10" s="539">
        <v>3524</v>
      </c>
      <c r="G10" s="537">
        <v>3400</v>
      </c>
      <c r="H10" s="539">
        <v>3400</v>
      </c>
      <c r="I10" s="540">
        <v>3350</v>
      </c>
      <c r="J10" s="686">
        <v>3400</v>
      </c>
      <c r="K10" s="688">
        <v>3650</v>
      </c>
      <c r="L10" s="689">
        <v>3627.41</v>
      </c>
      <c r="M10" s="685">
        <f t="shared" si="0"/>
        <v>99.38109589041095</v>
      </c>
    </row>
    <row r="11" spans="1:13" ht="15">
      <c r="A11" s="690">
        <v>130</v>
      </c>
      <c r="B11" s="666"/>
      <c r="C11" s="666"/>
      <c r="D11" s="1458" t="s">
        <v>13</v>
      </c>
      <c r="E11" s="524">
        <f aca="true" t="shared" si="2" ref="E11:L11">SUM(E12:E17)</f>
        <v>64916</v>
      </c>
      <c r="F11" s="514">
        <f t="shared" si="2"/>
        <v>70070</v>
      </c>
      <c r="G11" s="515">
        <f t="shared" si="2"/>
        <v>69077</v>
      </c>
      <c r="H11" s="514">
        <f t="shared" si="2"/>
        <v>69377</v>
      </c>
      <c r="I11" s="544">
        <f t="shared" si="2"/>
        <v>77810</v>
      </c>
      <c r="J11" s="668">
        <f t="shared" si="2"/>
        <v>72377</v>
      </c>
      <c r="K11" s="667">
        <f t="shared" si="2"/>
        <v>78287</v>
      </c>
      <c r="L11" s="669">
        <f t="shared" si="2"/>
        <v>76502.13</v>
      </c>
      <c r="M11" s="670">
        <f t="shared" si="0"/>
        <v>97.72009401305455</v>
      </c>
    </row>
    <row r="12" spans="1:13" ht="15">
      <c r="A12" s="691">
        <v>133001</v>
      </c>
      <c r="B12" s="678"/>
      <c r="C12" s="678">
        <v>41</v>
      </c>
      <c r="D12" s="1456" t="s">
        <v>14</v>
      </c>
      <c r="E12" s="754">
        <v>1614</v>
      </c>
      <c r="F12" s="529">
        <v>1886</v>
      </c>
      <c r="G12" s="527">
        <v>1960</v>
      </c>
      <c r="H12" s="529">
        <v>1960</v>
      </c>
      <c r="I12" s="547">
        <v>1860</v>
      </c>
      <c r="J12" s="677">
        <v>1960</v>
      </c>
      <c r="K12" s="679">
        <v>2070</v>
      </c>
      <c r="L12" s="693">
        <v>2064.08</v>
      </c>
      <c r="M12" s="694">
        <f t="shared" si="0"/>
        <v>99.71400966183575</v>
      </c>
    </row>
    <row r="13" spans="1:13" ht="15">
      <c r="A13" s="677">
        <v>133004</v>
      </c>
      <c r="B13" s="678"/>
      <c r="C13" s="678">
        <v>41</v>
      </c>
      <c r="D13" s="1456" t="s">
        <v>405</v>
      </c>
      <c r="E13" s="754">
        <v>9</v>
      </c>
      <c r="F13" s="529">
        <v>50</v>
      </c>
      <c r="G13" s="527">
        <v>50</v>
      </c>
      <c r="H13" s="529">
        <v>50</v>
      </c>
      <c r="I13" s="530">
        <v>50</v>
      </c>
      <c r="J13" s="677">
        <v>50</v>
      </c>
      <c r="K13" s="679">
        <v>100</v>
      </c>
      <c r="L13" s="680">
        <v>100</v>
      </c>
      <c r="M13" s="696">
        <f t="shared" si="0"/>
        <v>100</v>
      </c>
    </row>
    <row r="14" spans="1:13" ht="15">
      <c r="A14" s="677">
        <v>133006</v>
      </c>
      <c r="B14" s="678"/>
      <c r="C14" s="678">
        <v>41</v>
      </c>
      <c r="D14" s="1456" t="s">
        <v>17</v>
      </c>
      <c r="E14" s="754">
        <v>1238</v>
      </c>
      <c r="F14" s="529">
        <v>1130</v>
      </c>
      <c r="G14" s="527">
        <v>1200</v>
      </c>
      <c r="H14" s="529">
        <v>1200</v>
      </c>
      <c r="I14" s="530">
        <v>1200</v>
      </c>
      <c r="J14" s="677">
        <v>1200</v>
      </c>
      <c r="K14" s="679">
        <v>1200</v>
      </c>
      <c r="L14" s="680">
        <v>1033.56</v>
      </c>
      <c r="M14" s="696">
        <f t="shared" si="0"/>
        <v>86.13</v>
      </c>
    </row>
    <row r="15" spans="1:13" ht="15">
      <c r="A15" s="681">
        <v>133012</v>
      </c>
      <c r="B15" s="682"/>
      <c r="C15" s="682">
        <v>41</v>
      </c>
      <c r="D15" s="1113" t="s">
        <v>369</v>
      </c>
      <c r="E15" s="766">
        <v>1887</v>
      </c>
      <c r="F15" s="548">
        <v>825</v>
      </c>
      <c r="G15" s="549">
        <v>1700</v>
      </c>
      <c r="H15" s="548">
        <v>2000</v>
      </c>
      <c r="I15" s="550">
        <v>1700</v>
      </c>
      <c r="J15" s="699">
        <v>2000</v>
      </c>
      <c r="K15" s="698">
        <v>2000</v>
      </c>
      <c r="L15" s="700">
        <v>1562.32</v>
      </c>
      <c r="M15" s="696">
        <f t="shared" si="0"/>
        <v>78.116</v>
      </c>
    </row>
    <row r="16" spans="1:13" ht="15">
      <c r="A16" s="681">
        <v>133013</v>
      </c>
      <c r="B16" s="682"/>
      <c r="C16" s="682">
        <v>41</v>
      </c>
      <c r="D16" s="1113" t="s">
        <v>15</v>
      </c>
      <c r="E16" s="766">
        <v>60168</v>
      </c>
      <c r="F16" s="548">
        <v>66179</v>
      </c>
      <c r="G16" s="549">
        <v>64000</v>
      </c>
      <c r="H16" s="548">
        <v>64000</v>
      </c>
      <c r="I16" s="550">
        <v>73000</v>
      </c>
      <c r="J16" s="699">
        <v>67000</v>
      </c>
      <c r="K16" s="698">
        <v>72750</v>
      </c>
      <c r="L16" s="700">
        <v>71742.17</v>
      </c>
      <c r="M16" s="685">
        <f t="shared" si="0"/>
        <v>98.61466666666666</v>
      </c>
    </row>
    <row r="17" spans="1:13" ht="15.75" thickBot="1">
      <c r="A17" s="677">
        <v>139002</v>
      </c>
      <c r="B17" s="678"/>
      <c r="C17" s="678">
        <v>41</v>
      </c>
      <c r="D17" s="1456" t="s">
        <v>16</v>
      </c>
      <c r="E17" s="754"/>
      <c r="F17" s="529"/>
      <c r="G17" s="527">
        <v>167</v>
      </c>
      <c r="H17" s="529">
        <v>167</v>
      </c>
      <c r="I17" s="530"/>
      <c r="J17" s="677">
        <v>167</v>
      </c>
      <c r="K17" s="679">
        <v>167</v>
      </c>
      <c r="L17" s="680">
        <v>0</v>
      </c>
      <c r="M17" s="701">
        <f t="shared" si="0"/>
        <v>0</v>
      </c>
    </row>
    <row r="18" spans="1:13" ht="15.75" thickBot="1">
      <c r="A18" s="552">
        <v>200</v>
      </c>
      <c r="B18" s="553"/>
      <c r="C18" s="553"/>
      <c r="D18" s="774" t="s">
        <v>18</v>
      </c>
      <c r="E18" s="580">
        <v>144730</v>
      </c>
      <c r="F18" s="554">
        <v>137090</v>
      </c>
      <c r="G18" s="555">
        <v>129811</v>
      </c>
      <c r="H18" s="554">
        <v>137971</v>
      </c>
      <c r="I18" s="556">
        <v>143771</v>
      </c>
      <c r="J18" s="704">
        <f>J19+J26+J30+J32+J49+J51</f>
        <v>140581</v>
      </c>
      <c r="K18" s="703">
        <f>K19+K26+K30+K32+K49+K51</f>
        <v>151406.79</v>
      </c>
      <c r="L18" s="705">
        <f>L19+L26+L30+L32+L49+L51</f>
        <v>139050.66</v>
      </c>
      <c r="M18" s="706">
        <f t="shared" si="0"/>
        <v>91.83911765119649</v>
      </c>
    </row>
    <row r="19" spans="1:13" ht="15">
      <c r="A19" s="668">
        <v>212</v>
      </c>
      <c r="B19" s="666"/>
      <c r="C19" s="666"/>
      <c r="D19" s="1455" t="s">
        <v>20</v>
      </c>
      <c r="E19" s="524">
        <f aca="true" t="shared" si="3" ref="E19:L19">SUM(E20:E25)</f>
        <v>57244</v>
      </c>
      <c r="F19" s="524">
        <f t="shared" si="3"/>
        <v>56811</v>
      </c>
      <c r="G19" s="515">
        <f t="shared" si="3"/>
        <v>53220</v>
      </c>
      <c r="H19" s="524">
        <f t="shared" si="3"/>
        <v>53910</v>
      </c>
      <c r="I19" s="525">
        <f t="shared" si="3"/>
        <v>53490</v>
      </c>
      <c r="J19" s="668">
        <f t="shared" si="3"/>
        <v>50420</v>
      </c>
      <c r="K19" s="676">
        <f t="shared" si="3"/>
        <v>54540</v>
      </c>
      <c r="L19" s="707">
        <f t="shared" si="3"/>
        <v>52986.54</v>
      </c>
      <c r="M19" s="708">
        <f t="shared" si="0"/>
        <v>97.15170517051706</v>
      </c>
    </row>
    <row r="20" spans="1:13" ht="15">
      <c r="A20" s="677">
        <v>212001</v>
      </c>
      <c r="B20" s="678"/>
      <c r="C20" s="678">
        <v>41</v>
      </c>
      <c r="D20" s="1456" t="s">
        <v>21</v>
      </c>
      <c r="E20" s="754">
        <v>1084</v>
      </c>
      <c r="F20" s="529">
        <v>1094</v>
      </c>
      <c r="G20" s="527">
        <v>1090</v>
      </c>
      <c r="H20" s="529">
        <v>1090</v>
      </c>
      <c r="I20" s="530">
        <v>1090</v>
      </c>
      <c r="J20" s="677">
        <v>1090</v>
      </c>
      <c r="K20" s="679">
        <v>1090</v>
      </c>
      <c r="L20" s="680">
        <v>1086.16</v>
      </c>
      <c r="M20" s="696">
        <f t="shared" si="0"/>
        <v>99.64770642201836</v>
      </c>
    </row>
    <row r="21" spans="1:13" ht="15">
      <c r="A21" s="681">
        <v>212002</v>
      </c>
      <c r="B21" s="682"/>
      <c r="C21" s="682">
        <v>41</v>
      </c>
      <c r="D21" s="1113" t="s">
        <v>22</v>
      </c>
      <c r="E21" s="616">
        <v>2663</v>
      </c>
      <c r="F21" s="534">
        <v>1728</v>
      </c>
      <c r="G21" s="532">
        <v>1700</v>
      </c>
      <c r="H21" s="534">
        <v>1700</v>
      </c>
      <c r="I21" s="535">
        <v>900</v>
      </c>
      <c r="J21" s="681">
        <v>1700</v>
      </c>
      <c r="K21" s="683">
        <v>1700</v>
      </c>
      <c r="L21" s="684">
        <v>1062.94</v>
      </c>
      <c r="M21" s="696">
        <f t="shared" si="0"/>
        <v>62.52588235294118</v>
      </c>
    </row>
    <row r="22" spans="1:13" ht="15">
      <c r="A22" s="681">
        <v>212003</v>
      </c>
      <c r="B22" s="682">
        <v>1</v>
      </c>
      <c r="C22" s="682">
        <v>41</v>
      </c>
      <c r="D22" s="1113" t="s">
        <v>23</v>
      </c>
      <c r="E22" s="616">
        <v>8518</v>
      </c>
      <c r="F22" s="534">
        <v>11152</v>
      </c>
      <c r="G22" s="532">
        <v>8500</v>
      </c>
      <c r="H22" s="534">
        <v>8190</v>
      </c>
      <c r="I22" s="535">
        <v>8500</v>
      </c>
      <c r="J22" s="681">
        <v>5000</v>
      </c>
      <c r="K22" s="683">
        <v>3500</v>
      </c>
      <c r="L22" s="684">
        <v>3479.38</v>
      </c>
      <c r="M22" s="685">
        <f t="shared" si="0"/>
        <v>99.41085714285714</v>
      </c>
    </row>
    <row r="23" spans="1:13" ht="15">
      <c r="A23" s="681">
        <v>212003</v>
      </c>
      <c r="B23" s="682">
        <v>2</v>
      </c>
      <c r="C23" s="682">
        <v>41</v>
      </c>
      <c r="D23" s="1113" t="s">
        <v>24</v>
      </c>
      <c r="E23" s="616">
        <v>44346</v>
      </c>
      <c r="F23" s="534">
        <v>41872</v>
      </c>
      <c r="G23" s="532">
        <v>41430</v>
      </c>
      <c r="H23" s="534">
        <v>41430</v>
      </c>
      <c r="I23" s="535">
        <v>42000</v>
      </c>
      <c r="J23" s="681">
        <v>41130</v>
      </c>
      <c r="K23" s="683">
        <v>41130</v>
      </c>
      <c r="L23" s="684">
        <v>40318.9</v>
      </c>
      <c r="M23" s="709">
        <f t="shared" si="0"/>
        <v>98.02796012642841</v>
      </c>
    </row>
    <row r="24" spans="1:13" ht="15">
      <c r="A24" s="711">
        <v>212003</v>
      </c>
      <c r="B24" s="712">
        <v>3</v>
      </c>
      <c r="C24" s="682">
        <v>41</v>
      </c>
      <c r="D24" s="1113" t="s">
        <v>388</v>
      </c>
      <c r="E24" s="616"/>
      <c r="F24" s="534">
        <v>351</v>
      </c>
      <c r="G24" s="532"/>
      <c r="H24" s="565">
        <v>1000</v>
      </c>
      <c r="I24" s="536">
        <v>500</v>
      </c>
      <c r="J24" s="681">
        <v>1000</v>
      </c>
      <c r="K24" s="713">
        <v>6620</v>
      </c>
      <c r="L24" s="684">
        <v>6619.64</v>
      </c>
      <c r="M24" s="685">
        <f t="shared" si="0"/>
        <v>99.99456193353475</v>
      </c>
    </row>
    <row r="25" spans="1:13" ht="15">
      <c r="A25" s="714">
        <v>212004</v>
      </c>
      <c r="B25" s="715"/>
      <c r="C25" s="687">
        <v>41</v>
      </c>
      <c r="D25" s="1457" t="s">
        <v>370</v>
      </c>
      <c r="E25" s="765">
        <v>633</v>
      </c>
      <c r="F25" s="539">
        <v>614</v>
      </c>
      <c r="G25" s="537">
        <v>500</v>
      </c>
      <c r="H25" s="568">
        <v>500</v>
      </c>
      <c r="I25" s="540">
        <v>500</v>
      </c>
      <c r="J25" s="686">
        <v>500</v>
      </c>
      <c r="K25" s="716">
        <v>500</v>
      </c>
      <c r="L25" s="717">
        <v>419.52</v>
      </c>
      <c r="M25" s="718">
        <f t="shared" si="0"/>
        <v>83.904</v>
      </c>
    </row>
    <row r="26" spans="1:13" ht="15">
      <c r="A26" s="668">
        <v>221</v>
      </c>
      <c r="B26" s="666"/>
      <c r="C26" s="666"/>
      <c r="D26" s="1458" t="s">
        <v>25</v>
      </c>
      <c r="E26" s="524">
        <f aca="true" t="shared" si="4" ref="E26:L26">SUM(E27:E29)</f>
        <v>17694</v>
      </c>
      <c r="F26" s="524">
        <f t="shared" si="4"/>
        <v>16886</v>
      </c>
      <c r="G26" s="515">
        <f t="shared" si="4"/>
        <v>19800</v>
      </c>
      <c r="H26" s="524">
        <f t="shared" si="4"/>
        <v>19800</v>
      </c>
      <c r="I26" s="525">
        <f t="shared" si="4"/>
        <v>17900</v>
      </c>
      <c r="J26" s="668">
        <f t="shared" si="4"/>
        <v>10300</v>
      </c>
      <c r="K26" s="676">
        <f t="shared" si="4"/>
        <v>10300</v>
      </c>
      <c r="L26" s="669">
        <f t="shared" si="4"/>
        <v>7935</v>
      </c>
      <c r="M26" s="670">
        <f t="shared" si="0"/>
        <v>77.03883495145631</v>
      </c>
    </row>
    <row r="27" spans="1:13" ht="15">
      <c r="A27" s="719">
        <v>221004</v>
      </c>
      <c r="B27" s="692">
        <v>1</v>
      </c>
      <c r="C27" s="692">
        <v>41</v>
      </c>
      <c r="D27" s="1459" t="s">
        <v>26</v>
      </c>
      <c r="E27" s="777">
        <v>6979</v>
      </c>
      <c r="F27" s="571">
        <v>9086</v>
      </c>
      <c r="G27" s="545">
        <v>10000</v>
      </c>
      <c r="H27" s="571">
        <v>10000</v>
      </c>
      <c r="I27" s="572">
        <v>8000</v>
      </c>
      <c r="J27" s="691">
        <v>7000</v>
      </c>
      <c r="K27" s="713">
        <v>7000</v>
      </c>
      <c r="L27" s="693">
        <v>5171</v>
      </c>
      <c r="M27" s="675">
        <f t="shared" si="0"/>
        <v>73.87142857142857</v>
      </c>
    </row>
    <row r="28" spans="1:13" ht="15">
      <c r="A28" s="681">
        <v>221004</v>
      </c>
      <c r="B28" s="678">
        <v>2</v>
      </c>
      <c r="C28" s="678">
        <v>41</v>
      </c>
      <c r="D28" s="1456" t="s">
        <v>371</v>
      </c>
      <c r="E28" s="754">
        <v>10515</v>
      </c>
      <c r="F28" s="529">
        <v>7500</v>
      </c>
      <c r="G28" s="527">
        <v>9500</v>
      </c>
      <c r="H28" s="529">
        <v>9500</v>
      </c>
      <c r="I28" s="536">
        <v>9500</v>
      </c>
      <c r="J28" s="677">
        <v>3000</v>
      </c>
      <c r="K28" s="683">
        <v>3000</v>
      </c>
      <c r="L28" s="680">
        <v>2664</v>
      </c>
      <c r="M28" s="718">
        <f t="shared" si="0"/>
        <v>88.8</v>
      </c>
    </row>
    <row r="29" spans="1:13" ht="15">
      <c r="A29" s="721">
        <v>221005</v>
      </c>
      <c r="B29" s="715">
        <v>2</v>
      </c>
      <c r="C29" s="712">
        <v>41</v>
      </c>
      <c r="D29" s="712" t="s">
        <v>372</v>
      </c>
      <c r="E29" s="566">
        <v>200</v>
      </c>
      <c r="F29" s="1061">
        <v>300</v>
      </c>
      <c r="G29" s="563">
        <v>300</v>
      </c>
      <c r="H29" s="534">
        <v>300</v>
      </c>
      <c r="I29" s="535">
        <v>400</v>
      </c>
      <c r="J29" s="711">
        <v>300</v>
      </c>
      <c r="K29" s="683">
        <v>300</v>
      </c>
      <c r="L29" s="722">
        <v>100</v>
      </c>
      <c r="M29" s="718">
        <f t="shared" si="0"/>
        <v>33.33333333333333</v>
      </c>
    </row>
    <row r="30" spans="1:13" ht="15">
      <c r="A30" s="665">
        <v>222</v>
      </c>
      <c r="B30" s="666"/>
      <c r="C30" s="666"/>
      <c r="D30" s="666" t="s">
        <v>27</v>
      </c>
      <c r="E30" s="1059">
        <v>200</v>
      </c>
      <c r="F30" s="1060">
        <v>265</v>
      </c>
      <c r="G30" s="515">
        <v>120</v>
      </c>
      <c r="H30" s="514">
        <v>120</v>
      </c>
      <c r="I30" s="516">
        <v>100</v>
      </c>
      <c r="J30" s="668">
        <v>120</v>
      </c>
      <c r="K30" s="667">
        <v>120</v>
      </c>
      <c r="L30" s="669">
        <v>0</v>
      </c>
      <c r="M30" s="670">
        <f t="shared" si="0"/>
        <v>0</v>
      </c>
    </row>
    <row r="31" spans="1:13" ht="15">
      <c r="A31" s="671">
        <v>222003</v>
      </c>
      <c r="B31" s="672"/>
      <c r="C31" s="672">
        <v>41</v>
      </c>
      <c r="D31" s="672" t="s">
        <v>27</v>
      </c>
      <c r="E31" s="518">
        <v>200</v>
      </c>
      <c r="F31" s="522">
        <v>265</v>
      </c>
      <c r="G31" s="518">
        <v>120</v>
      </c>
      <c r="H31" s="520">
        <v>120</v>
      </c>
      <c r="I31" s="521">
        <v>220</v>
      </c>
      <c r="J31" s="671">
        <v>120</v>
      </c>
      <c r="K31" s="673">
        <v>120</v>
      </c>
      <c r="L31" s="674">
        <v>0</v>
      </c>
      <c r="M31" s="685">
        <f t="shared" si="0"/>
        <v>0</v>
      </c>
    </row>
    <row r="32" spans="1:13" ht="15">
      <c r="A32" s="515">
        <v>223</v>
      </c>
      <c r="B32" s="513"/>
      <c r="C32" s="513"/>
      <c r="D32" s="780" t="s">
        <v>28</v>
      </c>
      <c r="E32" s="515">
        <f>SUM(E34:E51)</f>
        <v>56918</v>
      </c>
      <c r="F32" s="526">
        <f>SUM(F34:F51)</f>
        <v>48263</v>
      </c>
      <c r="G32" s="515">
        <f>SUM(G35:G51)</f>
        <v>31741</v>
      </c>
      <c r="H32" s="524">
        <f>SUM(H35:H51)</f>
        <v>39211</v>
      </c>
      <c r="I32" s="525">
        <f>SUM(I35:I51)</f>
        <v>50231</v>
      </c>
      <c r="J32" s="668">
        <f>SUM(J33:J48)</f>
        <v>65271</v>
      </c>
      <c r="K32" s="676">
        <f>SUM(K33:K48)</f>
        <v>73581</v>
      </c>
      <c r="L32" s="669">
        <f>SUM(L33:L48)</f>
        <v>66711.70999999999</v>
      </c>
      <c r="M32" s="670">
        <f t="shared" si="0"/>
        <v>90.6643155162338</v>
      </c>
    </row>
    <row r="33" spans="1:13" ht="15">
      <c r="A33" s="207">
        <v>223001</v>
      </c>
      <c r="B33" s="23"/>
      <c r="C33" s="23">
        <v>41</v>
      </c>
      <c r="D33" s="981" t="s">
        <v>469</v>
      </c>
      <c r="E33" s="207"/>
      <c r="F33" s="256"/>
      <c r="G33" s="207"/>
      <c r="H33" s="56"/>
      <c r="I33" s="870"/>
      <c r="J33" s="207"/>
      <c r="K33" s="56">
        <v>9020</v>
      </c>
      <c r="L33" s="384">
        <v>9018.02</v>
      </c>
      <c r="M33" s="1454">
        <f t="shared" si="0"/>
        <v>99.97804878048781</v>
      </c>
    </row>
    <row r="34" spans="1:13" ht="15">
      <c r="A34" s="677">
        <v>223001</v>
      </c>
      <c r="B34" s="678">
        <v>1</v>
      </c>
      <c r="C34" s="678">
        <v>41</v>
      </c>
      <c r="D34" s="678" t="s">
        <v>29</v>
      </c>
      <c r="E34" s="196"/>
      <c r="F34" s="262">
        <v>816</v>
      </c>
      <c r="G34" s="196"/>
      <c r="H34" s="97"/>
      <c r="I34" s="187"/>
      <c r="J34" s="677">
        <v>1800</v>
      </c>
      <c r="K34" s="679">
        <v>2160</v>
      </c>
      <c r="L34" s="680">
        <v>2155.36</v>
      </c>
      <c r="M34" s="696">
        <f t="shared" si="0"/>
        <v>99.78518518518518</v>
      </c>
    </row>
    <row r="35" spans="1:13" ht="15">
      <c r="A35" s="681">
        <v>223001</v>
      </c>
      <c r="B35" s="682">
        <v>2</v>
      </c>
      <c r="C35" s="682">
        <v>41</v>
      </c>
      <c r="D35" s="682" t="s">
        <v>30</v>
      </c>
      <c r="E35" s="527">
        <v>32305</v>
      </c>
      <c r="F35" s="531">
        <v>24754</v>
      </c>
      <c r="G35" s="527">
        <v>1125</v>
      </c>
      <c r="H35" s="529">
        <v>6000</v>
      </c>
      <c r="I35" s="530">
        <v>30000</v>
      </c>
      <c r="J35" s="677">
        <v>500</v>
      </c>
      <c r="K35" s="683">
        <v>500</v>
      </c>
      <c r="L35" s="684">
        <v>484</v>
      </c>
      <c r="M35" s="709">
        <f t="shared" si="0"/>
        <v>96.80000000000001</v>
      </c>
    </row>
    <row r="36" spans="1:13" ht="15">
      <c r="A36" s="681">
        <v>223001</v>
      </c>
      <c r="B36" s="682">
        <v>3</v>
      </c>
      <c r="C36" s="682">
        <v>41</v>
      </c>
      <c r="D36" s="682" t="s">
        <v>31</v>
      </c>
      <c r="E36" s="532">
        <v>588</v>
      </c>
      <c r="F36" s="536">
        <v>717</v>
      </c>
      <c r="G36" s="532">
        <v>700</v>
      </c>
      <c r="H36" s="534">
        <v>700</v>
      </c>
      <c r="I36" s="535">
        <v>600</v>
      </c>
      <c r="J36" s="681">
        <v>6300</v>
      </c>
      <c r="K36" s="683">
        <v>6300</v>
      </c>
      <c r="L36" s="680">
        <v>2841.3</v>
      </c>
      <c r="M36" s="1140">
        <f t="shared" si="0"/>
        <v>45.1</v>
      </c>
    </row>
    <row r="37" spans="1:13" ht="15">
      <c r="A37" s="681">
        <v>223001</v>
      </c>
      <c r="B37" s="682">
        <v>4</v>
      </c>
      <c r="C37" s="682">
        <v>41</v>
      </c>
      <c r="D37" s="682" t="s">
        <v>32</v>
      </c>
      <c r="E37" s="532">
        <v>2931</v>
      </c>
      <c r="F37" s="536">
        <v>3655</v>
      </c>
      <c r="G37" s="532">
        <v>8905</v>
      </c>
      <c r="H37" s="534">
        <v>6300</v>
      </c>
      <c r="I37" s="535">
        <v>4000</v>
      </c>
      <c r="J37" s="681">
        <v>1500</v>
      </c>
      <c r="K37" s="683">
        <v>1500</v>
      </c>
      <c r="L37" s="680">
        <v>810</v>
      </c>
      <c r="M37" s="709">
        <f t="shared" si="0"/>
        <v>54</v>
      </c>
    </row>
    <row r="38" spans="1:13" ht="15">
      <c r="A38" s="681">
        <v>223001</v>
      </c>
      <c r="B38" s="682">
        <v>5</v>
      </c>
      <c r="C38" s="682">
        <v>41</v>
      </c>
      <c r="D38" s="1113" t="s">
        <v>33</v>
      </c>
      <c r="E38" s="616">
        <v>1326</v>
      </c>
      <c r="F38" s="536">
        <v>1302</v>
      </c>
      <c r="G38" s="532">
        <v>1500</v>
      </c>
      <c r="H38" s="534">
        <v>1500</v>
      </c>
      <c r="I38" s="535">
        <v>1000</v>
      </c>
      <c r="J38" s="681">
        <v>5</v>
      </c>
      <c r="K38" s="683">
        <v>5</v>
      </c>
      <c r="L38" s="684">
        <v>0</v>
      </c>
      <c r="M38" s="723">
        <f t="shared" si="0"/>
        <v>0</v>
      </c>
    </row>
    <row r="39" spans="1:13" ht="15">
      <c r="A39" s="681">
        <v>223001</v>
      </c>
      <c r="B39" s="682">
        <v>6</v>
      </c>
      <c r="C39" s="682">
        <v>41</v>
      </c>
      <c r="D39" s="1113" t="s">
        <v>34</v>
      </c>
      <c r="E39" s="754">
        <v>1</v>
      </c>
      <c r="F39" s="529">
        <v>4</v>
      </c>
      <c r="G39" s="532">
        <v>5</v>
      </c>
      <c r="H39" s="534">
        <v>5</v>
      </c>
      <c r="I39" s="535">
        <v>5</v>
      </c>
      <c r="J39" s="681">
        <v>166</v>
      </c>
      <c r="K39" s="683">
        <v>166</v>
      </c>
      <c r="L39" s="684">
        <v>0</v>
      </c>
      <c r="M39" s="709">
        <f t="shared" si="0"/>
        <v>0</v>
      </c>
    </row>
    <row r="40" spans="1:13" ht="15">
      <c r="A40" s="681">
        <v>223001</v>
      </c>
      <c r="B40" s="682">
        <v>7</v>
      </c>
      <c r="C40" s="682">
        <v>41</v>
      </c>
      <c r="D40" s="1113" t="s">
        <v>38</v>
      </c>
      <c r="E40" s="616">
        <v>130</v>
      </c>
      <c r="F40" s="534">
        <v>132</v>
      </c>
      <c r="G40" s="532">
        <v>166</v>
      </c>
      <c r="H40" s="534">
        <v>166</v>
      </c>
      <c r="I40" s="535">
        <v>166</v>
      </c>
      <c r="J40" s="681">
        <v>1000</v>
      </c>
      <c r="K40" s="683">
        <v>1000</v>
      </c>
      <c r="L40" s="684">
        <v>0</v>
      </c>
      <c r="M40" s="696">
        <f t="shared" si="0"/>
        <v>0</v>
      </c>
    </row>
    <row r="41" spans="1:13" ht="15">
      <c r="A41" s="681">
        <v>223001</v>
      </c>
      <c r="B41" s="682">
        <v>8</v>
      </c>
      <c r="C41" s="682">
        <v>41</v>
      </c>
      <c r="D41" s="1113" t="s">
        <v>37</v>
      </c>
      <c r="E41" s="616">
        <v>4644</v>
      </c>
      <c r="F41" s="534"/>
      <c r="G41" s="532">
        <v>1000</v>
      </c>
      <c r="H41" s="534">
        <v>1000</v>
      </c>
      <c r="I41" s="535">
        <v>1000</v>
      </c>
      <c r="J41" s="681">
        <v>500</v>
      </c>
      <c r="K41" s="683">
        <v>500</v>
      </c>
      <c r="L41" s="684">
        <v>53.13</v>
      </c>
      <c r="M41" s="696">
        <f t="shared" si="0"/>
        <v>10.626000000000001</v>
      </c>
    </row>
    <row r="42" spans="1:13" ht="15">
      <c r="A42" s="681">
        <v>223001</v>
      </c>
      <c r="B42" s="682">
        <v>9</v>
      </c>
      <c r="C42" s="682">
        <v>41</v>
      </c>
      <c r="D42" s="1113" t="s">
        <v>409</v>
      </c>
      <c r="E42" s="616">
        <v>223</v>
      </c>
      <c r="F42" s="534">
        <v>26</v>
      </c>
      <c r="G42" s="532">
        <v>500</v>
      </c>
      <c r="H42" s="534">
        <v>500</v>
      </c>
      <c r="I42" s="535">
        <v>200</v>
      </c>
      <c r="J42" s="681">
        <v>500</v>
      </c>
      <c r="K42" s="683">
        <v>540</v>
      </c>
      <c r="L42" s="684">
        <v>538.57</v>
      </c>
      <c r="M42" s="723">
        <f t="shared" si="0"/>
        <v>99.73518518518519</v>
      </c>
    </row>
    <row r="43" spans="1:13" ht="15">
      <c r="A43" s="681">
        <v>223001</v>
      </c>
      <c r="B43" s="682">
        <v>10</v>
      </c>
      <c r="C43" s="682">
        <v>41</v>
      </c>
      <c r="D43" s="1113" t="s">
        <v>36</v>
      </c>
      <c r="E43" s="616"/>
      <c r="F43" s="534">
        <v>349</v>
      </c>
      <c r="G43" s="532">
        <v>1800</v>
      </c>
      <c r="H43" s="534">
        <v>1800</v>
      </c>
      <c r="I43" s="535">
        <v>400</v>
      </c>
      <c r="J43" s="681">
        <v>5000</v>
      </c>
      <c r="K43" s="683">
        <v>7590</v>
      </c>
      <c r="L43" s="684">
        <v>7586</v>
      </c>
      <c r="M43" s="709">
        <f t="shared" si="0"/>
        <v>99.94729907773386</v>
      </c>
    </row>
    <row r="44" spans="1:13" ht="15">
      <c r="A44" s="681">
        <v>223001</v>
      </c>
      <c r="B44" s="682">
        <v>11</v>
      </c>
      <c r="C44" s="682">
        <v>41</v>
      </c>
      <c r="D44" s="1113" t="s">
        <v>387</v>
      </c>
      <c r="E44" s="616">
        <v>1600</v>
      </c>
      <c r="F44" s="534">
        <v>1310</v>
      </c>
      <c r="G44" s="532">
        <v>6000</v>
      </c>
      <c r="H44" s="534">
        <v>6000</v>
      </c>
      <c r="I44" s="535">
        <v>2000</v>
      </c>
      <c r="J44" s="681">
        <v>1500</v>
      </c>
      <c r="K44" s="683">
        <v>1500</v>
      </c>
      <c r="L44" s="684">
        <v>757.8</v>
      </c>
      <c r="M44" s="486">
        <f t="shared" si="0"/>
        <v>50.519999999999996</v>
      </c>
    </row>
    <row r="45" spans="1:13" ht="15">
      <c r="A45" s="711">
        <v>223001</v>
      </c>
      <c r="B45" s="712">
        <v>12</v>
      </c>
      <c r="C45" s="712">
        <v>41</v>
      </c>
      <c r="D45" s="1068" t="s">
        <v>531</v>
      </c>
      <c r="E45" s="616"/>
      <c r="F45" s="534"/>
      <c r="G45" s="532"/>
      <c r="H45" s="534"/>
      <c r="I45" s="535"/>
      <c r="J45" s="681"/>
      <c r="K45" s="683">
        <v>50</v>
      </c>
      <c r="L45" s="684">
        <v>10.2</v>
      </c>
      <c r="M45" s="486">
        <f t="shared" si="0"/>
        <v>20.4</v>
      </c>
    </row>
    <row r="46" spans="1:13" ht="15">
      <c r="A46" s="681">
        <v>223002</v>
      </c>
      <c r="B46" s="682">
        <v>16</v>
      </c>
      <c r="C46" s="682">
        <v>41</v>
      </c>
      <c r="D46" s="1113" t="s">
        <v>35</v>
      </c>
      <c r="E46" s="616"/>
      <c r="F46" s="534">
        <v>66</v>
      </c>
      <c r="G46" s="532">
        <v>100</v>
      </c>
      <c r="H46" s="534">
        <v>2000</v>
      </c>
      <c r="I46" s="535">
        <v>70</v>
      </c>
      <c r="J46" s="681">
        <v>7500</v>
      </c>
      <c r="K46" s="683">
        <v>7500</v>
      </c>
      <c r="L46" s="684">
        <v>7232</v>
      </c>
      <c r="M46" s="709">
        <f t="shared" si="0"/>
        <v>96.42666666666668</v>
      </c>
    </row>
    <row r="47" spans="1:13" ht="15">
      <c r="A47" s="681">
        <v>223003</v>
      </c>
      <c r="B47" s="682"/>
      <c r="C47" s="1165" t="s">
        <v>505</v>
      </c>
      <c r="D47" s="458" t="s">
        <v>508</v>
      </c>
      <c r="E47" s="616"/>
      <c r="F47" s="534"/>
      <c r="G47" s="532"/>
      <c r="H47" s="534"/>
      <c r="I47" s="535"/>
      <c r="J47" s="681">
        <v>14000</v>
      </c>
      <c r="K47" s="683">
        <v>21550</v>
      </c>
      <c r="L47" s="684">
        <v>21535.43</v>
      </c>
      <c r="M47" s="718">
        <f t="shared" si="0"/>
        <v>99.9323897911833</v>
      </c>
    </row>
    <row r="48" spans="1:13" ht="15">
      <c r="A48" s="681">
        <v>223003</v>
      </c>
      <c r="B48" s="682"/>
      <c r="C48" s="682">
        <v>41</v>
      </c>
      <c r="D48" s="1113" t="s">
        <v>39</v>
      </c>
      <c r="E48" s="616">
        <v>2625</v>
      </c>
      <c r="F48" s="534">
        <v>3813</v>
      </c>
      <c r="G48" s="532">
        <v>3800</v>
      </c>
      <c r="H48" s="534">
        <v>6600</v>
      </c>
      <c r="I48" s="535">
        <v>3000</v>
      </c>
      <c r="J48" s="681">
        <v>25000</v>
      </c>
      <c r="K48" s="683">
        <v>13700</v>
      </c>
      <c r="L48" s="684">
        <v>13689.9</v>
      </c>
      <c r="M48" s="718">
        <f t="shared" si="0"/>
        <v>99.92627737226277</v>
      </c>
    </row>
    <row r="49" spans="1:13" ht="15">
      <c r="A49" s="512">
        <v>240</v>
      </c>
      <c r="B49" s="543"/>
      <c r="C49" s="543"/>
      <c r="D49" s="769" t="s">
        <v>41</v>
      </c>
      <c r="E49" s="524">
        <f>SUM(E50:E50)</f>
        <v>53</v>
      </c>
      <c r="F49" s="524">
        <f>SUM(F50:F50)</f>
        <v>71</v>
      </c>
      <c r="G49" s="515">
        <f>SUM(G50:G50)</f>
        <v>70</v>
      </c>
      <c r="H49" s="524">
        <f>SUM(H50:H50)</f>
        <v>70</v>
      </c>
      <c r="I49" s="525">
        <f>SUM(I46:I46)</f>
        <v>70</v>
      </c>
      <c r="J49" s="515">
        <v>70</v>
      </c>
      <c r="K49" s="524">
        <f>SUM(K50:K50)</f>
        <v>70</v>
      </c>
      <c r="L49" s="1122">
        <v>45.21</v>
      </c>
      <c r="M49" s="526">
        <f t="shared" si="0"/>
        <v>64.58571428571429</v>
      </c>
    </row>
    <row r="50" spans="1:13" ht="15">
      <c r="A50" s="545">
        <v>242000</v>
      </c>
      <c r="B50" s="546"/>
      <c r="C50" s="546">
        <v>41</v>
      </c>
      <c r="D50" s="784" t="s">
        <v>42</v>
      </c>
      <c r="E50" s="777">
        <v>53</v>
      </c>
      <c r="F50" s="571">
        <v>71</v>
      </c>
      <c r="G50" s="545">
        <v>70</v>
      </c>
      <c r="H50" s="571">
        <v>70</v>
      </c>
      <c r="I50" s="576">
        <v>70</v>
      </c>
      <c r="J50" s="691">
        <v>70</v>
      </c>
      <c r="K50" s="720">
        <v>70</v>
      </c>
      <c r="L50" s="693">
        <v>45.21</v>
      </c>
      <c r="M50" s="1120">
        <f t="shared" si="0"/>
        <v>64.58571428571429</v>
      </c>
    </row>
    <row r="51" spans="1:13" ht="15">
      <c r="A51" s="512">
        <v>290</v>
      </c>
      <c r="B51" s="513"/>
      <c r="C51" s="513"/>
      <c r="D51" s="769" t="s">
        <v>43</v>
      </c>
      <c r="E51" s="524">
        <f aca="true" t="shared" si="5" ref="E51:L51">SUM(E52:E57)</f>
        <v>10439</v>
      </c>
      <c r="F51" s="514">
        <f t="shared" si="5"/>
        <v>11177</v>
      </c>
      <c r="G51" s="515">
        <f t="shared" si="5"/>
        <v>6000</v>
      </c>
      <c r="H51" s="514">
        <f t="shared" si="5"/>
        <v>6500</v>
      </c>
      <c r="I51" s="516">
        <f t="shared" si="5"/>
        <v>7650</v>
      </c>
      <c r="J51" s="515">
        <f t="shared" si="5"/>
        <v>14400</v>
      </c>
      <c r="K51" s="514">
        <f t="shared" si="5"/>
        <v>12795.79</v>
      </c>
      <c r="L51" s="514">
        <f t="shared" si="5"/>
        <v>11372.2</v>
      </c>
      <c r="M51" s="1166">
        <f t="shared" si="0"/>
        <v>88.87454389295229</v>
      </c>
    </row>
    <row r="52" spans="1:13" ht="15">
      <c r="A52" s="527">
        <v>292017</v>
      </c>
      <c r="B52" s="528"/>
      <c r="C52" s="528">
        <v>41</v>
      </c>
      <c r="D52" s="771" t="s">
        <v>470</v>
      </c>
      <c r="E52" s="754"/>
      <c r="F52" s="529">
        <v>5956</v>
      </c>
      <c r="G52" s="527"/>
      <c r="H52" s="529"/>
      <c r="I52" s="1119"/>
      <c r="J52" s="207">
        <v>5000</v>
      </c>
      <c r="K52" s="22">
        <v>5000</v>
      </c>
      <c r="L52" s="384">
        <v>4708.67</v>
      </c>
      <c r="M52" s="1121">
        <f t="shared" si="0"/>
        <v>94.1734</v>
      </c>
    </row>
    <row r="53" spans="1:13" ht="15">
      <c r="A53" s="532">
        <v>292008</v>
      </c>
      <c r="B53" s="533"/>
      <c r="C53" s="533">
        <v>41</v>
      </c>
      <c r="D53" s="772" t="s">
        <v>373</v>
      </c>
      <c r="E53" s="616">
        <v>5813</v>
      </c>
      <c r="F53" s="534">
        <v>3699</v>
      </c>
      <c r="G53" s="532">
        <v>6000</v>
      </c>
      <c r="H53" s="534">
        <v>6000</v>
      </c>
      <c r="I53" s="530">
        <v>6000</v>
      </c>
      <c r="J53" s="677">
        <v>9000</v>
      </c>
      <c r="K53" s="679">
        <v>7395.79</v>
      </c>
      <c r="L53" s="680">
        <v>6663.53</v>
      </c>
      <c r="M53" s="709">
        <v>64.7</v>
      </c>
    </row>
    <row r="54" spans="1:13" ht="15">
      <c r="A54" s="532">
        <v>292012</v>
      </c>
      <c r="B54" s="533"/>
      <c r="C54" s="533">
        <v>41</v>
      </c>
      <c r="D54" s="772" t="s">
        <v>46</v>
      </c>
      <c r="E54" s="616">
        <v>1800</v>
      </c>
      <c r="F54" s="534"/>
      <c r="G54" s="532"/>
      <c r="H54" s="534"/>
      <c r="I54" s="535"/>
      <c r="J54" s="677"/>
      <c r="K54" s="679"/>
      <c r="L54" s="684"/>
      <c r="M54" s="709"/>
    </row>
    <row r="55" spans="1:13" ht="15">
      <c r="A55" s="532">
        <v>292019</v>
      </c>
      <c r="B55" s="533"/>
      <c r="C55" s="533">
        <v>41</v>
      </c>
      <c r="D55" s="772" t="s">
        <v>389</v>
      </c>
      <c r="E55" s="616">
        <v>2410</v>
      </c>
      <c r="F55" s="534">
        <v>1469</v>
      </c>
      <c r="G55" s="532"/>
      <c r="H55" s="534"/>
      <c r="I55" s="535">
        <v>1500</v>
      </c>
      <c r="J55" s="681"/>
      <c r="K55" s="683"/>
      <c r="L55" s="680"/>
      <c r="M55" s="696"/>
    </row>
    <row r="56" spans="1:13" ht="15">
      <c r="A56" s="532">
        <v>292027</v>
      </c>
      <c r="B56" s="533"/>
      <c r="C56" s="533">
        <v>41</v>
      </c>
      <c r="D56" s="772" t="s">
        <v>44</v>
      </c>
      <c r="E56" s="616">
        <v>38</v>
      </c>
      <c r="F56" s="534">
        <v>53</v>
      </c>
      <c r="G56" s="532"/>
      <c r="H56" s="534">
        <v>10</v>
      </c>
      <c r="I56" s="535">
        <v>100</v>
      </c>
      <c r="J56" s="681">
        <v>100</v>
      </c>
      <c r="K56" s="683">
        <v>100</v>
      </c>
      <c r="L56" s="684">
        <v>0</v>
      </c>
      <c r="M56" s="696">
        <f aca="true" t="shared" si="6" ref="M56:M61">(100/K56)*L56</f>
        <v>0</v>
      </c>
    </row>
    <row r="57" spans="1:13" ht="15.75" thickBot="1">
      <c r="A57" s="527">
        <v>292027</v>
      </c>
      <c r="B57" s="533">
        <v>1</v>
      </c>
      <c r="C57" s="533">
        <v>41</v>
      </c>
      <c r="D57" s="772" t="s">
        <v>45</v>
      </c>
      <c r="E57" s="616">
        <v>378</v>
      </c>
      <c r="F57" s="534"/>
      <c r="G57" s="532"/>
      <c r="H57" s="534">
        <v>490</v>
      </c>
      <c r="I57" s="535">
        <v>50</v>
      </c>
      <c r="J57" s="681">
        <v>300</v>
      </c>
      <c r="K57" s="683">
        <v>300</v>
      </c>
      <c r="L57" s="684">
        <v>0</v>
      </c>
      <c r="M57" s="709">
        <f t="shared" si="6"/>
        <v>0</v>
      </c>
    </row>
    <row r="58" spans="1:13" ht="15.75" thickBot="1">
      <c r="A58" s="577">
        <v>300</v>
      </c>
      <c r="B58" s="553"/>
      <c r="C58" s="553"/>
      <c r="D58" s="774" t="s">
        <v>47</v>
      </c>
      <c r="E58" s="578">
        <f aca="true" t="shared" si="7" ref="E58:L58">SUM(E59:E80)</f>
        <v>351059</v>
      </c>
      <c r="F58" s="578">
        <f t="shared" si="7"/>
        <v>446644</v>
      </c>
      <c r="G58" s="577">
        <f t="shared" si="7"/>
        <v>399972</v>
      </c>
      <c r="H58" s="578">
        <f t="shared" si="7"/>
        <v>500302</v>
      </c>
      <c r="I58" s="579">
        <f t="shared" si="7"/>
        <v>393009</v>
      </c>
      <c r="J58" s="577">
        <f t="shared" si="7"/>
        <v>409450</v>
      </c>
      <c r="K58" s="578">
        <f t="shared" si="7"/>
        <v>516475.05</v>
      </c>
      <c r="L58" s="1467">
        <f t="shared" si="7"/>
        <v>418250.14</v>
      </c>
      <c r="M58" s="1346">
        <f t="shared" si="6"/>
        <v>80.98167375171367</v>
      </c>
    </row>
    <row r="59" spans="1:13" ht="15">
      <c r="A59" s="581">
        <v>311000</v>
      </c>
      <c r="B59" s="582">
        <v>1</v>
      </c>
      <c r="C59" s="582">
        <v>71</v>
      </c>
      <c r="D59" s="785" t="s">
        <v>48</v>
      </c>
      <c r="E59" s="761"/>
      <c r="F59" s="583">
        <v>4100</v>
      </c>
      <c r="G59" s="581">
        <v>500</v>
      </c>
      <c r="H59" s="583">
        <v>3700</v>
      </c>
      <c r="I59" s="584">
        <v>3600</v>
      </c>
      <c r="J59" s="993">
        <v>1500</v>
      </c>
      <c r="K59" s="1115">
        <v>4780</v>
      </c>
      <c r="L59" s="1116">
        <v>4776</v>
      </c>
      <c r="M59" s="1117">
        <f t="shared" si="6"/>
        <v>99.9163179916318</v>
      </c>
    </row>
    <row r="60" spans="1:13" ht="15">
      <c r="A60" s="527">
        <v>312001</v>
      </c>
      <c r="B60" s="528">
        <v>1</v>
      </c>
      <c r="C60" s="528">
        <v>111</v>
      </c>
      <c r="D60" s="771" t="s">
        <v>49</v>
      </c>
      <c r="E60" s="754">
        <v>335697</v>
      </c>
      <c r="F60" s="529">
        <v>344242</v>
      </c>
      <c r="G60" s="527">
        <v>340000</v>
      </c>
      <c r="H60" s="529">
        <v>417240</v>
      </c>
      <c r="I60" s="530">
        <v>350534</v>
      </c>
      <c r="J60" s="681">
        <v>367000</v>
      </c>
      <c r="K60" s="683">
        <v>378409.05</v>
      </c>
      <c r="L60" s="684">
        <v>377128</v>
      </c>
      <c r="M60" s="709">
        <f t="shared" si="6"/>
        <v>99.6614642276658</v>
      </c>
    </row>
    <row r="61" spans="1:13" ht="15">
      <c r="A61" s="527">
        <v>312001</v>
      </c>
      <c r="B61" s="528">
        <v>2</v>
      </c>
      <c r="C61" s="528">
        <v>111</v>
      </c>
      <c r="D61" s="771" t="s">
        <v>435</v>
      </c>
      <c r="E61" s="616">
        <v>2560</v>
      </c>
      <c r="F61" s="534">
        <v>2576</v>
      </c>
      <c r="G61" s="532">
        <v>2800</v>
      </c>
      <c r="H61" s="534">
        <v>2800</v>
      </c>
      <c r="I61" s="535">
        <v>2800</v>
      </c>
      <c r="J61" s="677">
        <v>2800</v>
      </c>
      <c r="K61" s="679">
        <v>3000</v>
      </c>
      <c r="L61" s="680">
        <v>2997.17</v>
      </c>
      <c r="M61" s="718">
        <f t="shared" si="6"/>
        <v>99.90566666666666</v>
      </c>
    </row>
    <row r="62" spans="1:13" ht="15">
      <c r="A62" s="527">
        <v>312001</v>
      </c>
      <c r="B62" s="528">
        <v>3</v>
      </c>
      <c r="C62" s="528">
        <v>111</v>
      </c>
      <c r="D62" s="771" t="s">
        <v>410</v>
      </c>
      <c r="E62" s="616"/>
      <c r="F62" s="534">
        <v>3122</v>
      </c>
      <c r="G62" s="532"/>
      <c r="H62" s="534"/>
      <c r="I62" s="535"/>
      <c r="J62" s="681"/>
      <c r="K62" s="683"/>
      <c r="L62" s="684"/>
      <c r="M62" s="718"/>
    </row>
    <row r="63" spans="1:13" ht="15">
      <c r="A63" s="527">
        <v>312001</v>
      </c>
      <c r="B63" s="528">
        <v>4</v>
      </c>
      <c r="C63" s="528">
        <v>111</v>
      </c>
      <c r="D63" s="771" t="s">
        <v>411</v>
      </c>
      <c r="E63" s="616">
        <v>2764</v>
      </c>
      <c r="F63" s="534">
        <v>24547</v>
      </c>
      <c r="G63" s="532">
        <v>8200</v>
      </c>
      <c r="H63" s="534">
        <v>8200</v>
      </c>
      <c r="I63" s="535">
        <v>20000</v>
      </c>
      <c r="J63" s="681">
        <v>8200</v>
      </c>
      <c r="K63" s="683">
        <v>8200</v>
      </c>
      <c r="L63" s="684">
        <v>7072.77</v>
      </c>
      <c r="M63" s="718">
        <f>(100/K63)*L63</f>
        <v>86.25329268292684</v>
      </c>
    </row>
    <row r="64" spans="1:13" ht="15">
      <c r="A64" s="532">
        <v>312001</v>
      </c>
      <c r="B64" s="533">
        <v>5</v>
      </c>
      <c r="C64" s="533">
        <v>111</v>
      </c>
      <c r="D64" s="772" t="s">
        <v>50</v>
      </c>
      <c r="E64" s="616">
        <v>524</v>
      </c>
      <c r="F64" s="534">
        <v>608</v>
      </c>
      <c r="G64" s="532">
        <v>800</v>
      </c>
      <c r="H64" s="534">
        <v>800</v>
      </c>
      <c r="I64" s="535">
        <v>600</v>
      </c>
      <c r="J64" s="681">
        <v>800</v>
      </c>
      <c r="K64" s="683">
        <v>871</v>
      </c>
      <c r="L64" s="684">
        <v>870.45</v>
      </c>
      <c r="M64" s="718">
        <f>(100/K64)*L64</f>
        <v>99.93685419058554</v>
      </c>
    </row>
    <row r="65" spans="1:13" ht="15">
      <c r="A65" s="563">
        <v>312001</v>
      </c>
      <c r="B65" s="564">
        <v>6</v>
      </c>
      <c r="C65" s="564">
        <v>111</v>
      </c>
      <c r="D65" s="779" t="s">
        <v>436</v>
      </c>
      <c r="E65" s="616">
        <v>246</v>
      </c>
      <c r="F65" s="534">
        <v>248</v>
      </c>
      <c r="G65" s="532">
        <v>140</v>
      </c>
      <c r="H65" s="534">
        <v>250</v>
      </c>
      <c r="I65" s="535">
        <v>120</v>
      </c>
      <c r="J65" s="681">
        <v>250</v>
      </c>
      <c r="K65" s="683">
        <v>250</v>
      </c>
      <c r="L65" s="684">
        <v>246.96</v>
      </c>
      <c r="M65" s="718">
        <f>(100/K65)*L65</f>
        <v>98.784</v>
      </c>
    </row>
    <row r="66" spans="1:13" ht="15">
      <c r="A66" s="532">
        <v>312001</v>
      </c>
      <c r="B66" s="533">
        <v>7</v>
      </c>
      <c r="C66" s="533">
        <v>111</v>
      </c>
      <c r="D66" s="772" t="s">
        <v>51</v>
      </c>
      <c r="E66" s="616">
        <v>100</v>
      </c>
      <c r="F66" s="534">
        <v>116</v>
      </c>
      <c r="G66" s="532">
        <v>200</v>
      </c>
      <c r="H66" s="534">
        <v>200</v>
      </c>
      <c r="I66" s="535">
        <v>120</v>
      </c>
      <c r="J66" s="681">
        <v>200</v>
      </c>
      <c r="K66" s="683">
        <v>200</v>
      </c>
      <c r="L66" s="684">
        <v>132.8</v>
      </c>
      <c r="M66" s="718">
        <f>(100/K66)*L66</f>
        <v>66.4</v>
      </c>
    </row>
    <row r="67" spans="1:13" ht="15">
      <c r="A67" s="532">
        <v>312001</v>
      </c>
      <c r="B67" s="533">
        <v>8</v>
      </c>
      <c r="C67" s="533">
        <v>111</v>
      </c>
      <c r="D67" s="772" t="s">
        <v>402</v>
      </c>
      <c r="E67" s="616">
        <v>352</v>
      </c>
      <c r="F67" s="534">
        <v>1174</v>
      </c>
      <c r="G67" s="532"/>
      <c r="H67" s="534"/>
      <c r="I67" s="535"/>
      <c r="J67" s="681"/>
      <c r="K67" s="683"/>
      <c r="L67" s="684"/>
      <c r="M67" s="709"/>
    </row>
    <row r="68" spans="1:13" ht="15">
      <c r="A68" s="532">
        <v>312001</v>
      </c>
      <c r="B68" s="533">
        <v>9</v>
      </c>
      <c r="C68" s="533">
        <v>111</v>
      </c>
      <c r="D68" s="772" t="s">
        <v>52</v>
      </c>
      <c r="E68" s="616">
        <v>3802</v>
      </c>
      <c r="F68" s="534">
        <v>3893</v>
      </c>
      <c r="G68" s="532">
        <v>3900</v>
      </c>
      <c r="H68" s="534">
        <v>5000</v>
      </c>
      <c r="I68" s="535">
        <v>3900</v>
      </c>
      <c r="J68" s="681">
        <v>5000</v>
      </c>
      <c r="K68" s="683">
        <v>5000</v>
      </c>
      <c r="L68" s="684">
        <v>4226.05</v>
      </c>
      <c r="M68" s="723">
        <f>(100/K68)*L68</f>
        <v>84.521</v>
      </c>
    </row>
    <row r="69" spans="1:13" ht="15">
      <c r="A69" s="532">
        <v>312001</v>
      </c>
      <c r="B69" s="533">
        <v>10</v>
      </c>
      <c r="C69" s="533">
        <v>111</v>
      </c>
      <c r="D69" s="772" t="s">
        <v>53</v>
      </c>
      <c r="E69" s="616">
        <v>840</v>
      </c>
      <c r="F69" s="534">
        <v>2032</v>
      </c>
      <c r="G69" s="532">
        <v>2500</v>
      </c>
      <c r="H69" s="534">
        <v>2500</v>
      </c>
      <c r="I69" s="535">
        <v>2100</v>
      </c>
      <c r="J69" s="681">
        <v>2500</v>
      </c>
      <c r="K69" s="683">
        <v>2500</v>
      </c>
      <c r="L69" s="684">
        <v>2369.98</v>
      </c>
      <c r="M69" s="718">
        <f>(100/K69)*L69</f>
        <v>94.7992</v>
      </c>
    </row>
    <row r="70" spans="1:13" ht="15">
      <c r="A70" s="532">
        <v>312001</v>
      </c>
      <c r="B70" s="528">
        <v>11</v>
      </c>
      <c r="C70" s="528">
        <v>111</v>
      </c>
      <c r="D70" s="772" t="s">
        <v>55</v>
      </c>
      <c r="E70" s="616">
        <v>164</v>
      </c>
      <c r="F70" s="534">
        <v>447</v>
      </c>
      <c r="G70" s="532">
        <v>300</v>
      </c>
      <c r="H70" s="534">
        <v>300</v>
      </c>
      <c r="I70" s="535">
        <v>500</v>
      </c>
      <c r="J70" s="681">
        <v>300</v>
      </c>
      <c r="K70" s="683">
        <v>300</v>
      </c>
      <c r="L70" s="684">
        <v>212.96</v>
      </c>
      <c r="M70" s="718">
        <f>(100/K70)*L70</f>
        <v>70.98666666666666</v>
      </c>
    </row>
    <row r="71" spans="1:13" ht="15">
      <c r="A71" s="532">
        <v>312001</v>
      </c>
      <c r="B71" s="590">
        <v>12</v>
      </c>
      <c r="C71" s="528">
        <v>111</v>
      </c>
      <c r="D71" s="458" t="s">
        <v>532</v>
      </c>
      <c r="E71" s="616"/>
      <c r="F71" s="534"/>
      <c r="G71" s="532"/>
      <c r="H71" s="534"/>
      <c r="I71" s="535"/>
      <c r="J71" s="681"/>
      <c r="K71" s="683">
        <v>1200</v>
      </c>
      <c r="L71" s="684">
        <v>1200</v>
      </c>
      <c r="M71" s="718">
        <f>(100/K71)*L71</f>
        <v>100</v>
      </c>
    </row>
    <row r="72" spans="1:13" ht="15">
      <c r="A72" s="532">
        <v>312001</v>
      </c>
      <c r="B72" s="587">
        <v>13</v>
      </c>
      <c r="C72" s="1094">
        <v>111</v>
      </c>
      <c r="D72" s="772" t="s">
        <v>56</v>
      </c>
      <c r="E72" s="616">
        <v>375</v>
      </c>
      <c r="F72" s="534">
        <v>385</v>
      </c>
      <c r="G72" s="532">
        <v>332</v>
      </c>
      <c r="H72" s="534">
        <v>332</v>
      </c>
      <c r="I72" s="535">
        <v>332</v>
      </c>
      <c r="J72" s="681"/>
      <c r="K72" s="683"/>
      <c r="L72" s="684"/>
      <c r="M72" s="709"/>
    </row>
    <row r="73" spans="1:13" ht="15">
      <c r="A73" s="527">
        <v>312001</v>
      </c>
      <c r="B73" s="586">
        <v>14</v>
      </c>
      <c r="C73" s="588">
        <v>111</v>
      </c>
      <c r="D73" s="771" t="s">
        <v>57</v>
      </c>
      <c r="E73" s="754">
        <v>3635</v>
      </c>
      <c r="F73" s="529">
        <v>3689</v>
      </c>
      <c r="G73" s="527">
        <v>3700</v>
      </c>
      <c r="H73" s="529">
        <v>3700</v>
      </c>
      <c r="I73" s="530">
        <v>3000</v>
      </c>
      <c r="J73" s="677">
        <v>4900</v>
      </c>
      <c r="K73" s="679">
        <v>5400</v>
      </c>
      <c r="L73" s="684">
        <v>5356</v>
      </c>
      <c r="M73" s="1141">
        <f>(100/K73)*L73</f>
        <v>99.18518518518518</v>
      </c>
    </row>
    <row r="74" spans="1:13" ht="15">
      <c r="A74" s="532">
        <v>312001</v>
      </c>
      <c r="B74" s="533">
        <v>16</v>
      </c>
      <c r="C74" s="9" t="s">
        <v>507</v>
      </c>
      <c r="D74" s="772" t="s">
        <v>403</v>
      </c>
      <c r="E74" s="616"/>
      <c r="F74" s="534">
        <v>5577</v>
      </c>
      <c r="G74" s="532">
        <v>36600</v>
      </c>
      <c r="H74" s="534">
        <v>34600</v>
      </c>
      <c r="I74" s="535">
        <v>5000</v>
      </c>
      <c r="J74" s="681">
        <v>16000</v>
      </c>
      <c r="K74" s="683">
        <v>11700</v>
      </c>
      <c r="L74" s="680">
        <v>11661</v>
      </c>
      <c r="M74" s="1140">
        <f>(100/K74)*L74</f>
        <v>99.66666666666667</v>
      </c>
    </row>
    <row r="75" spans="1:13" ht="15">
      <c r="A75" s="532">
        <v>312001</v>
      </c>
      <c r="B75" s="586">
        <v>15</v>
      </c>
      <c r="C75" s="533">
        <v>111</v>
      </c>
      <c r="D75" s="772" t="s">
        <v>58</v>
      </c>
      <c r="E75" s="616"/>
      <c r="F75" s="616">
        <v>6000</v>
      </c>
      <c r="G75" s="532"/>
      <c r="H75" s="616">
        <v>275</v>
      </c>
      <c r="I75" s="617"/>
      <c r="J75" s="681"/>
      <c r="K75" s="1118"/>
      <c r="L75" s="680"/>
      <c r="M75" s="696"/>
    </row>
    <row r="76" spans="1:13" ht="15">
      <c r="A76" s="532">
        <v>312001</v>
      </c>
      <c r="B76" s="533">
        <v>17</v>
      </c>
      <c r="C76" s="590">
        <v>111</v>
      </c>
      <c r="D76" s="778" t="s">
        <v>58</v>
      </c>
      <c r="E76" s="616"/>
      <c r="F76" s="616">
        <v>1000</v>
      </c>
      <c r="G76" s="532"/>
      <c r="H76" s="616"/>
      <c r="I76" s="617"/>
      <c r="J76" s="1123"/>
      <c r="K76" s="1125"/>
      <c r="L76" s="1128"/>
      <c r="M76" s="1127"/>
    </row>
    <row r="77" spans="1:18" ht="15">
      <c r="A77" s="527">
        <v>312001</v>
      </c>
      <c r="B77" s="528">
        <v>18</v>
      </c>
      <c r="C77" s="590">
        <v>111</v>
      </c>
      <c r="D77" s="789" t="s">
        <v>568</v>
      </c>
      <c r="E77" s="754"/>
      <c r="F77" s="754"/>
      <c r="G77" s="527"/>
      <c r="H77" s="754"/>
      <c r="I77" s="757"/>
      <c r="J77" s="1123"/>
      <c r="K77" s="329">
        <v>94665</v>
      </c>
      <c r="L77" s="1128"/>
      <c r="M77" s="1127"/>
      <c r="R77" s="396"/>
    </row>
    <row r="78" spans="1:13" ht="15">
      <c r="A78" s="527">
        <v>312011</v>
      </c>
      <c r="B78" s="528"/>
      <c r="C78" s="586">
        <v>111</v>
      </c>
      <c r="D78" s="458" t="s">
        <v>457</v>
      </c>
      <c r="E78" s="754"/>
      <c r="F78" s="754"/>
      <c r="G78" s="527"/>
      <c r="H78" s="754">
        <v>405</v>
      </c>
      <c r="I78" s="757">
        <v>403</v>
      </c>
      <c r="J78" s="711"/>
      <c r="K78" s="713"/>
      <c r="L78" s="684"/>
      <c r="M78" s="1347"/>
    </row>
    <row r="79" spans="1:13" ht="15">
      <c r="A79" s="534">
        <v>312011</v>
      </c>
      <c r="B79" s="533"/>
      <c r="C79" s="1165" t="s">
        <v>458</v>
      </c>
      <c r="D79" s="786" t="s">
        <v>509</v>
      </c>
      <c r="E79" s="754"/>
      <c r="F79" s="754"/>
      <c r="G79" s="527"/>
      <c r="H79" s="754">
        <v>20000</v>
      </c>
      <c r="I79" s="536"/>
      <c r="J79" s="735"/>
      <c r="K79" s="683"/>
      <c r="L79" s="1350"/>
      <c r="M79" s="652"/>
    </row>
    <row r="80" spans="1:13" ht="15.75" thickBot="1">
      <c r="A80" s="758">
        <v>312001</v>
      </c>
      <c r="B80" s="589">
        <v>19</v>
      </c>
      <c r="C80" s="740">
        <v>111</v>
      </c>
      <c r="D80" s="787" t="s">
        <v>58</v>
      </c>
      <c r="E80" s="591"/>
      <c r="F80" s="591">
        <v>42888</v>
      </c>
      <c r="G80" s="563"/>
      <c r="H80" s="591"/>
      <c r="I80" s="593"/>
      <c r="J80" s="1124"/>
      <c r="K80" s="1126"/>
      <c r="L80" s="1143"/>
      <c r="M80" s="1351"/>
    </row>
    <row r="81" spans="1:13" ht="15.75" thickBot="1">
      <c r="A81" s="592"/>
      <c r="B81" s="601"/>
      <c r="C81" s="601"/>
      <c r="D81" s="729" t="s">
        <v>572</v>
      </c>
      <c r="E81" s="730"/>
      <c r="F81" s="731"/>
      <c r="G81" s="731"/>
      <c r="H81" s="730"/>
      <c r="I81" s="732"/>
      <c r="J81" s="732"/>
      <c r="K81" s="732">
        <v>49068</v>
      </c>
      <c r="L81" s="1348">
        <v>49192.58</v>
      </c>
      <c r="M81" s="1349">
        <v>100</v>
      </c>
    </row>
    <row r="82" spans="1:13" ht="15.75" thickBot="1">
      <c r="A82" s="594"/>
      <c r="B82" s="594"/>
      <c r="C82" s="595"/>
      <c r="D82" s="729" t="s">
        <v>59</v>
      </c>
      <c r="E82" s="730">
        <f>E58+E18+E4</f>
        <v>1297618</v>
      </c>
      <c r="F82" s="731">
        <f aca="true" t="shared" si="8" ref="F82:L82">F58+F4+F18</f>
        <v>1530077</v>
      </c>
      <c r="G82" s="731">
        <f t="shared" si="8"/>
        <v>1507860</v>
      </c>
      <c r="H82" s="730">
        <f t="shared" si="8"/>
        <v>1616650</v>
      </c>
      <c r="I82" s="732">
        <f t="shared" si="8"/>
        <v>1532960</v>
      </c>
      <c r="J82" s="732">
        <f t="shared" si="8"/>
        <v>1559808</v>
      </c>
      <c r="K82" s="732">
        <f t="shared" si="8"/>
        <v>1811398.84</v>
      </c>
      <c r="L82" s="1348">
        <f t="shared" si="8"/>
        <v>1699149.6700000002</v>
      </c>
      <c r="M82" s="1349">
        <f>(100/K82)*L82</f>
        <v>93.80317754868386</v>
      </c>
    </row>
    <row r="83" spans="1:13" ht="15.75" thickBot="1">
      <c r="A83" s="601"/>
      <c r="B83" s="601"/>
      <c r="C83" s="601"/>
      <c r="D83" s="763"/>
      <c r="E83" s="602"/>
      <c r="F83" s="602"/>
      <c r="G83" s="602"/>
      <c r="H83" s="602"/>
      <c r="I83" s="602"/>
      <c r="J83" s="1129"/>
      <c r="K83" s="1131"/>
      <c r="L83" s="734"/>
      <c r="M83" s="1167"/>
    </row>
    <row r="84" spans="1:13" ht="15.75" thickBot="1">
      <c r="A84" s="604"/>
      <c r="B84" s="605"/>
      <c r="C84" s="605"/>
      <c r="D84" s="606" t="s">
        <v>60</v>
      </c>
      <c r="E84" s="573"/>
      <c r="F84" s="592"/>
      <c r="G84" s="592"/>
      <c r="H84" s="592"/>
      <c r="I84" s="603"/>
      <c r="J84" s="727"/>
      <c r="K84" s="1132"/>
      <c r="L84" s="1353"/>
      <c r="M84" s="1134"/>
    </row>
    <row r="85" spans="1:13" ht="15.75" thickBot="1">
      <c r="A85" s="609">
        <v>230</v>
      </c>
      <c r="B85" s="610"/>
      <c r="C85" s="611"/>
      <c r="D85" s="612" t="s">
        <v>61</v>
      </c>
      <c r="E85" s="613"/>
      <c r="F85" s="613"/>
      <c r="G85" s="613"/>
      <c r="H85" s="613"/>
      <c r="I85" s="614"/>
      <c r="J85" s="737"/>
      <c r="K85" s="1137"/>
      <c r="L85" s="1136"/>
      <c r="M85" s="1135"/>
    </row>
    <row r="86" spans="1:13" ht="15">
      <c r="A86" s="581">
        <v>233001</v>
      </c>
      <c r="B86" s="582"/>
      <c r="C86" s="582">
        <v>43</v>
      </c>
      <c r="D86" s="785" t="s">
        <v>62</v>
      </c>
      <c r="E86" s="581">
        <v>10000</v>
      </c>
      <c r="F86" s="585">
        <v>21447</v>
      </c>
      <c r="G86" s="761">
        <v>21000</v>
      </c>
      <c r="H86" s="583">
        <v>6000</v>
      </c>
      <c r="I86" s="585">
        <v>6000</v>
      </c>
      <c r="J86" s="211"/>
      <c r="K86" s="31">
        <v>73000</v>
      </c>
      <c r="L86" s="385">
        <v>73000</v>
      </c>
      <c r="M86" s="1151">
        <f>(100/K86)*L86</f>
        <v>100</v>
      </c>
    </row>
    <row r="87" spans="1:13" ht="15">
      <c r="A87" s="527">
        <v>322001</v>
      </c>
      <c r="B87" s="533"/>
      <c r="C87" s="533">
        <v>111</v>
      </c>
      <c r="D87" s="458" t="s">
        <v>476</v>
      </c>
      <c r="E87" s="532"/>
      <c r="F87" s="536"/>
      <c r="G87" s="754"/>
      <c r="H87" s="754">
        <v>15000</v>
      </c>
      <c r="I87" s="536">
        <v>15000</v>
      </c>
      <c r="J87" s="681"/>
      <c r="K87" s="683"/>
      <c r="L87" s="684"/>
      <c r="M87" s="1354"/>
    </row>
    <row r="88" spans="1:13" ht="15">
      <c r="A88" s="527">
        <v>322001</v>
      </c>
      <c r="B88" s="533">
        <v>1</v>
      </c>
      <c r="C88" s="533">
        <v>111</v>
      </c>
      <c r="D88" s="458" t="s">
        <v>549</v>
      </c>
      <c r="E88" s="532"/>
      <c r="F88" s="631"/>
      <c r="G88" s="754"/>
      <c r="H88" s="754"/>
      <c r="I88" s="531"/>
      <c r="J88" s="677"/>
      <c r="K88" s="679">
        <v>20000</v>
      </c>
      <c r="L88" s="680">
        <v>20000</v>
      </c>
      <c r="M88" s="1140">
        <f>(100/K88)*L88</f>
        <v>100</v>
      </c>
    </row>
    <row r="89" spans="1:13" ht="15">
      <c r="A89" s="527">
        <v>322001</v>
      </c>
      <c r="B89" s="564">
        <v>20</v>
      </c>
      <c r="C89" s="16" t="s">
        <v>502</v>
      </c>
      <c r="D89" s="786" t="s">
        <v>501</v>
      </c>
      <c r="E89" s="591"/>
      <c r="F89" s="631"/>
      <c r="G89" s="616"/>
      <c r="H89" s="616"/>
      <c r="I89" s="531"/>
      <c r="J89" s="677">
        <v>959850</v>
      </c>
      <c r="K89" s="679">
        <v>959850</v>
      </c>
      <c r="L89" s="680">
        <v>898973.89</v>
      </c>
      <c r="M89" s="1140">
        <f>(100/K89)*L89</f>
        <v>93.65774756472365</v>
      </c>
    </row>
    <row r="90" spans="1:13" ht="15">
      <c r="A90" s="527">
        <v>322001</v>
      </c>
      <c r="B90" s="533">
        <v>20</v>
      </c>
      <c r="C90" s="9" t="s">
        <v>503</v>
      </c>
      <c r="D90" s="458" t="s">
        <v>501</v>
      </c>
      <c r="E90" s="630"/>
      <c r="F90" s="631"/>
      <c r="G90" s="616"/>
      <c r="H90" s="51">
        <v>344300</v>
      </c>
      <c r="I90" s="536">
        <v>344300</v>
      </c>
      <c r="J90" s="677">
        <v>106650</v>
      </c>
      <c r="K90" s="679">
        <v>106650</v>
      </c>
      <c r="L90" s="1149">
        <v>105761.63</v>
      </c>
      <c r="M90" s="1140">
        <f>(100/K90)*L90</f>
        <v>99.16702297233944</v>
      </c>
    </row>
    <row r="91" spans="1:13" ht="15">
      <c r="A91" s="527">
        <v>322001</v>
      </c>
      <c r="B91" s="570"/>
      <c r="C91" s="570">
        <v>111</v>
      </c>
      <c r="D91" s="789" t="s">
        <v>477</v>
      </c>
      <c r="E91" s="616"/>
      <c r="F91" s="536"/>
      <c r="G91" s="616"/>
      <c r="H91" s="616">
        <v>13500</v>
      </c>
      <c r="I91" s="536">
        <v>13500</v>
      </c>
      <c r="J91" s="711"/>
      <c r="K91" s="713"/>
      <c r="L91" s="1150"/>
      <c r="M91" s="486"/>
    </row>
    <row r="92" spans="1:13" ht="15">
      <c r="A92" s="527">
        <v>322001</v>
      </c>
      <c r="B92" s="533">
        <v>17</v>
      </c>
      <c r="C92" s="533">
        <v>111</v>
      </c>
      <c r="D92" s="772" t="s">
        <v>474</v>
      </c>
      <c r="E92" s="591">
        <v>40000</v>
      </c>
      <c r="F92" s="574"/>
      <c r="G92" s="616"/>
      <c r="H92" s="616"/>
      <c r="I92" s="536"/>
      <c r="J92" s="719"/>
      <c r="K92" s="683"/>
      <c r="L92" s="1150"/>
      <c r="M92" s="486"/>
    </row>
    <row r="93" spans="1:13" ht="15">
      <c r="A93" s="527">
        <v>322002</v>
      </c>
      <c r="B93" s="533"/>
      <c r="C93" s="564">
        <v>111</v>
      </c>
      <c r="D93" s="771" t="s">
        <v>475</v>
      </c>
      <c r="E93" s="616">
        <v>193920</v>
      </c>
      <c r="F93" s="536"/>
      <c r="G93" s="616"/>
      <c r="H93" s="616"/>
      <c r="I93" s="536"/>
      <c r="J93" s="681"/>
      <c r="K93" s="735"/>
      <c r="L93" s="684"/>
      <c r="M93" s="1141"/>
    </row>
    <row r="94" spans="1:13" ht="15.75" thickBot="1">
      <c r="A94" s="532">
        <v>322002</v>
      </c>
      <c r="B94" s="739"/>
      <c r="C94" s="739">
        <v>111</v>
      </c>
      <c r="D94" s="615" t="s">
        <v>412</v>
      </c>
      <c r="E94" s="762"/>
      <c r="F94" s="783">
        <v>25915</v>
      </c>
      <c r="G94" s="616"/>
      <c r="H94" s="616"/>
      <c r="I94" s="783"/>
      <c r="J94" s="1138"/>
      <c r="K94" s="1139"/>
      <c r="L94" s="1143"/>
      <c r="M94" s="1142"/>
    </row>
    <row r="95" spans="1:13" ht="15.75" thickBot="1">
      <c r="A95" s="594"/>
      <c r="B95" s="594"/>
      <c r="C95" s="595"/>
      <c r="D95" s="618" t="s">
        <v>63</v>
      </c>
      <c r="E95" s="619">
        <f aca="true" t="shared" si="9" ref="E95:L95">SUM(E86:E94)</f>
        <v>243920</v>
      </c>
      <c r="F95" s="620">
        <f t="shared" si="9"/>
        <v>47362</v>
      </c>
      <c r="G95" s="621">
        <f t="shared" si="9"/>
        <v>21000</v>
      </c>
      <c r="H95" s="621">
        <f t="shared" si="9"/>
        <v>378800</v>
      </c>
      <c r="I95" s="622">
        <f t="shared" si="9"/>
        <v>378800</v>
      </c>
      <c r="J95" s="620">
        <f t="shared" si="9"/>
        <v>1066500</v>
      </c>
      <c r="K95" s="621">
        <f t="shared" si="9"/>
        <v>1159500</v>
      </c>
      <c r="L95" s="1152">
        <f t="shared" si="9"/>
        <v>1097735.52</v>
      </c>
      <c r="M95" s="1168">
        <f>(100/K95)*L95</f>
        <v>94.67317981888746</v>
      </c>
    </row>
    <row r="96" spans="1:13" ht="15.75" thickBot="1">
      <c r="A96" s="624"/>
      <c r="B96" s="624"/>
      <c r="C96" s="624"/>
      <c r="D96" s="625"/>
      <c r="E96" s="592"/>
      <c r="F96" s="592"/>
      <c r="G96" s="592"/>
      <c r="H96" s="592"/>
      <c r="I96" s="603"/>
      <c r="J96" s="728"/>
      <c r="K96" s="733"/>
      <c r="L96" s="734"/>
      <c r="M96" s="1133"/>
    </row>
    <row r="97" spans="1:13" ht="15.75" thickBot="1">
      <c r="A97" s="626"/>
      <c r="B97" s="627"/>
      <c r="C97" s="627"/>
      <c r="D97" s="628" t="s">
        <v>64</v>
      </c>
      <c r="E97" s="607"/>
      <c r="F97" s="629"/>
      <c r="G97" s="592"/>
      <c r="H97" s="629"/>
      <c r="I97" s="1130"/>
      <c r="J97" s="1148"/>
      <c r="K97" s="1148"/>
      <c r="L97" s="1145"/>
      <c r="M97" s="1144"/>
    </row>
    <row r="98" spans="1:13" ht="15">
      <c r="A98" s="527">
        <v>454001</v>
      </c>
      <c r="B98" s="582"/>
      <c r="C98" s="582">
        <v>41</v>
      </c>
      <c r="D98" s="790" t="s">
        <v>65</v>
      </c>
      <c r="E98" s="761">
        <v>89804</v>
      </c>
      <c r="F98" s="585">
        <v>43470</v>
      </c>
      <c r="G98" s="761">
        <v>60000</v>
      </c>
      <c r="H98" s="583">
        <v>130500</v>
      </c>
      <c r="I98" s="1155">
        <v>43470</v>
      </c>
      <c r="J98" s="724">
        <v>130500</v>
      </c>
      <c r="K98" s="725">
        <v>129300</v>
      </c>
      <c r="L98" s="726">
        <v>93602.63</v>
      </c>
      <c r="M98" s="1500">
        <f aca="true" t="shared" si="10" ref="M98:M106">(100/K98)*L98</f>
        <v>72.39182521268368</v>
      </c>
    </row>
    <row r="99" spans="1:13" ht="15">
      <c r="A99" s="527">
        <v>453000</v>
      </c>
      <c r="B99" s="588"/>
      <c r="C99" s="588">
        <v>46</v>
      </c>
      <c r="D99" s="791" t="s">
        <v>282</v>
      </c>
      <c r="E99" s="532">
        <v>4115</v>
      </c>
      <c r="F99" s="536">
        <v>4115</v>
      </c>
      <c r="G99" s="616">
        <v>3622</v>
      </c>
      <c r="H99" s="534">
        <v>3622</v>
      </c>
      <c r="I99" s="757">
        <v>4115</v>
      </c>
      <c r="J99" s="677">
        <v>2299</v>
      </c>
      <c r="K99" s="679">
        <v>2299</v>
      </c>
      <c r="L99" s="680">
        <v>2299</v>
      </c>
      <c r="M99" s="1140">
        <f t="shared" si="10"/>
        <v>100</v>
      </c>
    </row>
    <row r="100" spans="1:13" ht="15">
      <c r="A100" s="527">
        <v>453000</v>
      </c>
      <c r="B100" s="588">
        <v>16</v>
      </c>
      <c r="C100" s="588">
        <v>46</v>
      </c>
      <c r="D100" s="792" t="s">
        <v>478</v>
      </c>
      <c r="E100" s="591"/>
      <c r="F100" s="574"/>
      <c r="G100" s="591"/>
      <c r="H100" s="591">
        <v>3000</v>
      </c>
      <c r="I100" s="631"/>
      <c r="J100" s="198">
        <v>3000</v>
      </c>
      <c r="K100" s="8">
        <v>3000</v>
      </c>
      <c r="L100" s="383">
        <v>0</v>
      </c>
      <c r="M100" s="403">
        <f t="shared" si="10"/>
        <v>0</v>
      </c>
    </row>
    <row r="101" spans="1:13" ht="15">
      <c r="A101" s="532">
        <v>456002</v>
      </c>
      <c r="B101" s="586">
        <v>16</v>
      </c>
      <c r="C101" s="586">
        <v>46</v>
      </c>
      <c r="D101" s="772" t="s">
        <v>413</v>
      </c>
      <c r="E101" s="630"/>
      <c r="F101" s="631">
        <v>12145</v>
      </c>
      <c r="G101" s="630">
        <v>17000</v>
      </c>
      <c r="H101" s="630">
        <v>17000</v>
      </c>
      <c r="I101" s="631">
        <v>14000</v>
      </c>
      <c r="J101" s="198">
        <v>37000</v>
      </c>
      <c r="K101" s="8">
        <v>37000</v>
      </c>
      <c r="L101" s="383">
        <v>0</v>
      </c>
      <c r="M101" s="403">
        <f t="shared" si="10"/>
        <v>0</v>
      </c>
    </row>
    <row r="102" spans="1:13" ht="15">
      <c r="A102" s="532">
        <v>456002</v>
      </c>
      <c r="B102" s="533">
        <v>16</v>
      </c>
      <c r="C102" s="533">
        <v>71</v>
      </c>
      <c r="D102" s="772" t="s">
        <v>414</v>
      </c>
      <c r="E102" s="616"/>
      <c r="F102" s="536"/>
      <c r="G102" s="616">
        <v>7220</v>
      </c>
      <c r="H102" s="632">
        <v>7220</v>
      </c>
      <c r="I102" s="536">
        <v>7220</v>
      </c>
      <c r="J102" s="198">
        <v>7220</v>
      </c>
      <c r="K102" s="8">
        <v>7220</v>
      </c>
      <c r="L102" s="383">
        <v>902.82</v>
      </c>
      <c r="M102" s="403">
        <f t="shared" si="10"/>
        <v>12.50443213296399</v>
      </c>
    </row>
    <row r="103" spans="1:13" ht="15">
      <c r="A103" s="1396">
        <v>513002</v>
      </c>
      <c r="B103" s="1397">
        <v>30</v>
      </c>
      <c r="C103" s="1398">
        <v>51</v>
      </c>
      <c r="D103" s="1449" t="s">
        <v>543</v>
      </c>
      <c r="E103" s="1400"/>
      <c r="F103" s="1401"/>
      <c r="G103" s="1402"/>
      <c r="H103" s="1403"/>
      <c r="I103" s="1404"/>
      <c r="J103" s="1405"/>
      <c r="K103" s="329">
        <v>300000</v>
      </c>
      <c r="L103" s="1406">
        <v>86013.08</v>
      </c>
      <c r="M103" s="1407">
        <f>(100/K103)*L103</f>
        <v>28.671026666666666</v>
      </c>
    </row>
    <row r="104" spans="1:13" ht="15">
      <c r="A104" s="532">
        <v>513002</v>
      </c>
      <c r="B104" s="586">
        <v>20</v>
      </c>
      <c r="C104" s="9">
        <v>51</v>
      </c>
      <c r="D104" s="1068" t="s">
        <v>497</v>
      </c>
      <c r="E104" s="630"/>
      <c r="F104" s="631"/>
      <c r="G104" s="616"/>
      <c r="H104" s="534"/>
      <c r="I104" s="793"/>
      <c r="J104" s="198">
        <v>500000</v>
      </c>
      <c r="K104" s="8">
        <v>500000</v>
      </c>
      <c r="L104" s="383">
        <v>498750</v>
      </c>
      <c r="M104" s="1177">
        <f t="shared" si="10"/>
        <v>99.75</v>
      </c>
    </row>
    <row r="105" spans="1:13" ht="15.75" thickBot="1">
      <c r="A105" s="1095">
        <v>456000</v>
      </c>
      <c r="B105" s="740">
        <v>80</v>
      </c>
      <c r="C105" s="740">
        <v>71</v>
      </c>
      <c r="D105" s="615" t="s">
        <v>415</v>
      </c>
      <c r="E105" s="1091"/>
      <c r="F105" s="783">
        <v>1269</v>
      </c>
      <c r="G105" s="1091"/>
      <c r="H105" s="1092"/>
      <c r="I105" s="1093">
        <v>3000</v>
      </c>
      <c r="J105" s="1156">
        <v>0</v>
      </c>
      <c r="K105" s="1157">
        <v>29200</v>
      </c>
      <c r="L105" s="1158">
        <v>29200</v>
      </c>
      <c r="M105" s="1159">
        <f t="shared" si="10"/>
        <v>100</v>
      </c>
    </row>
    <row r="106" spans="1:13" ht="15.75" thickBot="1">
      <c r="A106" s="601"/>
      <c r="B106" s="594"/>
      <c r="C106" s="601"/>
      <c r="D106" s="1087" t="s">
        <v>67</v>
      </c>
      <c r="E106" s="634">
        <f aca="true" t="shared" si="11" ref="E106:L106">SUM(E98:E105)</f>
        <v>93919</v>
      </c>
      <c r="F106" s="1154">
        <f t="shared" si="11"/>
        <v>60999</v>
      </c>
      <c r="G106" s="1088">
        <f t="shared" si="11"/>
        <v>87842</v>
      </c>
      <c r="H106" s="1090">
        <f t="shared" si="11"/>
        <v>161342</v>
      </c>
      <c r="I106" s="639">
        <f t="shared" si="11"/>
        <v>71805</v>
      </c>
      <c r="J106" s="1154">
        <f t="shared" si="11"/>
        <v>680019</v>
      </c>
      <c r="K106" s="1088">
        <f t="shared" si="11"/>
        <v>1008019</v>
      </c>
      <c r="L106" s="1160">
        <f t="shared" si="11"/>
        <v>710767.53</v>
      </c>
      <c r="M106" s="1169">
        <f t="shared" si="10"/>
        <v>70.5113227032427</v>
      </c>
    </row>
    <row r="107" spans="1:13" ht="15">
      <c r="A107" s="601"/>
      <c r="B107" s="601"/>
      <c r="C107" s="635"/>
      <c r="D107" s="1063"/>
      <c r="E107" s="1064"/>
      <c r="F107" s="1064"/>
      <c r="G107" s="1066"/>
      <c r="H107" s="1064"/>
      <c r="I107" s="1067"/>
      <c r="J107" s="738"/>
      <c r="K107" s="1146"/>
      <c r="L107" s="738"/>
      <c r="M107" s="1170"/>
    </row>
    <row r="108" spans="1:13" ht="15.75" thickBot="1">
      <c r="A108" s="601"/>
      <c r="B108" s="601"/>
      <c r="C108" s="635"/>
      <c r="D108" s="1062" t="s">
        <v>68</v>
      </c>
      <c r="E108" s="759"/>
      <c r="F108" s="759"/>
      <c r="G108" s="759"/>
      <c r="H108" s="1065"/>
      <c r="I108" s="760"/>
      <c r="J108" s="1147"/>
      <c r="K108" s="1147"/>
      <c r="L108" s="1147"/>
      <c r="M108" s="1171"/>
    </row>
    <row r="109" spans="1:13" ht="15.75" thickBot="1">
      <c r="A109" s="601"/>
      <c r="B109" s="601"/>
      <c r="C109" s="635"/>
      <c r="D109" s="1176" t="s">
        <v>510</v>
      </c>
      <c r="E109" s="1065"/>
      <c r="F109" s="1065"/>
      <c r="G109" s="1065"/>
      <c r="H109" s="1065"/>
      <c r="I109" s="1175"/>
      <c r="J109" s="489"/>
      <c r="K109" s="1341">
        <v>49068</v>
      </c>
      <c r="L109" s="1345">
        <v>49192.58</v>
      </c>
      <c r="M109" s="1344">
        <f>(100/K109)*L109</f>
        <v>100.25389255726748</v>
      </c>
    </row>
    <row r="110" spans="1:13" ht="15.75" thickBot="1">
      <c r="A110" s="601"/>
      <c r="B110" s="601"/>
      <c r="C110" s="635"/>
      <c r="D110" s="637" t="s">
        <v>69</v>
      </c>
      <c r="E110" s="580">
        <f>E82</f>
        <v>1297618</v>
      </c>
      <c r="F110" s="580">
        <f>F82</f>
        <v>1530077</v>
      </c>
      <c r="G110" s="580">
        <f>G82</f>
        <v>1507860</v>
      </c>
      <c r="H110" s="580">
        <v>1507860</v>
      </c>
      <c r="I110" s="580">
        <f>I82</f>
        <v>1532960</v>
      </c>
      <c r="J110" s="580">
        <f>J82</f>
        <v>1559808</v>
      </c>
      <c r="K110" s="580">
        <f>K82</f>
        <v>1811398.84</v>
      </c>
      <c r="L110" s="392">
        <f>L82</f>
        <v>1699149.6700000002</v>
      </c>
      <c r="M110" s="1172">
        <f>(100/K110)*L110</f>
        <v>93.80317754868386</v>
      </c>
    </row>
    <row r="111" spans="1:13" ht="15.75" thickBot="1">
      <c r="A111" s="601"/>
      <c r="B111" s="601"/>
      <c r="C111" s="635"/>
      <c r="D111" s="618" t="s">
        <v>70</v>
      </c>
      <c r="E111" s="622">
        <f aca="true" t="shared" si="12" ref="E111:L111">E95</f>
        <v>243920</v>
      </c>
      <c r="F111" s="622">
        <f t="shared" si="12"/>
        <v>47362</v>
      </c>
      <c r="G111" s="622">
        <f t="shared" si="12"/>
        <v>21000</v>
      </c>
      <c r="H111" s="622">
        <f t="shared" si="12"/>
        <v>378800</v>
      </c>
      <c r="I111" s="622">
        <f t="shared" si="12"/>
        <v>378800</v>
      </c>
      <c r="J111" s="622">
        <f t="shared" si="12"/>
        <v>1066500</v>
      </c>
      <c r="K111" s="622">
        <f t="shared" si="12"/>
        <v>1159500</v>
      </c>
      <c r="L111" s="1162">
        <f t="shared" si="12"/>
        <v>1097735.52</v>
      </c>
      <c r="M111" s="1168">
        <f>(100/K111)*L111</f>
        <v>94.67317981888746</v>
      </c>
    </row>
    <row r="112" spans="1:13" ht="15.75" thickBot="1">
      <c r="A112" s="638"/>
      <c r="B112" s="601"/>
      <c r="C112" s="635"/>
      <c r="D112" s="628" t="s">
        <v>71</v>
      </c>
      <c r="E112" s="634">
        <f aca="true" t="shared" si="13" ref="E112:L112">E106</f>
        <v>93919</v>
      </c>
      <c r="F112" s="634">
        <f t="shared" si="13"/>
        <v>60999</v>
      </c>
      <c r="G112" s="639">
        <f t="shared" si="13"/>
        <v>87842</v>
      </c>
      <c r="H112" s="634">
        <f t="shared" si="13"/>
        <v>161342</v>
      </c>
      <c r="I112" s="634">
        <f t="shared" si="13"/>
        <v>71805</v>
      </c>
      <c r="J112" s="634">
        <f t="shared" si="13"/>
        <v>680019</v>
      </c>
      <c r="K112" s="639">
        <f t="shared" si="13"/>
        <v>1008019</v>
      </c>
      <c r="L112" s="1163">
        <f t="shared" si="13"/>
        <v>710767.53</v>
      </c>
      <c r="M112" s="1173">
        <f>(100/K112)*L112</f>
        <v>70.5113227032427</v>
      </c>
    </row>
    <row r="113" spans="1:13" ht="15.75" thickBot="1">
      <c r="A113" s="640"/>
      <c r="B113" s="638"/>
      <c r="C113" s="641"/>
      <c r="D113" s="636" t="s">
        <v>72</v>
      </c>
      <c r="E113" s="642">
        <f>E110+E111+E112</f>
        <v>1635457</v>
      </c>
      <c r="F113" s="642">
        <f>F110+F111+F112</f>
        <v>1638438</v>
      </c>
      <c r="G113" s="643">
        <f>G110+G111+G112</f>
        <v>1616702</v>
      </c>
      <c r="H113" s="642">
        <v>1616702</v>
      </c>
      <c r="I113" s="642">
        <f>I110+I111+I112</f>
        <v>1983565</v>
      </c>
      <c r="J113" s="642">
        <f>J110+J111+J112</f>
        <v>3306327</v>
      </c>
      <c r="K113" s="643">
        <f>K109+K110+K111+K112</f>
        <v>4027985.84</v>
      </c>
      <c r="L113" s="1164">
        <f>L109+L110+L111+L112</f>
        <v>3556845.3000000007</v>
      </c>
      <c r="M113" s="1174">
        <f>(100/K113)*L113</f>
        <v>88.30332184087324</v>
      </c>
    </row>
  </sheetData>
  <sheetProtection/>
  <mergeCells count="7">
    <mergeCell ref="E1:F1"/>
    <mergeCell ref="G1:I1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2019-05-16T08:10:20Z</cp:lastPrinted>
  <dcterms:created xsi:type="dcterms:W3CDTF">2014-11-28T07:09:23Z</dcterms:created>
  <dcterms:modified xsi:type="dcterms:W3CDTF">2019-05-16T08:13:07Z</dcterms:modified>
  <cp:category/>
  <cp:version/>
  <cp:contentType/>
  <cp:contentStatus/>
</cp:coreProperties>
</file>