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340" firstSheet="6" activeTab="9"/>
  </bookViews>
  <sheets>
    <sheet name="príjem" sheetId="1" r:id="rId1"/>
    <sheet name="výdaj" sheetId="2" r:id="rId2"/>
    <sheet name="I.Q príjem" sheetId="3" r:id="rId3"/>
    <sheet name="I.Q výdaj" sheetId="4" r:id="rId4"/>
    <sheet name="II.Q príjem" sheetId="5" r:id="rId5"/>
    <sheet name="II.Q výdaj" sheetId="6" r:id="rId6"/>
    <sheet name="III.Q príjem" sheetId="7" r:id="rId7"/>
    <sheet name="III.Q výdaj" sheetId="8" r:id="rId8"/>
    <sheet name="IV.Q príjem" sheetId="9" r:id="rId9"/>
    <sheet name="IV.Q výdaj" sheetId="10" r:id="rId10"/>
  </sheets>
  <definedNames/>
  <calcPr fullCalcOnLoad="1"/>
</workbook>
</file>

<file path=xl/sharedStrings.xml><?xml version="1.0" encoding="utf-8"?>
<sst xmlns="http://schemas.openxmlformats.org/spreadsheetml/2006/main" count="6011" uniqueCount="593">
  <si>
    <t>BEŽNÝ PRÍJEM  OBEC</t>
  </si>
  <si>
    <t>SKUTOČNOSŤ</t>
  </si>
  <si>
    <t>An.</t>
  </si>
  <si>
    <t>Ukazovateľ</t>
  </si>
  <si>
    <t>schválený</t>
  </si>
  <si>
    <t>upravený</t>
  </si>
  <si>
    <t>Položka</t>
  </si>
  <si>
    <t>čl.</t>
  </si>
  <si>
    <t>Daňové príjmy</t>
  </si>
  <si>
    <t xml:space="preserve">Dane z príjmov a kapitálového majetku </t>
  </si>
  <si>
    <t>Dane z majetku- z nehnuteľnosti</t>
  </si>
  <si>
    <t>Daň z pozemkov</t>
  </si>
  <si>
    <t>Daň zo stavieb</t>
  </si>
  <si>
    <t>Dane za tovary a služby</t>
  </si>
  <si>
    <t>Daň za psa</t>
  </si>
  <si>
    <t>Poplatok za komunálny odpad</t>
  </si>
  <si>
    <t>Daň z predaja alkoholu - z minulých rokov</t>
  </si>
  <si>
    <t>Daň za ubytovanie</t>
  </si>
  <si>
    <t>Nedaňové príjmy</t>
  </si>
  <si>
    <t>Príjmy z podnikania a vlast. majetku</t>
  </si>
  <si>
    <t>Príjmy z vlastníctva</t>
  </si>
  <si>
    <t>Príjem za vydobytné nerasty</t>
  </si>
  <si>
    <t>Príjem z prenájmu pozemkov</t>
  </si>
  <si>
    <t>Príjem z prenájmu budov</t>
  </si>
  <si>
    <t>Príjem z prenájmu bytov</t>
  </si>
  <si>
    <t>Administratívne a iné platby</t>
  </si>
  <si>
    <t>Správne poplatky</t>
  </si>
  <si>
    <t>Pokuty a penále</t>
  </si>
  <si>
    <t xml:space="preserve">Poplatky, platby z náhod. predaja 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</si>
  <si>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</si>
  <si>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</si>
  <si>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</si>
  <si>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</si>
  <si>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</si>
  <si>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</si>
  <si>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</si>
  <si>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</si>
  <si>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Za separovaný zber</t>
  </si>
  <si>
    <t>Príjem zo vstupného</t>
  </si>
  <si>
    <t>Príjem za réžiu stravného MŠ</t>
  </si>
  <si>
    <t>Úroky z vkladov</t>
  </si>
  <si>
    <t>Úroky z bežných účtov</t>
  </si>
  <si>
    <t>Iné nedaňové príjmy</t>
  </si>
  <si>
    <t>Príjem -nedoplatky</t>
  </si>
  <si>
    <t>Príjem z predpísaných mánk a škôd</t>
  </si>
  <si>
    <t>Príjem z dobropisov</t>
  </si>
  <si>
    <t>Granty a transfery</t>
  </si>
  <si>
    <t>Príspevky od sponzorov</t>
  </si>
  <si>
    <t>Dotácia obciam - na ZŠ</t>
  </si>
  <si>
    <t>Dotácia obciam - na stravu deťom</t>
  </si>
  <si>
    <t>Dotácia obciam - uč.pomôcky</t>
  </si>
  <si>
    <t>Dotácia obciam - matrika</t>
  </si>
  <si>
    <t>Dotácia obciam - na voľby</t>
  </si>
  <si>
    <t>Dotácia na sčítanie obyvateľstva</t>
  </si>
  <si>
    <t>Dotácia obciam - prídavok na dieťa</t>
  </si>
  <si>
    <t>Dotácia obciam - civilná obrana</t>
  </si>
  <si>
    <t>Dotácia obciam - Materská škola</t>
  </si>
  <si>
    <t>Dotácia obciam - Ministerstvo financií</t>
  </si>
  <si>
    <t>BEŽNÉ PRÍJMY - OBEC</t>
  </si>
  <si>
    <t>KAPITÁLOVÉ PRÍJMY - OBEC</t>
  </si>
  <si>
    <t>Kapitálové príjmy</t>
  </si>
  <si>
    <t>Príjem z predaja pozemkov</t>
  </si>
  <si>
    <t xml:space="preserve">KAPITÁLOVÉ PRÍJMY SPOLU </t>
  </si>
  <si>
    <t>FINANČNÉ OPERÁCIE -PRÍJMOVÉ</t>
  </si>
  <si>
    <t>Stravné</t>
  </si>
  <si>
    <t>FINANČNÉ OPERÁCIE SPOLU</t>
  </si>
  <si>
    <t>SUMARIZÁCIA</t>
  </si>
  <si>
    <t>BEŽNÉ PRÍJMY OBEC</t>
  </si>
  <si>
    <t>KAPITÁLOVÉ PRÍJMY</t>
  </si>
  <si>
    <t>FINANČNÉ OPERÁCIE - PRÍJMOVÉ</t>
  </si>
  <si>
    <t>ROZPOČTOVÉ PRÍJMY SPOLU</t>
  </si>
  <si>
    <t>BEŽNÝ VÝDAJ OBEC</t>
  </si>
  <si>
    <t>Prog.</t>
  </si>
  <si>
    <t>č.</t>
  </si>
  <si>
    <t>Výdavky verejnej správy - obec</t>
  </si>
  <si>
    <t>3.4</t>
  </si>
  <si>
    <t>Mzdy, platy, služob. príjem</t>
  </si>
  <si>
    <t>Poistné a príspevok do poisťovní</t>
  </si>
  <si>
    <t>Všeob. zdravotná poisťovňa</t>
  </si>
  <si>
    <t>Poisťovňa Dôvera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</si>
  <si>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</si>
  <si>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</si>
  <si>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</si>
  <si>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</si>
  <si>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</si>
  <si>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</si>
  <si>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</si>
  <si>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Energie, voda, komunikácie</t>
  </si>
  <si>
    <t>3.3</t>
  </si>
  <si>
    <t>Elektrická energia</t>
  </si>
  <si>
    <t>Plyn</t>
  </si>
  <si>
    <t>Telefón, fax</t>
  </si>
  <si>
    <t>Poštové služby</t>
  </si>
  <si>
    <t>Koncesionárske poplatky</t>
  </si>
  <si>
    <t>Materiál</t>
  </si>
  <si>
    <t>Interierové vybavenie</t>
  </si>
  <si>
    <t xml:space="preserve">Výpočtová technika </t>
  </si>
  <si>
    <t>Dielenská techn., stroje, náradie, elektrosp.</t>
  </si>
  <si>
    <t>Hasiace prístroje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</si>
  <si>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</si>
  <si>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</si>
  <si>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</si>
  <si>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</si>
  <si>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</si>
  <si>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</si>
  <si>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</si>
  <si>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2.1</t>
  </si>
  <si>
    <t>Drobné vybavenie priest. (šálky, vázy)</t>
  </si>
  <si>
    <t>1.2</t>
  </si>
  <si>
    <t>Mapy, geometrické plány</t>
  </si>
  <si>
    <t>Knihy, časopisy, noviny, zbierky zákonov</t>
  </si>
  <si>
    <t>Pracovné odevy a obuv</t>
  </si>
  <si>
    <t>Potraviny ( minerálka)</t>
  </si>
  <si>
    <t>1.1.1</t>
  </si>
  <si>
    <t>Reprezentačné výdavky</t>
  </si>
  <si>
    <t>Dopravné</t>
  </si>
  <si>
    <t>3.7</t>
  </si>
  <si>
    <t>Pohonné hmoty - osobný automobil</t>
  </si>
  <si>
    <t>Pohonné hmoty - traktor, UNICOM</t>
  </si>
  <si>
    <t>Oleje, špeciálne kvapaliny</t>
  </si>
  <si>
    <t>Servis, údržba dopr. prostriedkov - os.aut.</t>
  </si>
  <si>
    <t>Servis, údržba dopr. pr. - UNICOM, Traktor</t>
  </si>
  <si>
    <t>Povinné zmluvné poistenie vozidiel</t>
  </si>
  <si>
    <t>Havarijné poistenie</t>
  </si>
  <si>
    <t>Vybavenie vozidiel</t>
  </si>
  <si>
    <t>Dialničné známky, parkovné</t>
  </si>
  <si>
    <t>Rutinná a štandardná údržba</t>
  </si>
  <si>
    <t>3.6</t>
  </si>
  <si>
    <t>Údržba počítačov a softwéru</t>
  </si>
  <si>
    <t>Údržba telefónnej ústredne</t>
  </si>
  <si>
    <t>Údržba dielenskej techniky</t>
  </si>
  <si>
    <t>Údržba elektrospotreb.</t>
  </si>
  <si>
    <t>Údržba kotla</t>
  </si>
  <si>
    <t>Údržba budov</t>
  </si>
  <si>
    <t>10.2</t>
  </si>
  <si>
    <t>Údržba verejných priestranstiev</t>
  </si>
  <si>
    <t>Údržba verejného rozhlasu</t>
  </si>
  <si>
    <t>Nájomné za prenájom</t>
  </si>
  <si>
    <t>Služby</t>
  </si>
  <si>
    <t>Poplatok za útulok</t>
  </si>
  <si>
    <t>BOZP</t>
  </si>
  <si>
    <t>Tlačiarenské služby</t>
  </si>
  <si>
    <t>Revízie zariadení</t>
  </si>
  <si>
    <t>1.4</t>
  </si>
  <si>
    <t>Výroba kľúčov, pečiatok, iné remeselné pr.</t>
  </si>
  <si>
    <t>6.1</t>
  </si>
  <si>
    <t>Prieskumné, projektové, geodetické práce</t>
  </si>
  <si>
    <t>3.1</t>
  </si>
  <si>
    <t>Notárske, právne</t>
  </si>
  <si>
    <t>1.5</t>
  </si>
  <si>
    <t>Audítorske služby</t>
  </si>
  <si>
    <t>Posudky, štúdie, územný plán</t>
  </si>
  <si>
    <t>Poplatky ochranným autorským zväzom</t>
  </si>
  <si>
    <t>Stravovanie</t>
  </si>
  <si>
    <t>3.2</t>
  </si>
  <si>
    <t>Poistenie majetku</t>
  </si>
  <si>
    <t>Kolky</t>
  </si>
  <si>
    <t>Prídel do sociálneho fondu</t>
  </si>
  <si>
    <t>1.1.2</t>
  </si>
  <si>
    <t>Odmena poslancom ob.zastupiteľstva</t>
  </si>
  <si>
    <t>Odmena členom komisií</t>
  </si>
  <si>
    <t>Odmena na dohodu o vyk.práce</t>
  </si>
  <si>
    <t>Transfery v rámci verejnej správy</t>
  </si>
  <si>
    <t>Presun dotácie - stav. Úrad</t>
  </si>
  <si>
    <t>Odchodné</t>
  </si>
  <si>
    <t>01.1.2.</t>
  </si>
  <si>
    <t>Finančná a rozpočtová oblasť</t>
  </si>
  <si>
    <t>Tovary a služby</t>
  </si>
  <si>
    <t>Poplatky za vedenie účtov</t>
  </si>
  <si>
    <t>01.3.3.</t>
  </si>
  <si>
    <t>Matrika</t>
  </si>
  <si>
    <t>4.2</t>
  </si>
  <si>
    <t>Knihy</t>
  </si>
  <si>
    <t>Ošatné</t>
  </si>
  <si>
    <t>Transfery nezisk. právbnickým  sub.</t>
  </si>
  <si>
    <t>1.6</t>
  </si>
  <si>
    <t>Členské príspevky tuzemským združ.</t>
  </si>
  <si>
    <t>01.6.0.</t>
  </si>
  <si>
    <t>Všeobecné verejné služby</t>
  </si>
  <si>
    <t>1.7</t>
  </si>
  <si>
    <t>Výdaj na voľby</t>
  </si>
  <si>
    <t>01.7.0.</t>
  </si>
  <si>
    <t>Transakcie verejného dlhu</t>
  </si>
  <si>
    <t>Splácanie úrokov a ostatné platby</t>
  </si>
  <si>
    <t>Splácanie úrokov z úveru</t>
  </si>
  <si>
    <t>Splácanie úrokov z úveru  16 BJ</t>
  </si>
  <si>
    <t>Manipulačné poplatky k úveru</t>
  </si>
  <si>
    <t>02.2.0.</t>
  </si>
  <si>
    <t>Civilná ochrana</t>
  </si>
  <si>
    <t>5.2</t>
  </si>
  <si>
    <t>Odmena na dohodu o vykonaní práce</t>
  </si>
  <si>
    <t>03.2.0.</t>
  </si>
  <si>
    <t>5.3</t>
  </si>
  <si>
    <t>Tepelná energia</t>
  </si>
  <si>
    <t>Reprezentačné</t>
  </si>
  <si>
    <t>Revízie</t>
  </si>
  <si>
    <t>Pohonné hmoty</t>
  </si>
  <si>
    <t>Servis, údržba dopr. prostriedkov</t>
  </si>
  <si>
    <t>Údržba PZ</t>
  </si>
  <si>
    <t>Nájomné za nájom</t>
  </si>
  <si>
    <t>Prenájom ihriska</t>
  </si>
  <si>
    <t>Štartovné</t>
  </si>
  <si>
    <t>Vodné hospodárstvo</t>
  </si>
  <si>
    <t>10.3</t>
  </si>
  <si>
    <t>Čistenie vodných tokov</t>
  </si>
  <si>
    <t>04.5.1.</t>
  </si>
  <si>
    <t>Cestná doprava</t>
  </si>
  <si>
    <t>Materiál na údržbu ciest</t>
  </si>
  <si>
    <t>Dopravné značky</t>
  </si>
  <si>
    <t>Údržba komunikácií, chodníkov, mostov</t>
  </si>
  <si>
    <t>05.1.0.</t>
  </si>
  <si>
    <t>Nakladanie s odpadmi</t>
  </si>
  <si>
    <t>10.1</t>
  </si>
  <si>
    <t>Odpadové nádoby</t>
  </si>
  <si>
    <t>Materiál na údržbu</t>
  </si>
  <si>
    <t>Vrecia na separovaný zber</t>
  </si>
  <si>
    <t>Palivo - benzín do kosačiek, píly</t>
  </si>
  <si>
    <t>Údržba verejnej zelene</t>
  </si>
  <si>
    <t>Údržba priestorov zberného dvora</t>
  </si>
  <si>
    <t>Uloženie a likvidácia odpadu</t>
  </si>
  <si>
    <t>05.2.0.</t>
  </si>
  <si>
    <t>Nakladanie s odpadovými vodami</t>
  </si>
  <si>
    <t>Údržba prečerpávacej stanice</t>
  </si>
  <si>
    <t>Čistenie kanalizácie</t>
  </si>
  <si>
    <t>Vývoz fekálií</t>
  </si>
  <si>
    <t>Výstavba 16 Bytovej jednotky</t>
  </si>
  <si>
    <t>06.3.0.</t>
  </si>
  <si>
    <t>Zásobovanie vodou</t>
  </si>
  <si>
    <t>Údržba vodárne</t>
  </si>
  <si>
    <t>06.4.0.</t>
  </si>
  <si>
    <t>Verejné osvetlenie</t>
  </si>
  <si>
    <t>5.1</t>
  </si>
  <si>
    <t>Energie-elektr. energia</t>
  </si>
  <si>
    <t>06.6.0.</t>
  </si>
  <si>
    <t>Bývanie a občianska vybavenosť</t>
  </si>
  <si>
    <t>3.8</t>
  </si>
  <si>
    <t>Elektrická energa</t>
  </si>
  <si>
    <t>Plyn 16 BJ</t>
  </si>
  <si>
    <t>Rutinná a štandardná údržba - byty</t>
  </si>
  <si>
    <t>Údržba budov, fond opráv 16 bj</t>
  </si>
  <si>
    <t>Údržba budov, fond opráv 157</t>
  </si>
  <si>
    <t>Rozúčtovanie tepla</t>
  </si>
  <si>
    <t>Poistenie</t>
  </si>
  <si>
    <t>Preplatky</t>
  </si>
  <si>
    <t>Poplatky</t>
  </si>
  <si>
    <t>08.1.0.</t>
  </si>
  <si>
    <t>Rekreačné a športové služby</t>
  </si>
  <si>
    <t>8.1</t>
  </si>
  <si>
    <t>Dotácia TJ Ladce</t>
  </si>
  <si>
    <t>8.2</t>
  </si>
  <si>
    <t>Vybavenie detských ihrísk</t>
  </si>
  <si>
    <t>08.2.0.</t>
  </si>
  <si>
    <t>Kultúrne služby - DK, ZPOZ</t>
  </si>
  <si>
    <t>9.1</t>
  </si>
  <si>
    <t>Všeobecná zdrav. Poisť.</t>
  </si>
  <si>
    <t>Prestavba DK</t>
  </si>
  <si>
    <t>Drobné vybavenie ( poháre, šálky)</t>
  </si>
  <si>
    <t>4.1</t>
  </si>
  <si>
    <t>Reprezentačné výdavky - ZPOZ</t>
  </si>
  <si>
    <t>6.2</t>
  </si>
  <si>
    <t>Externý menežment</t>
  </si>
  <si>
    <t>Kultúrne podujatia - silvester</t>
  </si>
  <si>
    <t>Čistenie obrusov</t>
  </si>
  <si>
    <t>Ošatné - ZPOZ</t>
  </si>
  <si>
    <t>Vyrovnanie nájmu</t>
  </si>
  <si>
    <t>Knižnica</t>
  </si>
  <si>
    <t>VŠZP</t>
  </si>
  <si>
    <t>Rezervný fond</t>
  </si>
  <si>
    <t>Sociálny fond</t>
  </si>
  <si>
    <t>08.4.0.</t>
  </si>
  <si>
    <t>Náboženské a iné spoloč. služby</t>
  </si>
  <si>
    <t>4.4</t>
  </si>
  <si>
    <t>Elektrická energia - dom smútku</t>
  </si>
  <si>
    <t>Rutinná a štan. údržba Dom smútku</t>
  </si>
  <si>
    <t>Údržba cintorínov</t>
  </si>
  <si>
    <t>Pohrebná služba</t>
  </si>
  <si>
    <t xml:space="preserve">Transfery jednot. a nezisk. org. </t>
  </si>
  <si>
    <t>Členské príspevky nezisk.org.</t>
  </si>
  <si>
    <t>Príspevok neziskovým organizáciam</t>
  </si>
  <si>
    <t>Príspevok odborovým organizáciam</t>
  </si>
  <si>
    <t>Príspevok fara</t>
  </si>
  <si>
    <t>08.6.0.</t>
  </si>
  <si>
    <t>Kultúrne a cirkevné pamiatrky</t>
  </si>
  <si>
    <t>Rutinná a štandartná údržba</t>
  </si>
  <si>
    <t>7.1</t>
  </si>
  <si>
    <t>Cestovné náklady, stravné</t>
  </si>
  <si>
    <t>Vodné</t>
  </si>
  <si>
    <t>Poštovné</t>
  </si>
  <si>
    <t>Interiérové vybavenie</t>
  </si>
  <si>
    <t>Náradie</t>
  </si>
  <si>
    <t>Hasiaci prístroj</t>
  </si>
  <si>
    <t xml:space="preserve">Kancelárske potreby </t>
  </si>
  <si>
    <t>Čistiace a hygienické potreby</t>
  </si>
  <si>
    <t>Materiál údržba</t>
  </si>
  <si>
    <t>Knihy, časopisy, noviny</t>
  </si>
  <si>
    <t>Učebné pomôcky</t>
  </si>
  <si>
    <t>Posteľná bielizeň, uteráky</t>
  </si>
  <si>
    <t>MDD potraviny</t>
  </si>
  <si>
    <t>PHM</t>
  </si>
  <si>
    <t>Prepravné</t>
  </si>
  <si>
    <t>Preprava autobus</t>
  </si>
  <si>
    <t>Údržba škôl</t>
  </si>
  <si>
    <t>Kultúrne podujatia</t>
  </si>
  <si>
    <t>Divadlo</t>
  </si>
  <si>
    <t>Školenie</t>
  </si>
  <si>
    <t>Vývoz odpadu</t>
  </si>
  <si>
    <t>7.3</t>
  </si>
  <si>
    <t>Toner</t>
  </si>
  <si>
    <t>Vybavenie stravovacích zariadení</t>
  </si>
  <si>
    <t>Pracovné odevy, obuv</t>
  </si>
  <si>
    <t>Údržba výťahov</t>
  </si>
  <si>
    <t>Údržba kuchynských zariadení</t>
  </si>
  <si>
    <t>Odber odpadu</t>
  </si>
  <si>
    <t>09.5.0.</t>
  </si>
  <si>
    <t>3.5</t>
  </si>
  <si>
    <t>Školenia, semináre</t>
  </si>
  <si>
    <t>Opatrovateľská služba</t>
  </si>
  <si>
    <t>11.2</t>
  </si>
  <si>
    <t>Materiál - Hyg. Potreby</t>
  </si>
  <si>
    <t>Transfer na opatrovateľskú službu</t>
  </si>
  <si>
    <t>Rodina a deti</t>
  </si>
  <si>
    <t>11.1</t>
  </si>
  <si>
    <t>Prídavok na dieťa</t>
  </si>
  <si>
    <t>Dávky soc.pomoci - hmotná núdza</t>
  </si>
  <si>
    <t>Dávky hmot.núdzi - osobitný príjemca</t>
  </si>
  <si>
    <t>Sociálne služby</t>
  </si>
  <si>
    <t>7.2</t>
  </si>
  <si>
    <t>Presun dotácie</t>
  </si>
  <si>
    <t>Presun dotácie PK, OK</t>
  </si>
  <si>
    <t>BEŽNÝ VÝDAJ - OBEC</t>
  </si>
  <si>
    <t xml:space="preserve">BEŽNÝ VÝDAJ - ZŠ </t>
  </si>
  <si>
    <t>BEŽNÝ VÝDAJ SPOLU</t>
  </si>
  <si>
    <t>KAPITÁLOVÉ VÝDAVKY - OBEC</t>
  </si>
  <si>
    <t>04.4.3</t>
  </si>
  <si>
    <t>Výstavba</t>
  </si>
  <si>
    <t>12.1</t>
  </si>
  <si>
    <t>Projektová dokumentácia</t>
  </si>
  <si>
    <t>KAPITÁLOVÝ VÝDAJ  SPOLU</t>
  </si>
  <si>
    <t>FINANČNÉ OPERÁCIE -VÝDAVKOVÉ</t>
  </si>
  <si>
    <t>Transakcie verejného dlhu - 16 bytová jednotka</t>
  </si>
  <si>
    <t>ROZPOČTOVÉ VÝDAVKY SPOLU</t>
  </si>
  <si>
    <t>Predprimárne vzdelávanie MŠ</t>
  </si>
  <si>
    <t>Vedľajšie služby v školstve ŠJ</t>
  </si>
  <si>
    <t>Primárne vzdelávanie ZŠ</t>
  </si>
  <si>
    <t>Daň za užívanie verejného priestranstva</t>
  </si>
  <si>
    <t>Poplatok za prenájom traktora</t>
  </si>
  <si>
    <t>Licencie -výherné automaty</t>
  </si>
  <si>
    <t>Poplatok za vydanie stanoviska</t>
  </si>
  <si>
    <t>Príjem z odvodu hazardných hier</t>
  </si>
  <si>
    <t>Cestovné náhrady</t>
  </si>
  <si>
    <t>Tuzemské</t>
  </si>
  <si>
    <t>01.1.1</t>
  </si>
  <si>
    <t>Ochrana pred požiarmi</t>
  </si>
  <si>
    <t>04.2.1</t>
  </si>
  <si>
    <t>08.2.0</t>
  </si>
  <si>
    <t>Vzdelávanie nedefinované</t>
  </si>
  <si>
    <t>10.1.2</t>
  </si>
  <si>
    <t>10.4.0</t>
  </si>
  <si>
    <t>10.7.0</t>
  </si>
  <si>
    <t>Príjem za ostané služby</t>
  </si>
  <si>
    <t>Príjem z prenájmu ver. priestorov</t>
  </si>
  <si>
    <t>Príjem z refundácie</t>
  </si>
  <si>
    <t>Hygienické potreby</t>
  </si>
  <si>
    <t>Čistiace potreby</t>
  </si>
  <si>
    <t>Pečiatky</t>
  </si>
  <si>
    <t>Vybavenie verejného priestranstva</t>
  </si>
  <si>
    <t>Vypracovanie žiadosti NFP</t>
  </si>
  <si>
    <t>Členský príspevok</t>
  </si>
  <si>
    <t>Nádoby - psie extrementy</t>
  </si>
  <si>
    <t>Ozvučenie domu smútku</t>
  </si>
  <si>
    <t>Čistiace  potreby</t>
  </si>
  <si>
    <t>Vybavenie tried</t>
  </si>
  <si>
    <t>Dotácia obciam - osobitný príjemca</t>
  </si>
  <si>
    <t>Dotácia obciam - opatrovateľská služba</t>
  </si>
  <si>
    <t>Osobitný príjemca</t>
  </si>
  <si>
    <t>Daň za predajné automaty</t>
  </si>
  <si>
    <t>Údržba autobusovej zastávky Tunežice</t>
  </si>
  <si>
    <t>Údržba komunikácuí</t>
  </si>
  <si>
    <t>Rok 2019</t>
  </si>
  <si>
    <t>Poplatok za stavebný odpad</t>
  </si>
  <si>
    <t>Dotácia obciam - územný plán</t>
  </si>
  <si>
    <t>Dotácia obciam -znevýhodnený uchádzač</t>
  </si>
  <si>
    <t>Transfer z recyklačného fondu - sep. zber</t>
  </si>
  <si>
    <t>16 BJ - fond opráv z minulých rokov</t>
  </si>
  <si>
    <t>Zábezpeka 16 BJ</t>
  </si>
  <si>
    <t>Zábezpeka - príjem</t>
  </si>
  <si>
    <t>Trezor,kávovar</t>
  </si>
  <si>
    <t>4.5</t>
  </si>
  <si>
    <t>Archivačné boxy</t>
  </si>
  <si>
    <t>Licencia</t>
  </si>
  <si>
    <t>Archivačné služby</t>
  </si>
  <si>
    <t>Vytýčenie inžinierských sietí</t>
  </si>
  <si>
    <t>Prípojka plynu</t>
  </si>
  <si>
    <t>09.6.0.1</t>
  </si>
  <si>
    <t xml:space="preserve">Transfery  nezisk. org. </t>
  </si>
  <si>
    <t>7.4</t>
  </si>
  <si>
    <t>Transfer ZUŠ</t>
  </si>
  <si>
    <t>Transfer CVČ</t>
  </si>
  <si>
    <t>05.1.0</t>
  </si>
  <si>
    <t xml:space="preserve">Nádoby na separovaný </t>
  </si>
  <si>
    <t>Digestor 16 Bj., materiál</t>
  </si>
  <si>
    <t>Daň z bytov a nebytových priestorov v byt.dome</t>
  </si>
  <si>
    <t>Dotácia obciam - stav. úrad, cestná doprava.</t>
  </si>
  <si>
    <t>Dotácia obciam - životné prostredie</t>
  </si>
  <si>
    <t>09.1.1.1</t>
  </si>
  <si>
    <t>Zdroj</t>
  </si>
  <si>
    <t>Energetický audit</t>
  </si>
  <si>
    <t>Údržba vojnových hrobov</t>
  </si>
  <si>
    <t>Rekonštrukcia DK</t>
  </si>
  <si>
    <t>Palivo ako zdroj energie</t>
  </si>
  <si>
    <t>Cestná daň</t>
  </si>
  <si>
    <t>Nákup pozemkov</t>
  </si>
  <si>
    <t>08.1.0</t>
  </si>
  <si>
    <t>09.1.2.1</t>
  </si>
  <si>
    <t>Rekonštrukcia telocvične ZŠ</t>
  </si>
  <si>
    <t>Finančná zábezpeka</t>
  </si>
  <si>
    <t>Recyklačný fond</t>
  </si>
  <si>
    <t>Náhrady</t>
  </si>
  <si>
    <t>Elektronická komunikácia</t>
  </si>
  <si>
    <t>Odevy</t>
  </si>
  <si>
    <t>Stan - akcie</t>
  </si>
  <si>
    <t>Dni obce</t>
  </si>
  <si>
    <t>Kuchynská linka</t>
  </si>
  <si>
    <t>Rok 2020</t>
  </si>
  <si>
    <t>Príjem z refakturácie</t>
  </si>
  <si>
    <t xml:space="preserve">Príjem z ročného zúčtovania poistného </t>
  </si>
  <si>
    <t>Rok 2016</t>
  </si>
  <si>
    <t>Deratizácia</t>
  </si>
  <si>
    <t>16 Bj - zábezpeka</t>
  </si>
  <si>
    <t>Transfer MF - kamerový systém</t>
  </si>
  <si>
    <t>Transfer MF - oplotenie MŠ</t>
  </si>
  <si>
    <t>16 Bj zapojenie FP z pred. Rokov</t>
  </si>
  <si>
    <t>Dielňa plyn</t>
  </si>
  <si>
    <t xml:space="preserve">Materiíl </t>
  </si>
  <si>
    <t>Externý manažment</t>
  </si>
  <si>
    <t>Konkurzy</t>
  </si>
  <si>
    <t>Ohrievač vody</t>
  </si>
  <si>
    <t>Kamerový systém</t>
  </si>
  <si>
    <t>Kultúrne služby</t>
  </si>
  <si>
    <t>Transakcie verejného dlhu - splátka úveru</t>
  </si>
  <si>
    <t>Príjem za stravné MŠ</t>
  </si>
  <si>
    <t>Zd.</t>
  </si>
  <si>
    <t>Potraviny MŠ</t>
  </si>
  <si>
    <t>Preklenovací úver</t>
  </si>
  <si>
    <t>Transakcie verejného dlhu - preklenovací úver</t>
  </si>
  <si>
    <t>Splácanie úrokov - SZRB Modernizácia DK</t>
  </si>
  <si>
    <t>Transfer MŽP - Modernizácia DK</t>
  </si>
  <si>
    <t>3AA1</t>
  </si>
  <si>
    <t>3AA2</t>
  </si>
  <si>
    <t>717 002</t>
  </si>
  <si>
    <t>72f</t>
  </si>
  <si>
    <t>ROZPOČET ROK 2018</t>
  </si>
  <si>
    <t>Rok 2021</t>
  </si>
  <si>
    <t>Zostatok pros. z predch. Rokov</t>
  </si>
  <si>
    <t>Príjem za stravné</t>
  </si>
  <si>
    <t>Rok 2017</t>
  </si>
  <si>
    <t>Potvrdenia</t>
  </si>
  <si>
    <t>Vlajka</t>
  </si>
  <si>
    <t>Podujatia</t>
  </si>
  <si>
    <t>Zdravotné prehladky</t>
  </si>
  <si>
    <t>71</t>
  </si>
  <si>
    <t>Rekonštrukcia plota MŠ</t>
  </si>
  <si>
    <t>Rekonštkukcia plota MŠ</t>
  </si>
  <si>
    <t>Asistenčný poplatok IOMO</t>
  </si>
  <si>
    <t>Dotácia obciam -obnova pomníka padlým</t>
  </si>
  <si>
    <t>Lesy SR š.p. - príspevok z fondu lesov</t>
  </si>
  <si>
    <t>Investičný úver</t>
  </si>
  <si>
    <t>BEŽNÉ PRÍJMY ZŠ</t>
  </si>
  <si>
    <t>Zdravotná služba</t>
  </si>
  <si>
    <t>Kompostery</t>
  </si>
  <si>
    <t>Kompostery - dotácia</t>
  </si>
  <si>
    <t>Program odpadového hospodárstva</t>
  </si>
  <si>
    <t>Ohrievač</t>
  </si>
  <si>
    <t>DK pútač</t>
  </si>
  <si>
    <t>Štúdie, posudky</t>
  </si>
  <si>
    <t>Výpočtová technika</t>
  </si>
  <si>
    <t xml:space="preserve">Pracovné odevy - dotácia </t>
  </si>
  <si>
    <t>Údržba prevádzkových strojov</t>
  </si>
  <si>
    <t>04.5.1</t>
  </si>
  <si>
    <t>Rekonštrukcia a modernizácia - dotácia</t>
  </si>
  <si>
    <t>Rekonštrukcia DK vlastné náklady</t>
  </si>
  <si>
    <t>Rekonštrukcia DK 5% účasť</t>
  </si>
  <si>
    <t>Rekonštrukcia DK - úver</t>
  </si>
  <si>
    <t>Rekonštrukcia DK - neoprávnené výdavky</t>
  </si>
  <si>
    <t>Transakcie verejného dlhu - investičný úver</t>
  </si>
  <si>
    <t>Materiál zberový dvor</t>
  </si>
  <si>
    <t>Dotácia obciam - Ministerstvo ŽP - koppostery</t>
  </si>
  <si>
    <t>Údržba ihrísk - Tunežice, Ladce</t>
  </si>
  <si>
    <t>Materiál - Výmena vodomerov</t>
  </si>
  <si>
    <t>Známky, informačné tabule</t>
  </si>
  <si>
    <t xml:space="preserve">Výstavba- investičný úver, IBV, MŠ </t>
  </si>
  <si>
    <t>Rekonštrukcia a modernizácia ul. Záhradná</t>
  </si>
  <si>
    <t>Rekonštrukcia a modernizácia ul. Kukučínova</t>
  </si>
  <si>
    <t>Materiál na údržbu, kanalizačná prípojka</t>
  </si>
  <si>
    <t>Rozpočet bol vyvesený dňa 22.11.2018</t>
  </si>
  <si>
    <t>Nákup komponentov - ihriská</t>
  </si>
  <si>
    <t xml:space="preserve">Propagácia, reklama </t>
  </si>
  <si>
    <t>&amp;</t>
  </si>
  <si>
    <t>Materiál - okná ŠJ</t>
  </si>
  <si>
    <t>BEŽNÉ PRÍJMY - ZŠ</t>
  </si>
  <si>
    <t>Údržba verejného osvetlenia, prekládka stĺpa</t>
  </si>
  <si>
    <t>Materiál na údržbu okná ŠJ</t>
  </si>
  <si>
    <t>SCHVÁLENÝ ROZPOČET</t>
  </si>
  <si>
    <t>BEŽNÝ PRÍJEM SPOLU</t>
  </si>
  <si>
    <t>Elektrospotrebiče</t>
  </si>
  <si>
    <t>Ing. Jaroslav Koyš</t>
  </si>
  <si>
    <t>starosta obce</t>
  </si>
  <si>
    <t>% Pln.</t>
  </si>
  <si>
    <t>skutoč. I.Q</t>
  </si>
  <si>
    <t>ROZPOČET ROK 2019</t>
  </si>
  <si>
    <t>72G</t>
  </si>
  <si>
    <t xml:space="preserve">Dohoda o vykonaní práce </t>
  </si>
  <si>
    <t>skut. I. Q</t>
  </si>
  <si>
    <t>% plnenie</t>
  </si>
  <si>
    <t>skutočnosť</t>
  </si>
  <si>
    <t>Cestná daň, dane</t>
  </si>
  <si>
    <t>Údržba telef. ústredne, kamerový systém</t>
  </si>
  <si>
    <t>Údržba verej. osvetlenia, prekládka stĺpa</t>
  </si>
  <si>
    <t>Servis kotla</t>
  </si>
  <si>
    <t xml:space="preserve">Rekonštrukcia a modernizácia chodník </t>
  </si>
  <si>
    <t>Skutočnosť</t>
  </si>
  <si>
    <t>Bežiaci pás</t>
  </si>
  <si>
    <t>Zdravotné prehliadky</t>
  </si>
  <si>
    <t>Zdravotná prehliadka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</si>
  <si>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&amp;</t>
  </si>
  <si>
    <t xml:space="preserve"> </t>
  </si>
  <si>
    <t>Rezerva</t>
  </si>
  <si>
    <t>Vypracoval: Ing. Alena Černotová</t>
  </si>
  <si>
    <t>Schválil :</t>
  </si>
  <si>
    <t xml:space="preserve"> Ing. Jaroslav Koyš, starosta obce </t>
  </si>
  <si>
    <t>Zostatok na bežnom účte k 31.03.2019</t>
  </si>
  <si>
    <t>Zostaok v pokladni k 31.03.2019</t>
  </si>
  <si>
    <t>Zostatok na strav. účte k 31.03.2019</t>
  </si>
  <si>
    <t>Zostatok na účte SF k 31.03.2019</t>
  </si>
  <si>
    <t xml:space="preserve">Zostatok nesplat. úveru k 31.03.2019                  </t>
  </si>
  <si>
    <t xml:space="preserve">Zostatok nesplat. ú. SZRB k 31.03.2019          75 513,08     </t>
  </si>
  <si>
    <t xml:space="preserve">Zostatok nesp. úveru k 31.03.2019 ŠFRB          </t>
  </si>
  <si>
    <t xml:space="preserve"> V Ladcoch, dňa 24.04.2019 </t>
  </si>
  <si>
    <t>Zostatok na bytovom účte k 31.03.2019              66 035,22</t>
  </si>
  <si>
    <t>skutoč. II.Q</t>
  </si>
  <si>
    <t>skut. II. Q</t>
  </si>
  <si>
    <t>Údržba bleskozvodu</t>
  </si>
  <si>
    <t>Výkopové práce</t>
  </si>
  <si>
    <t xml:space="preserve">Materiál </t>
  </si>
  <si>
    <t>Posudok</t>
  </si>
  <si>
    <t>Škola v prírode</t>
  </si>
  <si>
    <t>Zostatok na bežnom účte k 30.06.2019</t>
  </si>
  <si>
    <t>Zostaok v pokladni k 30.06.2019</t>
  </si>
  <si>
    <t>Zostatok na strav. účte k 30.06.2019</t>
  </si>
  <si>
    <t>Zostatok na účte SF k 30.06.2019</t>
  </si>
  <si>
    <t>Zostatok na bytovom účte k 30.06.2019              66 035,22</t>
  </si>
  <si>
    <t xml:space="preserve">Zostatok nesplat. úveru k 30.06.2019                  </t>
  </si>
  <si>
    <t xml:space="preserve">Zostatok nesplat. ú. SZRB k 30.06.2019          75 513,08     </t>
  </si>
  <si>
    <t xml:space="preserve">Zostatok nesp. úveru k 30.06.2019 ŠFRB          </t>
  </si>
  <si>
    <t xml:space="preserve"> V Ladcoch, dňa 12.07.2019 </t>
  </si>
  <si>
    <t>skutoč. III.Q</t>
  </si>
  <si>
    <t>1AB1</t>
  </si>
  <si>
    <t>Zostatok na bežnom účte k 30.09.2019</t>
  </si>
  <si>
    <t>Zostaok v pokladni k 30.09.2019</t>
  </si>
  <si>
    <t>Zostatok na strav. účte k 30.09.2019</t>
  </si>
  <si>
    <t>Zostatok na účte SF k 30.09.2019</t>
  </si>
  <si>
    <t>Zostatok na bytovom účte k 30.09.2019              66 035,22</t>
  </si>
  <si>
    <t xml:space="preserve">Zostatok nesplat. úveru k 30.09.2019                  </t>
  </si>
  <si>
    <t xml:space="preserve">Zostatok nesplat. ú. SZRB k 30.09.2019          75 513,08     </t>
  </si>
  <si>
    <t xml:space="preserve">Zostatok nesp. úveru k 30.09.2019 ŠFRB          </t>
  </si>
  <si>
    <t>skut. III. Q</t>
  </si>
  <si>
    <t>713 004</t>
  </si>
  <si>
    <t>Čistiaci stroj</t>
  </si>
  <si>
    <t>Príjem z poistného plnenia</t>
  </si>
  <si>
    <t xml:space="preserve">Propagácia, reklama, inzercia </t>
  </si>
  <si>
    <t xml:space="preserve"> V Ladcoch, dňa 12.10.2019 </t>
  </si>
  <si>
    <t>72E</t>
  </si>
  <si>
    <t>Dotácia obciam - ZŠ športové prvky</t>
  </si>
  <si>
    <t xml:space="preserve">Transfer MF - MŠ energetické zvýhodnenie </t>
  </si>
  <si>
    <t>Transfer Úrad vlády ZŠ</t>
  </si>
  <si>
    <t>skutoč. IV.Q</t>
  </si>
  <si>
    <t>skut. IV. Q</t>
  </si>
  <si>
    <t>Príspevok mestu</t>
  </si>
  <si>
    <t>Rekonštrukcia a modernizácia vlastné zdroje</t>
  </si>
  <si>
    <t>KAPITÁLOVÝ VÝDAJ  ZŠ</t>
  </si>
  <si>
    <t>KAPITÁLOVÝ VÝDAJ  OBEC</t>
  </si>
  <si>
    <t>Zostatok na bežnom účte k 31.12.2019</t>
  </si>
  <si>
    <t>Zostatok na strav. účte k 31.12.2019</t>
  </si>
  <si>
    <t>Zostatok na účte SF k 31.12.2019</t>
  </si>
  <si>
    <t xml:space="preserve">Zostatok nesplat. úveru k 31.12.2019                  </t>
  </si>
  <si>
    <t xml:space="preserve">Zostatok nesp. úveru k 31.12.2019 ŠFRB          </t>
  </si>
  <si>
    <t xml:space="preserve"> V Ladcoch, dňa 24.01.2020 </t>
  </si>
  <si>
    <t>DK tabule</t>
  </si>
  <si>
    <t>Sporák</t>
  </si>
  <si>
    <t>Zostatok na bytovom účte k 31.12.2019                    66 035,22</t>
  </si>
  <si>
    <t xml:space="preserve">Zostatok nesplat. ú. SZRB k 31.12.2019         172 786,82    </t>
  </si>
  <si>
    <t xml:space="preserve"> 142  229,00</t>
  </si>
  <si>
    <t>Zostaok v pokladni k 31.12.2019              1 626,29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</si>
</sst>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1B]dd\.\ mmmm\ yyyy"/>
    <numFmt numFmtId="175" formatCode="#,##0.0"/>
    <numFmt numFmtId="176" formatCode="0.000"/>
    <numFmt numFmtId="177" formatCode="0.0"/>
    <numFmt numFmtId="178" formatCode="[$-41B]d\.\ mmmm\ yyyy"/>
    <numFmt numFmtId="179" formatCode="[$-41B]dddd\,\ d\.\ mmmm\ yyyy"/>
    <numFmt numFmtId="180" formatCode="#,##0.000"/>
    <numFmt numFmtId="181" formatCode="0.0000"/>
    <numFmt numFmtId="182" formatCode="0.00000"/>
    <numFmt numFmtId="183" formatCode="0.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4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62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b/>
      <sz val="8"/>
      <color indexed="36"/>
      <name val="Arial"/>
      <family val="2"/>
    </font>
    <font>
      <b/>
      <sz val="8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3" tint="0.39998000860214233"/>
      <name val="Arial"/>
      <family val="2"/>
    </font>
    <font>
      <b/>
      <sz val="8"/>
      <color rgb="FF0070C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7030A0"/>
      <name val="Arial"/>
      <family val="2"/>
    </font>
    <font>
      <b/>
      <sz val="8"/>
      <color theme="3"/>
      <name val="Arial"/>
      <family val="2"/>
    </font>
    <font>
      <b/>
      <sz val="8"/>
      <color rgb="FF2354DD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hair"/>
      <right style="thin"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/>
      <right/>
      <top style="thin"/>
      <bottom/>
    </border>
    <border>
      <left style="thin"/>
      <right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/>
      <bottom/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 style="medium"/>
      <bottom style="thin"/>
    </border>
    <border>
      <left style="medium"/>
      <right/>
      <top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hair"/>
    </border>
    <border>
      <left style="thin"/>
      <right/>
      <top style="hair"/>
      <bottom/>
    </border>
    <border>
      <left>
        <color indexed="63"/>
      </left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/>
    </border>
    <border>
      <left style="thin"/>
      <right/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 style="hair"/>
      <bottom style="hair"/>
    </border>
    <border>
      <left style="medium"/>
      <right/>
      <top style="hair"/>
      <bottom/>
    </border>
    <border>
      <left style="thin"/>
      <right style="thin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/>
      <top style="thin"/>
      <bottom style="hair"/>
    </border>
    <border>
      <left>
        <color indexed="63"/>
      </left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/>
      <right style="hair"/>
      <top/>
      <bottom style="hair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2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37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40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3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43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44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5" fillId="0" borderId="47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6" fillId="0" borderId="49" xfId="0" applyFont="1" applyBorder="1" applyAlignment="1">
      <alignment/>
    </xf>
    <xf numFmtId="3" fontId="6" fillId="0" borderId="50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49" fontId="6" fillId="0" borderId="53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0" fontId="6" fillId="0" borderId="50" xfId="0" applyFont="1" applyBorder="1" applyAlignment="1">
      <alignment/>
    </xf>
    <xf numFmtId="3" fontId="12" fillId="0" borderId="16" xfId="0" applyNumberFormat="1" applyFont="1" applyBorder="1" applyAlignment="1">
      <alignment/>
    </xf>
    <xf numFmtId="49" fontId="6" fillId="0" borderId="52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4" xfId="0" applyFont="1" applyBorder="1" applyAlignment="1">
      <alignment/>
    </xf>
    <xf numFmtId="0" fontId="3" fillId="0" borderId="25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5" fillId="0" borderId="50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0" fontId="6" fillId="0" borderId="48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55" xfId="0" applyFont="1" applyBorder="1" applyAlignment="1">
      <alignment/>
    </xf>
    <xf numFmtId="3" fontId="5" fillId="0" borderId="52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0" fontId="14" fillId="0" borderId="56" xfId="0" applyFont="1" applyBorder="1" applyAlignment="1">
      <alignment/>
    </xf>
    <xf numFmtId="3" fontId="14" fillId="0" borderId="4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49" fontId="6" fillId="0" borderId="57" xfId="0" applyNumberFormat="1" applyFont="1" applyBorder="1" applyAlignment="1">
      <alignment/>
    </xf>
    <xf numFmtId="0" fontId="6" fillId="0" borderId="58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6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48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34" borderId="3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36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3" fontId="18" fillId="0" borderId="21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66" xfId="0" applyBorder="1" applyAlignment="1">
      <alignment/>
    </xf>
    <xf numFmtId="3" fontId="6" fillId="0" borderId="4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6" fillId="0" borderId="74" xfId="0" applyNumberFormat="1" applyFont="1" applyFill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3" fontId="6" fillId="0" borderId="81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3" fontId="60" fillId="0" borderId="16" xfId="0" applyNumberFormat="1" applyFont="1" applyFill="1" applyBorder="1" applyAlignment="1">
      <alignment/>
    </xf>
    <xf numFmtId="0" fontId="0" fillId="0" borderId="85" xfId="0" applyBorder="1" applyAlignment="1">
      <alignment/>
    </xf>
    <xf numFmtId="49" fontId="6" fillId="0" borderId="86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5" fillId="0" borderId="75" xfId="0" applyFont="1" applyBorder="1" applyAlignment="1">
      <alignment/>
    </xf>
    <xf numFmtId="0" fontId="6" fillId="0" borderId="68" xfId="0" applyFont="1" applyBorder="1" applyAlignment="1">
      <alignment/>
    </xf>
    <xf numFmtId="3" fontId="6" fillId="0" borderId="79" xfId="0" applyNumberFormat="1" applyFont="1" applyFill="1" applyBorder="1" applyAlignment="1">
      <alignment/>
    </xf>
    <xf numFmtId="3" fontId="6" fillId="0" borderId="75" xfId="0" applyNumberFormat="1" applyFont="1" applyFill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80" xfId="0" applyFont="1" applyBorder="1" applyAlignment="1">
      <alignment/>
    </xf>
    <xf numFmtId="3" fontId="5" fillId="0" borderId="75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0" fontId="0" fillId="0" borderId="30" xfId="0" applyBorder="1" applyAlignment="1">
      <alignment/>
    </xf>
    <xf numFmtId="0" fontId="6" fillId="0" borderId="90" xfId="0" applyFont="1" applyBorder="1" applyAlignment="1">
      <alignment/>
    </xf>
    <xf numFmtId="3" fontId="0" fillId="0" borderId="30" xfId="0" applyNumberFormat="1" applyBorder="1" applyAlignment="1">
      <alignment/>
    </xf>
    <xf numFmtId="0" fontId="6" fillId="0" borderId="57" xfId="0" applyFont="1" applyBorder="1" applyAlignment="1">
      <alignment/>
    </xf>
    <xf numFmtId="3" fontId="61" fillId="0" borderId="52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33" borderId="74" xfId="0" applyNumberFormat="1" applyFont="1" applyFill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98" xfId="0" applyNumberFormat="1" applyFont="1" applyBorder="1" applyAlignment="1">
      <alignment/>
    </xf>
    <xf numFmtId="3" fontId="6" fillId="0" borderId="81" xfId="0" applyNumberFormat="1" applyFont="1" applyFill="1" applyBorder="1" applyAlignment="1">
      <alignment/>
    </xf>
    <xf numFmtId="3" fontId="6" fillId="0" borderId="76" xfId="0" applyNumberFormat="1" applyFont="1" applyFill="1" applyBorder="1" applyAlignment="1">
      <alignment/>
    </xf>
    <xf numFmtId="3" fontId="5" fillId="0" borderId="97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3" fontId="3" fillId="0" borderId="101" xfId="0" applyNumberFormat="1" applyFont="1" applyBorder="1" applyAlignment="1">
      <alignment/>
    </xf>
    <xf numFmtId="3" fontId="60" fillId="0" borderId="76" xfId="0" applyNumberFormat="1" applyFont="1" applyFill="1" applyBorder="1" applyAlignment="1">
      <alignment/>
    </xf>
    <xf numFmtId="3" fontId="6" fillId="0" borderId="10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14" fillId="0" borderId="103" xfId="0" applyNumberFormat="1" applyFont="1" applyBorder="1" applyAlignment="1">
      <alignment/>
    </xf>
    <xf numFmtId="3" fontId="14" fillId="0" borderId="76" xfId="0" applyNumberFormat="1" applyFont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5" fillId="0" borderId="100" xfId="0" applyNumberFormat="1" applyFont="1" applyBorder="1" applyAlignment="1">
      <alignment/>
    </xf>
    <xf numFmtId="3" fontId="5" fillId="0" borderId="96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3" fontId="5" fillId="0" borderId="104" xfId="0" applyNumberFormat="1" applyFont="1" applyBorder="1" applyAlignment="1">
      <alignment/>
    </xf>
    <xf numFmtId="3" fontId="62" fillId="0" borderId="33" xfId="0" applyNumberFormat="1" applyFont="1" applyBorder="1" applyAlignment="1">
      <alignment/>
    </xf>
    <xf numFmtId="3" fontId="63" fillId="0" borderId="74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5" fillId="0" borderId="69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0" fillId="0" borderId="100" xfId="0" applyNumberFormat="1" applyBorder="1" applyAlignment="1">
      <alignment/>
    </xf>
    <xf numFmtId="3" fontId="62" fillId="0" borderId="74" xfId="0" applyNumberFormat="1" applyFont="1" applyBorder="1" applyAlignment="1">
      <alignment/>
    </xf>
    <xf numFmtId="3" fontId="62" fillId="0" borderId="94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6" fillId="0" borderId="78" xfId="0" applyNumberFormat="1" applyFont="1" applyFill="1" applyBorder="1" applyAlignment="1">
      <alignment/>
    </xf>
    <xf numFmtId="3" fontId="0" fillId="0" borderId="93" xfId="0" applyNumberFormat="1" applyBorder="1" applyAlignment="1">
      <alignment/>
    </xf>
    <xf numFmtId="3" fontId="6" fillId="0" borderId="100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5" fillId="0" borderId="58" xfId="0" applyNumberFormat="1" applyFont="1" applyBorder="1" applyAlignment="1">
      <alignment/>
    </xf>
    <xf numFmtId="0" fontId="5" fillId="0" borderId="85" xfId="0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10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6" xfId="0" applyFont="1" applyBorder="1" applyAlignment="1">
      <alignment/>
    </xf>
    <xf numFmtId="0" fontId="6" fillId="0" borderId="87" xfId="0" applyFont="1" applyBorder="1" applyAlignment="1">
      <alignment/>
    </xf>
    <xf numFmtId="0" fontId="5" fillId="0" borderId="87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6" xfId="0" applyNumberFormat="1" applyFont="1" applyFill="1" applyBorder="1" applyAlignment="1">
      <alignment/>
    </xf>
    <xf numFmtId="3" fontId="5" fillId="0" borderId="106" xfId="0" applyNumberFormat="1" applyFont="1" applyBorder="1" applyAlignment="1">
      <alignment/>
    </xf>
    <xf numFmtId="3" fontId="14" fillId="0" borderId="107" xfId="0" applyNumberFormat="1" applyFont="1" applyBorder="1" applyAlignment="1">
      <alignment/>
    </xf>
    <xf numFmtId="0" fontId="6" fillId="0" borderId="77" xfId="0" applyFont="1" applyBorder="1" applyAlignment="1">
      <alignment/>
    </xf>
    <xf numFmtId="3" fontId="6" fillId="33" borderId="80" xfId="0" applyNumberFormat="1" applyFont="1" applyFill="1" applyBorder="1" applyAlignment="1">
      <alignment/>
    </xf>
    <xf numFmtId="3" fontId="6" fillId="0" borderId="108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89" xfId="0" applyFont="1" applyBorder="1" applyAlignment="1">
      <alignment/>
    </xf>
    <xf numFmtId="3" fontId="8" fillId="0" borderId="58" xfId="0" applyNumberFormat="1" applyFont="1" applyBorder="1" applyAlignment="1">
      <alignment/>
    </xf>
    <xf numFmtId="3" fontId="6" fillId="35" borderId="77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3" fontId="6" fillId="35" borderId="78" xfId="0" applyNumberFormat="1" applyFont="1" applyFill="1" applyBorder="1" applyAlignment="1">
      <alignment/>
    </xf>
    <xf numFmtId="0" fontId="64" fillId="35" borderId="35" xfId="0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64" fillId="35" borderId="76" xfId="0" applyNumberFormat="1" applyFont="1" applyFill="1" applyBorder="1" applyAlignment="1">
      <alignment/>
    </xf>
    <xf numFmtId="3" fontId="63" fillId="35" borderId="75" xfId="0" applyNumberFormat="1" applyFont="1" applyFill="1" applyBorder="1" applyAlignment="1">
      <alignment/>
    </xf>
    <xf numFmtId="3" fontId="63" fillId="35" borderId="16" xfId="0" applyNumberFormat="1" applyFont="1" applyFill="1" applyBorder="1" applyAlignment="1">
      <alignment/>
    </xf>
    <xf numFmtId="3" fontId="6" fillId="35" borderId="79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3" fontId="6" fillId="35" borderId="94" xfId="0" applyNumberFormat="1" applyFont="1" applyFill="1" applyBorder="1" applyAlignment="1">
      <alignment/>
    </xf>
    <xf numFmtId="3" fontId="0" fillId="0" borderId="78" xfId="0" applyNumberFormat="1" applyBorder="1" applyAlignment="1">
      <alignment/>
    </xf>
    <xf numFmtId="3" fontId="6" fillId="35" borderId="15" xfId="0" applyNumberFormat="1" applyFont="1" applyFill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109" xfId="0" applyNumberFormat="1" applyFont="1" applyBorder="1" applyAlignment="1">
      <alignment/>
    </xf>
    <xf numFmtId="3" fontId="6" fillId="0" borderId="8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8" fillId="0" borderId="110" xfId="0" applyFont="1" applyBorder="1" applyAlignment="1">
      <alignment/>
    </xf>
    <xf numFmtId="0" fontId="19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110" xfId="0" applyNumberFormat="1" applyFont="1" applyBorder="1" applyAlignment="1">
      <alignment/>
    </xf>
    <xf numFmtId="3" fontId="8" fillId="0" borderId="111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7" fillId="0" borderId="110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3" fillId="0" borderId="111" xfId="0" applyNumberFormat="1" applyFont="1" applyBorder="1" applyAlignment="1">
      <alignment/>
    </xf>
    <xf numFmtId="3" fontId="7" fillId="0" borderId="111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0" fontId="18" fillId="0" borderId="112" xfId="0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0" fontId="7" fillId="0" borderId="51" xfId="0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100" xfId="0" applyNumberFormat="1" applyFont="1" applyBorder="1" applyAlignment="1">
      <alignment/>
    </xf>
    <xf numFmtId="3" fontId="7" fillId="0" borderId="113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" fillId="34" borderId="39" xfId="0" applyNumberFormat="1" applyFont="1" applyFill="1" applyBorder="1" applyAlignment="1">
      <alignment/>
    </xf>
    <xf numFmtId="0" fontId="7" fillId="0" borderId="89" xfId="0" applyFont="1" applyBorder="1" applyAlignment="1">
      <alignment/>
    </xf>
    <xf numFmtId="49" fontId="6" fillId="0" borderId="103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3" fontId="0" fillId="0" borderId="97" xfId="0" applyNumberFormat="1" applyBorder="1" applyAlignment="1">
      <alignment/>
    </xf>
    <xf numFmtId="3" fontId="63" fillId="0" borderId="114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6" fillId="35" borderId="91" xfId="0" applyNumberFormat="1" applyFont="1" applyFill="1" applyBorder="1" applyAlignment="1">
      <alignment/>
    </xf>
    <xf numFmtId="3" fontId="13" fillId="0" borderId="112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9" fillId="0" borderId="112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5" fillId="0" borderId="43" xfId="0" applyFont="1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6" fillId="0" borderId="115" xfId="0" applyFont="1" applyBorder="1" applyAlignment="1">
      <alignment/>
    </xf>
    <xf numFmtId="3" fontId="6" fillId="0" borderId="1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16" xfId="0" applyFont="1" applyBorder="1" applyAlignment="1">
      <alignment/>
    </xf>
    <xf numFmtId="49" fontId="6" fillId="0" borderId="58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05" xfId="0" applyNumberFormat="1" applyFont="1" applyFill="1" applyBorder="1" applyAlignment="1">
      <alignment/>
    </xf>
    <xf numFmtId="0" fontId="6" fillId="0" borderId="117" xfId="0" applyFont="1" applyBorder="1" applyAlignment="1">
      <alignment/>
    </xf>
    <xf numFmtId="0" fontId="6" fillId="0" borderId="74" xfId="0" applyFont="1" applyBorder="1" applyAlignment="1">
      <alignment/>
    </xf>
    <xf numFmtId="0" fontId="64" fillId="35" borderId="35" xfId="0" applyFont="1" applyFill="1" applyBorder="1" applyAlignment="1">
      <alignment/>
    </xf>
    <xf numFmtId="0" fontId="2" fillId="0" borderId="118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0" xfId="0" applyFont="1" applyAlignment="1">
      <alignment/>
    </xf>
    <xf numFmtId="0" fontId="2" fillId="0" borderId="8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91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0" fontId="5" fillId="0" borderId="50" xfId="0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81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74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0" fontId="5" fillId="0" borderId="77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114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3" xfId="0" applyFont="1" applyBorder="1" applyAlignment="1">
      <alignment/>
    </xf>
    <xf numFmtId="3" fontId="65" fillId="6" borderId="112" xfId="0" applyNumberFormat="1" applyFont="1" applyFill="1" applyBorder="1" applyAlignment="1">
      <alignment/>
    </xf>
    <xf numFmtId="3" fontId="65" fillId="6" borderId="2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3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6" fillId="0" borderId="120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64" xfId="0" applyNumberFormat="1" applyFont="1" applyBorder="1" applyAlignment="1">
      <alignment/>
    </xf>
    <xf numFmtId="3" fontId="8" fillId="0" borderId="112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0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26" xfId="0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0" borderId="121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21" fillId="0" borderId="26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3" fontId="21" fillId="0" borderId="1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0" fillId="0" borderId="122" xfId="0" applyBorder="1" applyAlignment="1">
      <alignment/>
    </xf>
    <xf numFmtId="3" fontId="6" fillId="0" borderId="5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1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2" xfId="0" applyFont="1" applyBorder="1" applyAlignment="1">
      <alignment/>
    </xf>
    <xf numFmtId="0" fontId="6" fillId="0" borderId="95" xfId="0" applyFont="1" applyBorder="1" applyAlignment="1">
      <alignment/>
    </xf>
    <xf numFmtId="0" fontId="6" fillId="0" borderId="24" xfId="0" applyFont="1" applyFill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6" fillId="0" borderId="72" xfId="0" applyNumberFormat="1" applyFont="1" applyFill="1" applyBorder="1" applyAlignment="1">
      <alignment/>
    </xf>
    <xf numFmtId="49" fontId="5" fillId="0" borderId="77" xfId="0" applyNumberFormat="1" applyFont="1" applyBorder="1" applyAlignment="1">
      <alignment/>
    </xf>
    <xf numFmtId="0" fontId="5" fillId="0" borderId="29" xfId="0" applyFont="1" applyBorder="1" applyAlignment="1">
      <alignment/>
    </xf>
    <xf numFmtId="3" fontId="6" fillId="0" borderId="106" xfId="0" applyNumberFormat="1" applyFont="1" applyBorder="1" applyAlignment="1">
      <alignment/>
    </xf>
    <xf numFmtId="0" fontId="6" fillId="0" borderId="53" xfId="0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4" fontId="6" fillId="0" borderId="113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0" fontId="3" fillId="0" borderId="76" xfId="0" applyFont="1" applyBorder="1" applyAlignment="1">
      <alignment/>
    </xf>
    <xf numFmtId="0" fontId="5" fillId="0" borderId="69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6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78" xfId="0" applyFont="1" applyBorder="1" applyAlignment="1">
      <alignment/>
    </xf>
    <xf numFmtId="0" fontId="10" fillId="0" borderId="96" xfId="0" applyFont="1" applyBorder="1" applyAlignment="1">
      <alignment/>
    </xf>
    <xf numFmtId="0" fontId="6" fillId="0" borderId="94" xfId="0" applyFont="1" applyBorder="1" applyAlignment="1">
      <alignment/>
    </xf>
    <xf numFmtId="0" fontId="6" fillId="0" borderId="78" xfId="0" applyFont="1" applyBorder="1" applyAlignment="1">
      <alignment/>
    </xf>
    <xf numFmtId="3" fontId="6" fillId="0" borderId="120" xfId="0" applyNumberFormat="1" applyFont="1" applyBorder="1" applyAlignment="1">
      <alignment/>
    </xf>
    <xf numFmtId="0" fontId="6" fillId="0" borderId="81" xfId="0" applyFont="1" applyBorder="1" applyAlignment="1">
      <alignment/>
    </xf>
    <xf numFmtId="0" fontId="6" fillId="0" borderId="114" xfId="0" applyFont="1" applyBorder="1" applyAlignment="1">
      <alignment/>
    </xf>
    <xf numFmtId="0" fontId="6" fillId="0" borderId="101" xfId="0" applyFont="1" applyBorder="1" applyAlignment="1">
      <alignment/>
    </xf>
    <xf numFmtId="0" fontId="6" fillId="0" borderId="94" xfId="0" applyFont="1" applyBorder="1" applyAlignment="1">
      <alignment/>
    </xf>
    <xf numFmtId="0" fontId="6" fillId="0" borderId="72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5" fillId="0" borderId="91" xfId="0" applyFont="1" applyBorder="1" applyAlignment="1">
      <alignment/>
    </xf>
    <xf numFmtId="0" fontId="5" fillId="0" borderId="70" xfId="0" applyFont="1" applyBorder="1" applyAlignment="1">
      <alignment/>
    </xf>
    <xf numFmtId="0" fontId="6" fillId="0" borderId="102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70" xfId="0" applyFont="1" applyBorder="1" applyAlignment="1">
      <alignment/>
    </xf>
    <xf numFmtId="49" fontId="2" fillId="0" borderId="10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/>
    </xf>
    <xf numFmtId="49" fontId="6" fillId="0" borderId="76" xfId="0" applyNumberFormat="1" applyFont="1" applyBorder="1" applyAlignment="1">
      <alignment/>
    </xf>
    <xf numFmtId="49" fontId="6" fillId="0" borderId="78" xfId="0" applyNumberFormat="1" applyFont="1" applyBorder="1" applyAlignment="1">
      <alignment/>
    </xf>
    <xf numFmtId="49" fontId="6" fillId="0" borderId="94" xfId="0" applyNumberFormat="1" applyFont="1" applyBorder="1" applyAlignment="1">
      <alignment/>
    </xf>
    <xf numFmtId="49" fontId="6" fillId="0" borderId="74" xfId="0" applyNumberFormat="1" applyFont="1" applyBorder="1" applyAlignment="1">
      <alignment/>
    </xf>
    <xf numFmtId="49" fontId="6" fillId="0" borderId="93" xfId="0" applyNumberFormat="1" applyFont="1" applyBorder="1" applyAlignment="1">
      <alignment/>
    </xf>
    <xf numFmtId="49" fontId="6" fillId="0" borderId="69" xfId="0" applyNumberFormat="1" applyFont="1" applyBorder="1" applyAlignment="1">
      <alignment/>
    </xf>
    <xf numFmtId="0" fontId="6" fillId="0" borderId="125" xfId="0" applyFont="1" applyBorder="1" applyAlignment="1">
      <alignment/>
    </xf>
    <xf numFmtId="3" fontId="6" fillId="0" borderId="43" xfId="0" applyNumberFormat="1" applyFont="1" applyBorder="1" applyAlignment="1">
      <alignment/>
    </xf>
    <xf numFmtId="0" fontId="6" fillId="0" borderId="99" xfId="0" applyFont="1" applyBorder="1" applyAlignment="1">
      <alignment/>
    </xf>
    <xf numFmtId="49" fontId="6" fillId="0" borderId="81" xfId="45" applyNumberFormat="1" applyFont="1" applyBorder="1">
      <alignment/>
      <protection/>
    </xf>
    <xf numFmtId="49" fontId="6" fillId="0" borderId="72" xfId="45" applyNumberFormat="1" applyFont="1" applyBorder="1">
      <alignment/>
      <protection/>
    </xf>
    <xf numFmtId="49" fontId="6" fillId="0" borderId="76" xfId="45" applyNumberFormat="1" applyFont="1" applyBorder="1">
      <alignment/>
      <protection/>
    </xf>
    <xf numFmtId="49" fontId="6" fillId="0" borderId="81" xfId="0" applyNumberFormat="1" applyFont="1" applyBorder="1" applyAlignment="1">
      <alignment/>
    </xf>
    <xf numFmtId="49" fontId="6" fillId="0" borderId="72" xfId="0" applyNumberFormat="1" applyFont="1" applyBorder="1" applyAlignment="1">
      <alignment/>
    </xf>
    <xf numFmtId="49" fontId="6" fillId="0" borderId="7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6" fillId="0" borderId="78" xfId="0" applyNumberFormat="1" applyFont="1" applyFill="1" applyBorder="1" applyAlignment="1">
      <alignment/>
    </xf>
    <xf numFmtId="49" fontId="6" fillId="0" borderId="72" xfId="0" applyNumberFormat="1" applyFont="1" applyFill="1" applyBorder="1" applyAlignment="1">
      <alignment/>
    </xf>
    <xf numFmtId="0" fontId="6" fillId="0" borderId="126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5" fillId="0" borderId="127" xfId="0" applyFont="1" applyBorder="1" applyAlignment="1">
      <alignment/>
    </xf>
    <xf numFmtId="0" fontId="6" fillId="0" borderId="128" xfId="0" applyFont="1" applyBorder="1" applyAlignment="1">
      <alignment/>
    </xf>
    <xf numFmtId="0" fontId="6" fillId="0" borderId="129" xfId="0" applyFont="1" applyBorder="1" applyAlignment="1">
      <alignment/>
    </xf>
    <xf numFmtId="3" fontId="6" fillId="0" borderId="101" xfId="0" applyNumberFormat="1" applyFont="1" applyBorder="1" applyAlignment="1">
      <alignment/>
    </xf>
    <xf numFmtId="0" fontId="6" fillId="0" borderId="104" xfId="0" applyFont="1" applyBorder="1" applyAlignment="1">
      <alignment/>
    </xf>
    <xf numFmtId="0" fontId="6" fillId="0" borderId="130" xfId="0" applyFont="1" applyBorder="1" applyAlignment="1">
      <alignment/>
    </xf>
    <xf numFmtId="49" fontId="6" fillId="0" borderId="101" xfId="0" applyNumberFormat="1" applyFont="1" applyBorder="1" applyAlignment="1">
      <alignment/>
    </xf>
    <xf numFmtId="49" fontId="6" fillId="0" borderId="96" xfId="0" applyNumberFormat="1" applyFont="1" applyBorder="1" applyAlignment="1">
      <alignment/>
    </xf>
    <xf numFmtId="0" fontId="5" fillId="0" borderId="131" xfId="0" applyFont="1" applyBorder="1" applyAlignment="1">
      <alignment/>
    </xf>
    <xf numFmtId="49" fontId="6" fillId="0" borderId="97" xfId="0" applyNumberFormat="1" applyFont="1" applyBorder="1" applyAlignment="1">
      <alignment/>
    </xf>
    <xf numFmtId="0" fontId="6" fillId="0" borderId="127" xfId="0" applyFont="1" applyBorder="1" applyAlignment="1">
      <alignment/>
    </xf>
    <xf numFmtId="49" fontId="6" fillId="0" borderId="100" xfId="0" applyNumberFormat="1" applyFont="1" applyBorder="1" applyAlignment="1">
      <alignment/>
    </xf>
    <xf numFmtId="0" fontId="6" fillId="0" borderId="132" xfId="0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134" xfId="0" applyFont="1" applyBorder="1" applyAlignment="1">
      <alignment/>
    </xf>
    <xf numFmtId="3" fontId="12" fillId="0" borderId="35" xfId="0" applyNumberFormat="1" applyFont="1" applyBorder="1" applyAlignment="1">
      <alignment/>
    </xf>
    <xf numFmtId="3" fontId="5" fillId="0" borderId="135" xfId="0" applyNumberFormat="1" applyFont="1" applyBorder="1" applyAlignment="1">
      <alignment/>
    </xf>
    <xf numFmtId="3" fontId="6" fillId="0" borderId="130" xfId="0" applyNumberFormat="1" applyFont="1" applyBorder="1" applyAlignment="1">
      <alignment/>
    </xf>
    <xf numFmtId="49" fontId="6" fillId="0" borderId="55" xfId="0" applyNumberFormat="1" applyFont="1" applyBorder="1" applyAlignment="1">
      <alignment/>
    </xf>
    <xf numFmtId="49" fontId="6" fillId="0" borderId="136" xfId="0" applyNumberFormat="1" applyFont="1" applyBorder="1" applyAlignment="1">
      <alignment/>
    </xf>
    <xf numFmtId="49" fontId="6" fillId="0" borderId="64" xfId="0" applyNumberFormat="1" applyFont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0" fontId="5" fillId="0" borderId="126" xfId="0" applyFont="1" applyBorder="1" applyAlignment="1">
      <alignment/>
    </xf>
    <xf numFmtId="0" fontId="5" fillId="0" borderId="134" xfId="0" applyFont="1" applyBorder="1" applyAlignment="1">
      <alignment/>
    </xf>
    <xf numFmtId="0" fontId="3" fillId="0" borderId="113" xfId="0" applyFont="1" applyBorder="1" applyAlignment="1">
      <alignment/>
    </xf>
    <xf numFmtId="0" fontId="6" fillId="0" borderId="110" xfId="0" applyFont="1" applyBorder="1" applyAlignment="1">
      <alignment/>
    </xf>
    <xf numFmtId="0" fontId="3" fillId="0" borderId="26" xfId="0" applyFont="1" applyFill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6" fillId="0" borderId="104" xfId="0" applyNumberFormat="1" applyFont="1" applyBorder="1" applyAlignment="1">
      <alignment/>
    </xf>
    <xf numFmtId="0" fontId="5" fillId="0" borderId="96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98" xfId="0" applyFont="1" applyBorder="1" applyAlignment="1">
      <alignment/>
    </xf>
    <xf numFmtId="3" fontId="6" fillId="0" borderId="71" xfId="0" applyNumberFormat="1" applyFont="1" applyFill="1" applyBorder="1" applyAlignment="1">
      <alignment/>
    </xf>
    <xf numFmtId="49" fontId="6" fillId="0" borderId="93" xfId="0" applyNumberFormat="1" applyFont="1" applyFill="1" applyBorder="1" applyAlignment="1">
      <alignment/>
    </xf>
    <xf numFmtId="49" fontId="6" fillId="0" borderId="76" xfId="0" applyNumberFormat="1" applyFont="1" applyFill="1" applyBorder="1" applyAlignment="1">
      <alignment/>
    </xf>
    <xf numFmtId="0" fontId="6" fillId="0" borderId="125" xfId="0" applyFont="1" applyFill="1" applyBorder="1" applyAlignment="1">
      <alignment/>
    </xf>
    <xf numFmtId="0" fontId="6" fillId="0" borderId="91" xfId="0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13" fillId="0" borderId="39" xfId="0" applyFont="1" applyBorder="1" applyAlignment="1">
      <alignment/>
    </xf>
    <xf numFmtId="49" fontId="6" fillId="0" borderId="96" xfId="0" applyNumberFormat="1" applyFont="1" applyFill="1" applyBorder="1" applyAlignment="1">
      <alignment/>
    </xf>
    <xf numFmtId="3" fontId="61" fillId="0" borderId="53" xfId="0" applyNumberFormat="1" applyFont="1" applyFill="1" applyBorder="1" applyAlignment="1">
      <alignment/>
    </xf>
    <xf numFmtId="3" fontId="61" fillId="0" borderId="96" xfId="0" applyNumberFormat="1" applyFont="1" applyFill="1" applyBorder="1" applyAlignment="1">
      <alignment/>
    </xf>
    <xf numFmtId="3" fontId="60" fillId="0" borderId="53" xfId="0" applyNumberFormat="1" applyFont="1" applyFill="1" applyBorder="1" applyAlignment="1">
      <alignment/>
    </xf>
    <xf numFmtId="3" fontId="61" fillId="0" borderId="96" xfId="0" applyNumberFormat="1" applyFont="1" applyBorder="1" applyAlignment="1">
      <alignment/>
    </xf>
    <xf numFmtId="49" fontId="6" fillId="0" borderId="135" xfId="0" applyNumberFormat="1" applyFont="1" applyBorder="1" applyAlignment="1">
      <alignment/>
    </xf>
    <xf numFmtId="3" fontId="5" fillId="0" borderId="53" xfId="0" applyNumberFormat="1" applyFont="1" applyFill="1" applyBorder="1" applyAlignment="1">
      <alignment/>
    </xf>
    <xf numFmtId="0" fontId="6" fillId="0" borderId="113" xfId="0" applyFont="1" applyBorder="1" applyAlignment="1">
      <alignment/>
    </xf>
    <xf numFmtId="14" fontId="3" fillId="0" borderId="113" xfId="0" applyNumberFormat="1" applyFont="1" applyBorder="1" applyAlignment="1">
      <alignment/>
    </xf>
    <xf numFmtId="14" fontId="5" fillId="0" borderId="131" xfId="0" applyNumberFormat="1" applyFont="1" applyFill="1" applyBorder="1" applyAlignment="1">
      <alignment/>
    </xf>
    <xf numFmtId="0" fontId="62" fillId="0" borderId="74" xfId="0" applyFont="1" applyBorder="1" applyAlignment="1">
      <alignment/>
    </xf>
    <xf numFmtId="49" fontId="15" fillId="0" borderId="96" xfId="0" applyNumberFormat="1" applyFont="1" applyBorder="1" applyAlignment="1">
      <alignment/>
    </xf>
    <xf numFmtId="0" fontId="5" fillId="0" borderId="130" xfId="0" applyFont="1" applyBorder="1" applyAlignment="1">
      <alignment/>
    </xf>
    <xf numFmtId="3" fontId="14" fillId="0" borderId="135" xfId="0" applyNumberFormat="1" applyFont="1" applyBorder="1" applyAlignment="1">
      <alignment/>
    </xf>
    <xf numFmtId="49" fontId="6" fillId="35" borderId="72" xfId="0" applyNumberFormat="1" applyFont="1" applyFill="1" applyBorder="1" applyAlignment="1">
      <alignment/>
    </xf>
    <xf numFmtId="3" fontId="6" fillId="35" borderId="29" xfId="0" applyNumberFormat="1" applyFont="1" applyFill="1" applyBorder="1" applyAlignment="1">
      <alignment/>
    </xf>
    <xf numFmtId="0" fontId="6" fillId="35" borderId="129" xfId="0" applyFont="1" applyFill="1" applyBorder="1" applyAlignment="1">
      <alignment/>
    </xf>
    <xf numFmtId="3" fontId="14" fillId="0" borderId="35" xfId="0" applyNumberFormat="1" applyFont="1" applyBorder="1" applyAlignment="1">
      <alignment/>
    </xf>
    <xf numFmtId="3" fontId="6" fillId="35" borderId="74" xfId="0" applyNumberFormat="1" applyFont="1" applyFill="1" applyBorder="1" applyAlignment="1">
      <alignment/>
    </xf>
    <xf numFmtId="49" fontId="6" fillId="0" borderId="91" xfId="0" applyNumberFormat="1" applyFont="1" applyBorder="1" applyAlignment="1">
      <alignment/>
    </xf>
    <xf numFmtId="49" fontId="6" fillId="0" borderId="99" xfId="0" applyNumberFormat="1" applyFont="1" applyBorder="1" applyAlignment="1">
      <alignment/>
    </xf>
    <xf numFmtId="49" fontId="6" fillId="0" borderId="125" xfId="0" applyNumberFormat="1" applyFont="1" applyBorder="1" applyAlignment="1">
      <alignment/>
    </xf>
    <xf numFmtId="49" fontId="63" fillId="35" borderId="91" xfId="0" applyNumberFormat="1" applyFont="1" applyFill="1" applyBorder="1" applyAlignment="1">
      <alignment/>
    </xf>
    <xf numFmtId="49" fontId="6" fillId="0" borderId="70" xfId="0" applyNumberFormat="1" applyFont="1" applyBorder="1" applyAlignment="1">
      <alignment/>
    </xf>
    <xf numFmtId="49" fontId="6" fillId="0" borderId="104" xfId="0" applyNumberFormat="1" applyFont="1" applyBorder="1" applyAlignment="1">
      <alignment/>
    </xf>
    <xf numFmtId="49" fontId="6" fillId="0" borderId="13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64" fillId="35" borderId="35" xfId="0" applyNumberFormat="1" applyFont="1" applyFill="1" applyBorder="1" applyAlignment="1">
      <alignment/>
    </xf>
    <xf numFmtId="0" fontId="6" fillId="0" borderId="117" xfId="0" applyFont="1" applyFill="1" applyBorder="1" applyAlignment="1">
      <alignment/>
    </xf>
    <xf numFmtId="0" fontId="5" fillId="0" borderId="133" xfId="0" applyFont="1" applyBorder="1" applyAlignment="1">
      <alignment/>
    </xf>
    <xf numFmtId="0" fontId="63" fillId="35" borderId="126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35" borderId="7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6" fillId="0" borderId="137" xfId="0" applyNumberFormat="1" applyFont="1" applyBorder="1" applyAlignment="1">
      <alignment/>
    </xf>
    <xf numFmtId="0" fontId="6" fillId="0" borderId="138" xfId="0" applyFont="1" applyBorder="1" applyAlignment="1">
      <alignment/>
    </xf>
    <xf numFmtId="3" fontId="5" fillId="0" borderId="101" xfId="0" applyNumberFormat="1" applyFont="1" applyBorder="1" applyAlignment="1">
      <alignment/>
    </xf>
    <xf numFmtId="3" fontId="6" fillId="0" borderId="139" xfId="0" applyNumberFormat="1" applyFont="1" applyBorder="1" applyAlignment="1">
      <alignment/>
    </xf>
    <xf numFmtId="3" fontId="62" fillId="0" borderId="78" xfId="0" applyNumberFormat="1" applyFont="1" applyBorder="1" applyAlignment="1">
      <alignment/>
    </xf>
    <xf numFmtId="49" fontId="6" fillId="35" borderId="93" xfId="0" applyNumberFormat="1" applyFont="1" applyFill="1" applyBorder="1" applyAlignment="1">
      <alignment/>
    </xf>
    <xf numFmtId="0" fontId="6" fillId="35" borderId="133" xfId="0" applyFont="1" applyFill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94" xfId="0" applyNumberFormat="1" applyFont="1" applyBorder="1" applyAlignment="1">
      <alignment horizontal="right"/>
    </xf>
    <xf numFmtId="3" fontId="63" fillId="0" borderId="94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49" fontId="6" fillId="0" borderId="97" xfId="0" applyNumberFormat="1" applyFont="1" applyFill="1" applyBorder="1" applyAlignment="1">
      <alignment/>
    </xf>
    <xf numFmtId="3" fontId="12" fillId="0" borderId="94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0" fontId="5" fillId="0" borderId="111" xfId="0" applyFont="1" applyBorder="1" applyAlignment="1">
      <alignment/>
    </xf>
    <xf numFmtId="0" fontId="2" fillId="0" borderId="134" xfId="0" applyFont="1" applyBorder="1" applyAlignment="1">
      <alignment/>
    </xf>
    <xf numFmtId="0" fontId="3" fillId="0" borderId="111" xfId="0" applyFont="1" applyBorder="1" applyAlignment="1">
      <alignment/>
    </xf>
    <xf numFmtId="3" fontId="2" fillId="0" borderId="54" xfId="0" applyNumberFormat="1" applyFont="1" applyBorder="1" applyAlignment="1">
      <alignment/>
    </xf>
    <xf numFmtId="3" fontId="16" fillId="0" borderId="100" xfId="0" applyNumberFormat="1" applyFont="1" applyBorder="1" applyAlignment="1">
      <alignment/>
    </xf>
    <xf numFmtId="3" fontId="3" fillId="0" borderId="135" xfId="0" applyNumberFormat="1" applyFont="1" applyBorder="1" applyAlignment="1">
      <alignment/>
    </xf>
    <xf numFmtId="0" fontId="7" fillId="0" borderId="134" xfId="0" applyFont="1" applyBorder="1" applyAlignment="1">
      <alignment/>
    </xf>
    <xf numFmtId="3" fontId="7" fillId="0" borderId="54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7" fillId="0" borderId="100" xfId="0" applyNumberFormat="1" applyFont="1" applyFill="1" applyBorder="1" applyAlignment="1">
      <alignment/>
    </xf>
    <xf numFmtId="49" fontId="6" fillId="0" borderId="114" xfId="0" applyNumberFormat="1" applyFont="1" applyFill="1" applyBorder="1" applyAlignment="1">
      <alignment/>
    </xf>
    <xf numFmtId="3" fontId="6" fillId="0" borderId="116" xfId="0" applyNumberFormat="1" applyFont="1" applyBorder="1" applyAlignment="1">
      <alignment/>
    </xf>
    <xf numFmtId="3" fontId="6" fillId="0" borderId="140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141" xfId="0" applyFont="1" applyBorder="1" applyAlignment="1">
      <alignment/>
    </xf>
    <xf numFmtId="0" fontId="5" fillId="0" borderId="33" xfId="0" applyFont="1" applyBorder="1" applyAlignment="1">
      <alignment/>
    </xf>
    <xf numFmtId="3" fontId="6" fillId="0" borderId="114" xfId="0" applyNumberFormat="1" applyFont="1" applyBorder="1" applyAlignment="1">
      <alignment/>
    </xf>
    <xf numFmtId="0" fontId="18" fillId="0" borderId="39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/>
    </xf>
    <xf numFmtId="3" fontId="7" fillId="0" borderId="130" xfId="0" applyNumberFormat="1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6" fillId="0" borderId="96" xfId="0" applyNumberFormat="1" applyFont="1" applyBorder="1" applyAlignment="1">
      <alignment/>
    </xf>
    <xf numFmtId="3" fontId="0" fillId="0" borderId="96" xfId="0" applyNumberFormat="1" applyBorder="1" applyAlignment="1">
      <alignment/>
    </xf>
    <xf numFmtId="0" fontId="6" fillId="0" borderId="119" xfId="0" applyFont="1" applyBorder="1" applyAlignment="1">
      <alignment/>
    </xf>
    <xf numFmtId="3" fontId="62" fillId="0" borderId="9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9" fontId="6" fillId="0" borderId="114" xfId="0" applyNumberFormat="1" applyFont="1" applyBorder="1" applyAlignment="1">
      <alignment/>
    </xf>
    <xf numFmtId="3" fontId="5" fillId="0" borderId="114" xfId="0" applyNumberFormat="1" applyFont="1" applyBorder="1" applyAlignment="1">
      <alignment/>
    </xf>
    <xf numFmtId="3" fontId="6" fillId="0" borderId="125" xfId="0" applyNumberFormat="1" applyFont="1" applyBorder="1" applyAlignment="1">
      <alignment/>
    </xf>
    <xf numFmtId="3" fontId="6" fillId="0" borderId="142" xfId="0" applyNumberFormat="1" applyFont="1" applyBorder="1" applyAlignment="1">
      <alignment/>
    </xf>
    <xf numFmtId="3" fontId="0" fillId="0" borderId="98" xfId="0" applyNumberForma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5" fillId="0" borderId="90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143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44" xfId="0" applyFont="1" applyBorder="1" applyAlignment="1">
      <alignment/>
    </xf>
    <xf numFmtId="0" fontId="5" fillId="0" borderId="55" xfId="0" applyFont="1" applyBorder="1" applyAlignment="1">
      <alignment/>
    </xf>
    <xf numFmtId="0" fontId="3" fillId="0" borderId="58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9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5" fillId="0" borderId="57" xfId="0" applyFont="1" applyBorder="1" applyAlignment="1">
      <alignment/>
    </xf>
    <xf numFmtId="0" fontId="5" fillId="0" borderId="62" xfId="0" applyFont="1" applyFill="1" applyBorder="1" applyAlignment="1">
      <alignment/>
    </xf>
    <xf numFmtId="0" fontId="6" fillId="0" borderId="142" xfId="0" applyFont="1" applyBorder="1" applyAlignment="1">
      <alignment/>
    </xf>
    <xf numFmtId="0" fontId="14" fillId="0" borderId="136" xfId="0" applyFont="1" applyBorder="1" applyAlignment="1">
      <alignment/>
    </xf>
    <xf numFmtId="0" fontId="6" fillId="0" borderId="83" xfId="0" applyFont="1" applyBorder="1" applyAlignment="1">
      <alignment/>
    </xf>
    <xf numFmtId="0" fontId="6" fillId="35" borderId="67" xfId="0" applyFont="1" applyFill="1" applyBorder="1" applyAlignment="1">
      <alignment/>
    </xf>
    <xf numFmtId="0" fontId="5" fillId="0" borderId="144" xfId="0" applyFont="1" applyBorder="1" applyAlignment="1">
      <alignment/>
    </xf>
    <xf numFmtId="0" fontId="6" fillId="35" borderId="59" xfId="0" applyFont="1" applyFill="1" applyBorder="1" applyAlignment="1">
      <alignment/>
    </xf>
    <xf numFmtId="0" fontId="2" fillId="0" borderId="143" xfId="0" applyFont="1" applyBorder="1" applyAlignment="1">
      <alignment/>
    </xf>
    <xf numFmtId="0" fontId="7" fillId="0" borderId="144" xfId="0" applyFont="1" applyBorder="1" applyAlignment="1">
      <alignment/>
    </xf>
    <xf numFmtId="0" fontId="5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136" xfId="0" applyFont="1" applyBorder="1" applyAlignment="1">
      <alignment/>
    </xf>
    <xf numFmtId="0" fontId="6" fillId="0" borderId="140" xfId="0" applyFont="1" applyBorder="1" applyAlignment="1">
      <alignment/>
    </xf>
    <xf numFmtId="0" fontId="5" fillId="0" borderId="104" xfId="0" applyFont="1" applyBorder="1" applyAlignment="1">
      <alignment/>
    </xf>
    <xf numFmtId="49" fontId="6" fillId="0" borderId="142" xfId="0" applyNumberFormat="1" applyFont="1" applyBorder="1" applyAlignment="1">
      <alignment/>
    </xf>
    <xf numFmtId="49" fontId="15" fillId="0" borderId="40" xfId="0" applyNumberFormat="1" applyFont="1" applyBorder="1" applyAlignment="1">
      <alignment/>
    </xf>
    <xf numFmtId="16" fontId="5" fillId="0" borderId="62" xfId="0" applyNumberFormat="1" applyFont="1" applyBorder="1" applyAlignment="1">
      <alignment/>
    </xf>
    <xf numFmtId="0" fontId="61" fillId="0" borderId="90" xfId="0" applyFont="1" applyBorder="1" applyAlignment="1">
      <alignment/>
    </xf>
    <xf numFmtId="49" fontId="61" fillId="0" borderId="76" xfId="0" applyNumberFormat="1" applyFont="1" applyBorder="1" applyAlignment="1">
      <alignment/>
    </xf>
    <xf numFmtId="49" fontId="61" fillId="0" borderId="69" xfId="0" applyNumberFormat="1" applyFont="1" applyBorder="1" applyAlignment="1">
      <alignment/>
    </xf>
    <xf numFmtId="0" fontId="0" fillId="0" borderId="105" xfId="0" applyBorder="1" applyAlignment="1">
      <alignment/>
    </xf>
    <xf numFmtId="3" fontId="6" fillId="0" borderId="120" xfId="0" applyNumberFormat="1" applyFont="1" applyBorder="1" applyAlignment="1">
      <alignment/>
    </xf>
    <xf numFmtId="3" fontId="63" fillId="0" borderId="33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132" xfId="0" applyFont="1" applyBorder="1" applyAlignment="1">
      <alignment/>
    </xf>
    <xf numFmtId="0" fontId="0" fillId="0" borderId="108" xfId="0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3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4" fontId="6" fillId="0" borderId="111" xfId="0" applyNumberFormat="1" applyFont="1" applyBorder="1" applyAlignment="1">
      <alignment/>
    </xf>
    <xf numFmtId="0" fontId="6" fillId="0" borderId="78" xfId="0" applyFont="1" applyBorder="1" applyAlignment="1">
      <alignment/>
    </xf>
    <xf numFmtId="3" fontId="6" fillId="0" borderId="141" xfId="0" applyNumberFormat="1" applyFont="1" applyBorder="1" applyAlignment="1">
      <alignment/>
    </xf>
    <xf numFmtId="3" fontId="6" fillId="0" borderId="145" xfId="0" applyNumberFormat="1" applyFont="1" applyBorder="1" applyAlignment="1">
      <alignment/>
    </xf>
    <xf numFmtId="0" fontId="6" fillId="0" borderId="109" xfId="0" applyFont="1" applyBorder="1" applyAlignment="1">
      <alignment/>
    </xf>
    <xf numFmtId="49" fontId="5" fillId="0" borderId="112" xfId="0" applyNumberFormat="1" applyFont="1" applyBorder="1" applyAlignment="1">
      <alignment/>
    </xf>
    <xf numFmtId="3" fontId="6" fillId="0" borderId="146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18" fillId="0" borderId="2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0" fontId="21" fillId="0" borderId="113" xfId="0" applyFont="1" applyBorder="1" applyAlignment="1">
      <alignment/>
    </xf>
    <xf numFmtId="3" fontId="21" fillId="0" borderId="58" xfId="0" applyNumberFormat="1" applyFont="1" applyBorder="1" applyAlignment="1">
      <alignment/>
    </xf>
    <xf numFmtId="3" fontId="21" fillId="0" borderId="101" xfId="0" applyNumberFormat="1" applyFont="1" applyBorder="1" applyAlignment="1">
      <alignment/>
    </xf>
    <xf numFmtId="3" fontId="21" fillId="0" borderId="10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5" fillId="0" borderId="136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49" fontId="6" fillId="0" borderId="82" xfId="0" applyNumberFormat="1" applyFont="1" applyBorder="1" applyAlignment="1">
      <alignment horizontal="right"/>
    </xf>
    <xf numFmtId="0" fontId="6" fillId="0" borderId="90" xfId="0" applyFont="1" applyBorder="1" applyAlignment="1">
      <alignment horizontal="right"/>
    </xf>
    <xf numFmtId="49" fontId="5" fillId="0" borderId="76" xfId="0" applyNumberFormat="1" applyFont="1" applyBorder="1" applyAlignment="1">
      <alignment/>
    </xf>
    <xf numFmtId="0" fontId="6" fillId="0" borderId="114" xfId="0" applyFont="1" applyFill="1" applyBorder="1" applyAlignment="1">
      <alignment/>
    </xf>
    <xf numFmtId="3" fontId="6" fillId="0" borderId="121" xfId="0" applyNumberFormat="1" applyFont="1" applyBorder="1" applyAlignment="1">
      <alignment/>
    </xf>
    <xf numFmtId="49" fontId="6" fillId="0" borderId="82" xfId="0" applyNumberFormat="1" applyFont="1" applyBorder="1" applyAlignment="1">
      <alignment/>
    </xf>
    <xf numFmtId="3" fontId="5" fillId="0" borderId="133" xfId="0" applyNumberFormat="1" applyFont="1" applyBorder="1" applyAlignment="1">
      <alignment/>
    </xf>
    <xf numFmtId="0" fontId="67" fillId="0" borderId="40" xfId="0" applyFont="1" applyBorder="1" applyAlignment="1">
      <alignment/>
    </xf>
    <xf numFmtId="3" fontId="67" fillId="0" borderId="40" xfId="0" applyNumberFormat="1" applyFont="1" applyBorder="1" applyAlignment="1">
      <alignment/>
    </xf>
    <xf numFmtId="3" fontId="6" fillId="35" borderId="73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17" xfId="0" applyFont="1" applyFill="1" applyBorder="1" applyAlignment="1">
      <alignment/>
    </xf>
    <xf numFmtId="3" fontId="6" fillId="35" borderId="117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0" fontId="5" fillId="0" borderId="113" xfId="0" applyFont="1" applyBorder="1" applyAlignment="1">
      <alignment/>
    </xf>
    <xf numFmtId="3" fontId="5" fillId="0" borderId="25" xfId="0" applyNumberFormat="1" applyFont="1" applyBorder="1" applyAlignment="1">
      <alignment/>
    </xf>
    <xf numFmtId="0" fontId="0" fillId="0" borderId="147" xfId="0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102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3" fontId="6" fillId="0" borderId="131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64" xfId="0" applyNumberFormat="1" applyFont="1" applyFill="1" applyBorder="1" applyAlignment="1">
      <alignment/>
    </xf>
    <xf numFmtId="3" fontId="5" fillId="0" borderId="90" xfId="0" applyNumberFormat="1" applyFont="1" applyBorder="1" applyAlignment="1">
      <alignment/>
    </xf>
    <xf numFmtId="3" fontId="6" fillId="0" borderId="144" xfId="0" applyNumberFormat="1" applyFont="1" applyBorder="1" applyAlignment="1">
      <alignment/>
    </xf>
    <xf numFmtId="3" fontId="63" fillId="0" borderId="81" xfId="0" applyNumberFormat="1" applyFont="1" applyBorder="1" applyAlignment="1">
      <alignment/>
    </xf>
    <xf numFmtId="3" fontId="6" fillId="0" borderId="128" xfId="0" applyNumberFormat="1" applyFont="1" applyBorder="1" applyAlignment="1">
      <alignment/>
    </xf>
    <xf numFmtId="0" fontId="6" fillId="0" borderId="73" xfId="0" applyFont="1" applyBorder="1" applyAlignment="1">
      <alignment/>
    </xf>
    <xf numFmtId="3" fontId="6" fillId="0" borderId="117" xfId="0" applyNumberFormat="1" applyFont="1" applyBorder="1" applyAlignment="1">
      <alignment/>
    </xf>
    <xf numFmtId="49" fontId="6" fillId="0" borderId="73" xfId="0" applyNumberFormat="1" applyFont="1" applyBorder="1" applyAlignment="1">
      <alignment horizontal="right"/>
    </xf>
    <xf numFmtId="3" fontId="12" fillId="0" borderId="100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35" borderId="88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15" xfId="0" applyFont="1" applyFill="1" applyBorder="1" applyAlignment="1">
      <alignment/>
    </xf>
    <xf numFmtId="49" fontId="6" fillId="35" borderId="94" xfId="0" applyNumberFormat="1" applyFont="1" applyFill="1" applyBorder="1" applyAlignment="1">
      <alignment/>
    </xf>
    <xf numFmtId="0" fontId="6" fillId="35" borderId="95" xfId="0" applyFont="1" applyFill="1" applyBorder="1" applyAlignment="1">
      <alignment/>
    </xf>
    <xf numFmtId="3" fontId="12" fillId="35" borderId="94" xfId="0" applyNumberFormat="1" applyFont="1" applyFill="1" applyBorder="1" applyAlignment="1">
      <alignment/>
    </xf>
    <xf numFmtId="3" fontId="6" fillId="35" borderId="105" xfId="0" applyNumberFormat="1" applyFont="1" applyFill="1" applyBorder="1" applyAlignment="1">
      <alignment/>
    </xf>
    <xf numFmtId="3" fontId="6" fillId="35" borderId="18" xfId="0" applyNumberFormat="1" applyFont="1" applyFill="1" applyBorder="1" applyAlignment="1">
      <alignment/>
    </xf>
    <xf numFmtId="3" fontId="6" fillId="0" borderId="119" xfId="0" applyNumberFormat="1" applyFont="1" applyBorder="1" applyAlignment="1">
      <alignment/>
    </xf>
    <xf numFmtId="3" fontId="6" fillId="0" borderId="101" xfId="0" applyNumberFormat="1" applyFont="1" applyBorder="1" applyAlignment="1">
      <alignment/>
    </xf>
    <xf numFmtId="0" fontId="0" fillId="0" borderId="45" xfId="0" applyFont="1" applyBorder="1" applyAlignment="1">
      <alignment/>
    </xf>
    <xf numFmtId="3" fontId="5" fillId="0" borderId="91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3" fontId="65" fillId="6" borderId="30" xfId="0" applyNumberFormat="1" applyFont="1" applyFill="1" applyBorder="1" applyAlignment="1">
      <alignment/>
    </xf>
    <xf numFmtId="0" fontId="68" fillId="35" borderId="26" xfId="0" applyFont="1" applyFill="1" applyBorder="1" applyAlignment="1">
      <alignment/>
    </xf>
    <xf numFmtId="3" fontId="68" fillId="35" borderId="112" xfId="0" applyNumberFormat="1" applyFont="1" applyFill="1" applyBorder="1" applyAlignment="1">
      <alignment/>
    </xf>
    <xf numFmtId="3" fontId="68" fillId="35" borderId="19" xfId="0" applyNumberFormat="1" applyFont="1" applyFill="1" applyBorder="1" applyAlignment="1">
      <alignment/>
    </xf>
    <xf numFmtId="3" fontId="68" fillId="35" borderId="32" xfId="0" applyNumberFormat="1" applyFont="1" applyFill="1" applyBorder="1" applyAlignment="1">
      <alignment/>
    </xf>
    <xf numFmtId="3" fontId="68" fillId="35" borderId="26" xfId="0" applyNumberFormat="1" applyFont="1" applyFill="1" applyBorder="1" applyAlignment="1">
      <alignment/>
    </xf>
    <xf numFmtId="0" fontId="69" fillId="35" borderId="26" xfId="0" applyFont="1" applyFill="1" applyBorder="1" applyAlignment="1">
      <alignment/>
    </xf>
    <xf numFmtId="3" fontId="69" fillId="35" borderId="32" xfId="0" applyNumberFormat="1" applyFont="1" applyFill="1" applyBorder="1" applyAlignment="1">
      <alignment/>
    </xf>
    <xf numFmtId="3" fontId="69" fillId="35" borderId="26" xfId="0" applyNumberFormat="1" applyFont="1" applyFill="1" applyBorder="1" applyAlignment="1">
      <alignment/>
    </xf>
    <xf numFmtId="0" fontId="65" fillId="6" borderId="39" xfId="0" applyFont="1" applyFill="1" applyBorder="1" applyAlignment="1">
      <alignment/>
    </xf>
    <xf numFmtId="3" fontId="69" fillId="35" borderId="31" xfId="0" applyNumberFormat="1" applyFont="1" applyFill="1" applyBorder="1" applyAlignment="1">
      <alignment/>
    </xf>
    <xf numFmtId="3" fontId="6" fillId="0" borderId="148" xfId="0" applyNumberFormat="1" applyFont="1" applyBorder="1" applyAlignment="1">
      <alignment/>
    </xf>
    <xf numFmtId="3" fontId="6" fillId="0" borderId="149" xfId="0" applyNumberFormat="1" applyFont="1" applyBorder="1" applyAlignment="1">
      <alignment/>
    </xf>
    <xf numFmtId="3" fontId="6" fillId="0" borderId="150" xfId="0" applyNumberFormat="1" applyFont="1" applyBorder="1" applyAlignment="1">
      <alignment/>
    </xf>
    <xf numFmtId="0" fontId="0" fillId="0" borderId="151" xfId="0" applyBorder="1" applyAlignment="1">
      <alignment/>
    </xf>
    <xf numFmtId="0" fontId="2" fillId="0" borderId="97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63" fillId="0" borderId="78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58" xfId="0" applyFont="1" applyBorder="1" applyAlignment="1">
      <alignment/>
    </xf>
    <xf numFmtId="0" fontId="63" fillId="0" borderId="110" xfId="0" applyFont="1" applyBorder="1" applyAlignment="1">
      <alignment/>
    </xf>
    <xf numFmtId="0" fontId="63" fillId="0" borderId="111" xfId="0" applyFont="1" applyBorder="1" applyAlignment="1">
      <alignment/>
    </xf>
    <xf numFmtId="0" fontId="63" fillId="0" borderId="113" xfId="0" applyFont="1" applyBorder="1" applyAlignment="1">
      <alignment/>
    </xf>
    <xf numFmtId="0" fontId="63" fillId="0" borderId="138" xfId="0" applyFont="1" applyBorder="1" applyAlignment="1">
      <alignment/>
    </xf>
    <xf numFmtId="0" fontId="63" fillId="0" borderId="117" xfId="0" applyFont="1" applyBorder="1" applyAlignment="1">
      <alignment/>
    </xf>
    <xf numFmtId="0" fontId="63" fillId="0" borderId="15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177" fontId="63" fillId="0" borderId="69" xfId="0" applyNumberFormat="1" applyFont="1" applyBorder="1" applyAlignment="1">
      <alignment/>
    </xf>
    <xf numFmtId="177" fontId="63" fillId="0" borderId="81" xfId="0" applyNumberFormat="1" applyFont="1" applyBorder="1" applyAlignment="1">
      <alignment/>
    </xf>
    <xf numFmtId="177" fontId="63" fillId="0" borderId="78" xfId="0" applyNumberFormat="1" applyFont="1" applyBorder="1" applyAlignment="1">
      <alignment/>
    </xf>
    <xf numFmtId="177" fontId="63" fillId="0" borderId="93" xfId="0" applyNumberFormat="1" applyFont="1" applyBorder="1" applyAlignment="1">
      <alignment/>
    </xf>
    <xf numFmtId="177" fontId="63" fillId="0" borderId="94" xfId="0" applyNumberFormat="1" applyFont="1" applyBorder="1" applyAlignment="1">
      <alignment/>
    </xf>
    <xf numFmtId="177" fontId="63" fillId="0" borderId="120" xfId="0" applyNumberFormat="1" applyFont="1" applyBorder="1" applyAlignment="1">
      <alignment/>
    </xf>
    <xf numFmtId="177" fontId="3" fillId="0" borderId="26" xfId="0" applyNumberFormat="1" applyFont="1" applyBorder="1" applyAlignment="1">
      <alignment/>
    </xf>
    <xf numFmtId="177" fontId="63" fillId="0" borderId="97" xfId="0" applyNumberFormat="1" applyFont="1" applyBorder="1" applyAlignment="1">
      <alignment/>
    </xf>
    <xf numFmtId="177" fontId="63" fillId="0" borderId="74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5" fillId="0" borderId="78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4" fontId="6" fillId="0" borderId="72" xfId="0" applyNumberFormat="1" applyFont="1" applyBorder="1" applyAlignment="1">
      <alignment/>
    </xf>
    <xf numFmtId="4" fontId="6" fillId="0" borderId="74" xfId="0" applyNumberFormat="1" applyFont="1" applyBorder="1" applyAlignment="1">
      <alignment/>
    </xf>
    <xf numFmtId="4" fontId="6" fillId="0" borderId="76" xfId="0" applyNumberFormat="1" applyFont="1" applyBorder="1" applyAlignment="1">
      <alignment/>
    </xf>
    <xf numFmtId="4" fontId="6" fillId="0" borderId="81" xfId="0" applyNumberFormat="1" applyFont="1" applyBorder="1" applyAlignment="1">
      <alignment/>
    </xf>
    <xf numFmtId="4" fontId="6" fillId="0" borderId="78" xfId="0" applyNumberFormat="1" applyFont="1" applyBorder="1" applyAlignment="1">
      <alignment/>
    </xf>
    <xf numFmtId="4" fontId="5" fillId="0" borderId="69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175" fontId="3" fillId="0" borderId="39" xfId="0" applyNumberFormat="1" applyFont="1" applyBorder="1" applyAlignment="1">
      <alignment/>
    </xf>
    <xf numFmtId="175" fontId="69" fillId="35" borderId="26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/>
    </xf>
    <xf numFmtId="4" fontId="6" fillId="0" borderId="114" xfId="0" applyNumberFormat="1" applyFont="1" applyBorder="1" applyAlignment="1">
      <alignment/>
    </xf>
    <xf numFmtId="4" fontId="6" fillId="0" borderId="92" xfId="0" applyNumberFormat="1" applyFont="1" applyBorder="1" applyAlignment="1">
      <alignment/>
    </xf>
    <xf numFmtId="4" fontId="6" fillId="0" borderId="150" xfId="0" applyNumberFormat="1" applyFont="1" applyBorder="1" applyAlignment="1">
      <alignment/>
    </xf>
    <xf numFmtId="4" fontId="7" fillId="0" borderId="113" xfId="0" applyNumberFormat="1" applyFont="1" applyBorder="1" applyAlignment="1">
      <alignment/>
    </xf>
    <xf numFmtId="4" fontId="69" fillId="35" borderId="26" xfId="0" applyNumberFormat="1" applyFont="1" applyFill="1" applyBorder="1" applyAlignment="1">
      <alignment/>
    </xf>
    <xf numFmtId="4" fontId="65" fillId="6" borderId="26" xfId="0" applyNumberFormat="1" applyFont="1" applyFill="1" applyBorder="1" applyAlignment="1">
      <alignment/>
    </xf>
    <xf numFmtId="3" fontId="65" fillId="35" borderId="0" xfId="0" applyNumberFormat="1" applyFont="1" applyFill="1" applyBorder="1" applyAlignment="1">
      <alignment/>
    </xf>
    <xf numFmtId="4" fontId="3" fillId="0" borderId="52" xfId="0" applyNumberFormat="1" applyFont="1" applyBorder="1" applyAlignment="1">
      <alignment/>
    </xf>
    <xf numFmtId="175" fontId="3" fillId="0" borderId="96" xfId="0" applyNumberFormat="1" applyFont="1" applyBorder="1" applyAlignment="1">
      <alignment/>
    </xf>
    <xf numFmtId="177" fontId="63" fillId="0" borderId="128" xfId="0" applyNumberFormat="1" applyFont="1" applyBorder="1" applyAlignment="1">
      <alignment/>
    </xf>
    <xf numFmtId="177" fontId="63" fillId="0" borderId="126" xfId="0" applyNumberFormat="1" applyFont="1" applyBorder="1" applyAlignment="1">
      <alignment/>
    </xf>
    <xf numFmtId="177" fontId="65" fillId="6" borderId="26" xfId="0" applyNumberFormat="1" applyFont="1" applyFill="1" applyBorder="1" applyAlignment="1">
      <alignment/>
    </xf>
    <xf numFmtId="177" fontId="5" fillId="0" borderId="110" xfId="0" applyNumberFormat="1" applyFont="1" applyBorder="1" applyAlignment="1">
      <alignment/>
    </xf>
    <xf numFmtId="177" fontId="63" fillId="0" borderId="127" xfId="0" applyNumberFormat="1" applyFont="1" applyBorder="1" applyAlignment="1">
      <alignment/>
    </xf>
    <xf numFmtId="0" fontId="5" fillId="0" borderId="110" xfId="0" applyFont="1" applyBorder="1" applyAlignment="1">
      <alignment/>
    </xf>
    <xf numFmtId="177" fontId="63" fillId="0" borderId="138" xfId="0" applyNumberFormat="1" applyFont="1" applyBorder="1" applyAlignment="1">
      <alignment/>
    </xf>
    <xf numFmtId="177" fontId="63" fillId="0" borderId="152" xfId="0" applyNumberFormat="1" applyFont="1" applyBorder="1" applyAlignment="1">
      <alignment/>
    </xf>
    <xf numFmtId="177" fontId="63" fillId="0" borderId="110" xfId="0" applyNumberFormat="1" applyFont="1" applyBorder="1" applyAlignment="1">
      <alignment/>
    </xf>
    <xf numFmtId="177" fontId="63" fillId="0" borderId="117" xfId="0" applyNumberFormat="1" applyFont="1" applyBorder="1" applyAlignment="1">
      <alignment/>
    </xf>
    <xf numFmtId="177" fontId="5" fillId="0" borderId="33" xfId="0" applyNumberFormat="1" applyFont="1" applyBorder="1" applyAlignment="1">
      <alignment/>
    </xf>
    <xf numFmtId="177" fontId="5" fillId="0" borderId="69" xfId="0" applyNumberFormat="1" applyFont="1" applyBorder="1" applyAlignment="1">
      <alignment/>
    </xf>
    <xf numFmtId="177" fontId="6" fillId="0" borderId="110" xfId="0" applyNumberFormat="1" applyFont="1" applyBorder="1" applyAlignment="1">
      <alignment/>
    </xf>
    <xf numFmtId="177" fontId="70" fillId="0" borderId="127" xfId="0" applyNumberFormat="1" applyFont="1" applyBorder="1" applyAlignment="1">
      <alignment/>
    </xf>
    <xf numFmtId="177" fontId="63" fillId="0" borderId="72" xfId="0" applyNumberFormat="1" applyFont="1" applyBorder="1" applyAlignment="1">
      <alignment/>
    </xf>
    <xf numFmtId="177" fontId="70" fillId="0" borderId="132" xfId="0" applyNumberFormat="1" applyFont="1" applyBorder="1" applyAlignment="1">
      <alignment/>
    </xf>
    <xf numFmtId="0" fontId="70" fillId="0" borderId="110" xfId="0" applyFont="1" applyBorder="1" applyAlignment="1">
      <alignment/>
    </xf>
    <xf numFmtId="177" fontId="6" fillId="0" borderId="126" xfId="0" applyNumberFormat="1" applyFont="1" applyBorder="1" applyAlignment="1">
      <alignment/>
    </xf>
    <xf numFmtId="0" fontId="65" fillId="35" borderId="32" xfId="0" applyFont="1" applyFill="1" applyBorder="1" applyAlignment="1">
      <alignment/>
    </xf>
    <xf numFmtId="4" fontId="65" fillId="35" borderId="30" xfId="0" applyNumberFormat="1" applyFont="1" applyFill="1" applyBorder="1" applyAlignment="1">
      <alignment/>
    </xf>
    <xf numFmtId="177" fontId="65" fillId="35" borderId="30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72" xfId="0" applyFont="1" applyFill="1" applyBorder="1" applyAlignment="1">
      <alignment/>
    </xf>
    <xf numFmtId="3" fontId="6" fillId="35" borderId="72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6" fillId="35" borderId="92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3" fontId="6" fillId="35" borderId="78" xfId="0" applyNumberFormat="1" applyFont="1" applyFill="1" applyBorder="1" applyAlignment="1">
      <alignment/>
    </xf>
    <xf numFmtId="0" fontId="5" fillId="0" borderId="40" xfId="0" applyFont="1" applyBorder="1" applyAlignment="1">
      <alignment/>
    </xf>
    <xf numFmtId="0" fontId="8" fillId="0" borderId="113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58" xfId="0" applyFont="1" applyBorder="1" applyAlignment="1">
      <alignment/>
    </xf>
    <xf numFmtId="0" fontId="63" fillId="0" borderId="153" xfId="0" applyFont="1" applyBorder="1" applyAlignment="1">
      <alignment/>
    </xf>
    <xf numFmtId="0" fontId="63" fillId="35" borderId="110" xfId="0" applyFont="1" applyFill="1" applyBorder="1" applyAlignment="1">
      <alignment/>
    </xf>
    <xf numFmtId="177" fontId="63" fillId="0" borderId="153" xfId="0" applyNumberFormat="1" applyFont="1" applyBorder="1" applyAlignment="1">
      <alignment/>
    </xf>
    <xf numFmtId="3" fontId="6" fillId="35" borderId="73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3" fontId="6" fillId="0" borderId="109" xfId="0" applyNumberFormat="1" applyFont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23" xfId="0" applyFont="1" applyFill="1" applyBorder="1" applyAlignment="1">
      <alignment/>
    </xf>
    <xf numFmtId="175" fontId="21" fillId="0" borderId="113" xfId="0" applyNumberFormat="1" applyFont="1" applyBorder="1" applyAlignment="1">
      <alignment/>
    </xf>
    <xf numFmtId="4" fontId="21" fillId="0" borderId="113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75" fontId="67" fillId="0" borderId="40" xfId="0" applyNumberFormat="1" applyFont="1" applyBorder="1" applyAlignment="1">
      <alignment/>
    </xf>
    <xf numFmtId="177" fontId="71" fillId="0" borderId="26" xfId="0" applyNumberFormat="1" applyFont="1" applyBorder="1" applyAlignment="1">
      <alignment/>
    </xf>
    <xf numFmtId="175" fontId="8" fillId="0" borderId="26" xfId="0" applyNumberFormat="1" applyFont="1" applyBorder="1" applyAlignment="1">
      <alignment/>
    </xf>
    <xf numFmtId="175" fontId="21" fillId="0" borderId="26" xfId="0" applyNumberFormat="1" applyFont="1" applyBorder="1" applyAlignment="1">
      <alignment/>
    </xf>
    <xf numFmtId="3" fontId="6" fillId="35" borderId="71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49" fontId="6" fillId="35" borderId="83" xfId="0" applyNumberFormat="1" applyFont="1" applyFill="1" applyBorder="1" applyAlignment="1">
      <alignment/>
    </xf>
    <xf numFmtId="0" fontId="6" fillId="35" borderId="138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49" fontId="6" fillId="35" borderId="74" xfId="0" applyNumberFormat="1" applyFont="1" applyFill="1" applyBorder="1" applyAlignment="1">
      <alignment/>
    </xf>
    <xf numFmtId="0" fontId="6" fillId="35" borderId="92" xfId="0" applyFont="1" applyFill="1" applyBorder="1" applyAlignment="1">
      <alignment/>
    </xf>
    <xf numFmtId="3" fontId="12" fillId="35" borderId="74" xfId="0" applyNumberFormat="1" applyFont="1" applyFill="1" applyBorder="1" applyAlignment="1">
      <alignment/>
    </xf>
    <xf numFmtId="49" fontId="6" fillId="35" borderId="73" xfId="0" applyNumberFormat="1" applyFont="1" applyFill="1" applyBorder="1" applyAlignment="1">
      <alignment horizontal="right"/>
    </xf>
    <xf numFmtId="3" fontId="6" fillId="35" borderId="72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6" fillId="35" borderId="102" xfId="0" applyNumberFormat="1" applyFont="1" applyFill="1" applyBorder="1" applyAlignment="1">
      <alignment/>
    </xf>
    <xf numFmtId="3" fontId="6" fillId="35" borderId="45" xfId="0" applyNumberFormat="1" applyFont="1" applyFill="1" applyBorder="1" applyAlignment="1">
      <alignment/>
    </xf>
    <xf numFmtId="3" fontId="6" fillId="35" borderId="68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48" xfId="0" applyFont="1" applyFill="1" applyBorder="1" applyAlignment="1">
      <alignment/>
    </xf>
    <xf numFmtId="49" fontId="6" fillId="35" borderId="69" xfId="0" applyNumberFormat="1" applyFont="1" applyFill="1" applyBorder="1" applyAlignment="1">
      <alignment/>
    </xf>
    <xf numFmtId="0" fontId="6" fillId="35" borderId="132" xfId="0" applyFont="1" applyFill="1" applyBorder="1" applyAlignment="1">
      <alignment/>
    </xf>
    <xf numFmtId="3" fontId="6" fillId="35" borderId="97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6" fillId="35" borderId="50" xfId="0" applyNumberFormat="1" applyFont="1" applyFill="1" applyBorder="1" applyAlignment="1">
      <alignment/>
    </xf>
    <xf numFmtId="3" fontId="6" fillId="35" borderId="69" xfId="0" applyNumberFormat="1" applyFont="1" applyFill="1" applyBorder="1" applyAlignment="1">
      <alignment/>
    </xf>
    <xf numFmtId="3" fontId="5" fillId="0" borderId="110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0" fontId="10" fillId="0" borderId="26" xfId="0" applyFont="1" applyBorder="1" applyAlignment="1">
      <alignment horizontal="center"/>
    </xf>
    <xf numFmtId="3" fontId="6" fillId="0" borderId="110" xfId="0" applyNumberFormat="1" applyFont="1" applyFill="1" applyBorder="1" applyAlignment="1">
      <alignment/>
    </xf>
    <xf numFmtId="3" fontId="6" fillId="0" borderId="111" xfId="0" applyNumberFormat="1" applyFont="1" applyBorder="1" applyAlignment="1">
      <alignment/>
    </xf>
    <xf numFmtId="3" fontId="6" fillId="35" borderId="110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175" fontId="3" fillId="0" borderId="39" xfId="0" applyNumberFormat="1" applyFont="1" applyBorder="1" applyAlignment="1">
      <alignment/>
    </xf>
    <xf numFmtId="175" fontId="5" fillId="0" borderId="91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5" fillId="0" borderId="91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4" fontId="6" fillId="0" borderId="81" xfId="0" applyNumberFormat="1" applyFont="1" applyBorder="1" applyAlignment="1">
      <alignment/>
    </xf>
    <xf numFmtId="4" fontId="6" fillId="0" borderId="74" xfId="0" applyNumberFormat="1" applyFont="1" applyBorder="1" applyAlignment="1">
      <alignment/>
    </xf>
    <xf numFmtId="4" fontId="6" fillId="0" borderId="76" xfId="0" applyNumberFormat="1" applyFont="1" applyBorder="1" applyAlignment="1">
      <alignment/>
    </xf>
    <xf numFmtId="4" fontId="5" fillId="0" borderId="69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4" fontId="6" fillId="0" borderId="72" xfId="0" applyNumberFormat="1" applyFont="1" applyBorder="1" applyAlignment="1">
      <alignment/>
    </xf>
    <xf numFmtId="4" fontId="6" fillId="0" borderId="9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93" xfId="0" applyNumberFormat="1" applyFont="1" applyBorder="1" applyAlignment="1">
      <alignment/>
    </xf>
    <xf numFmtId="4" fontId="6" fillId="0" borderId="74" xfId="0" applyNumberFormat="1" applyFont="1" applyFill="1" applyBorder="1" applyAlignment="1">
      <alignment/>
    </xf>
    <xf numFmtId="4" fontId="6" fillId="0" borderId="72" xfId="0" applyNumberFormat="1" applyFont="1" applyFill="1" applyBorder="1" applyAlignment="1">
      <alignment/>
    </xf>
    <xf numFmtId="4" fontId="6" fillId="0" borderId="94" xfId="0" applyNumberFormat="1" applyFont="1" applyBorder="1" applyAlignment="1">
      <alignment/>
    </xf>
    <xf numFmtId="4" fontId="6" fillId="33" borderId="74" xfId="0" applyNumberFormat="1" applyFont="1" applyFill="1" applyBorder="1" applyAlignment="1">
      <alignment/>
    </xf>
    <xf numFmtId="4" fontId="6" fillId="0" borderId="95" xfId="0" applyNumberFormat="1" applyFont="1" applyBorder="1" applyAlignment="1">
      <alignment/>
    </xf>
    <xf numFmtId="175" fontId="6" fillId="0" borderId="110" xfId="0" applyNumberFormat="1" applyFont="1" applyBorder="1" applyAlignment="1">
      <alignment/>
    </xf>
    <xf numFmtId="175" fontId="5" fillId="0" borderId="110" xfId="0" applyNumberFormat="1" applyFont="1" applyBorder="1" applyAlignment="1">
      <alignment/>
    </xf>
    <xf numFmtId="175" fontId="6" fillId="0" borderId="128" xfId="0" applyNumberFormat="1" applyFont="1" applyBorder="1" applyAlignment="1">
      <alignment/>
    </xf>
    <xf numFmtId="175" fontId="6" fillId="0" borderId="138" xfId="0" applyNumberFormat="1" applyFont="1" applyBorder="1" applyAlignment="1">
      <alignment/>
    </xf>
    <xf numFmtId="175" fontId="6" fillId="0" borderId="117" xfId="0" applyNumberFormat="1" applyFont="1" applyBorder="1" applyAlignment="1">
      <alignment/>
    </xf>
    <xf numFmtId="175" fontId="6" fillId="0" borderId="138" xfId="0" applyNumberFormat="1" applyFont="1" applyFill="1" applyBorder="1" applyAlignment="1">
      <alignment/>
    </xf>
    <xf numFmtId="175" fontId="6" fillId="0" borderId="117" xfId="0" applyNumberFormat="1" applyFont="1" applyFill="1" applyBorder="1" applyAlignment="1">
      <alignment/>
    </xf>
    <xf numFmtId="175" fontId="6" fillId="33" borderId="117" xfId="0" applyNumberFormat="1" applyFont="1" applyFill="1" applyBorder="1" applyAlignment="1">
      <alignment/>
    </xf>
    <xf numFmtId="175" fontId="5" fillId="0" borderId="127" xfId="0" applyNumberFormat="1" applyFont="1" applyBorder="1" applyAlignment="1">
      <alignment/>
    </xf>
    <xf numFmtId="175" fontId="6" fillId="0" borderId="127" xfId="0" applyNumberFormat="1" applyFont="1" applyBorder="1" applyAlignment="1">
      <alignment/>
    </xf>
    <xf numFmtId="175" fontId="6" fillId="0" borderId="133" xfId="0" applyNumberFormat="1" applyFont="1" applyFill="1" applyBorder="1" applyAlignment="1">
      <alignment/>
    </xf>
    <xf numFmtId="49" fontId="6" fillId="0" borderId="48" xfId="0" applyNumberFormat="1" applyFont="1" applyBorder="1" applyAlignment="1">
      <alignment/>
    </xf>
    <xf numFmtId="175" fontId="6" fillId="0" borderId="129" xfId="0" applyNumberFormat="1" applyFont="1" applyFill="1" applyBorder="1" applyAlignment="1">
      <alignment/>
    </xf>
    <xf numFmtId="3" fontId="6" fillId="0" borderId="134" xfId="0" applyNumberFormat="1" applyFont="1" applyBorder="1" applyAlignment="1">
      <alignment/>
    </xf>
    <xf numFmtId="175" fontId="6" fillId="0" borderId="110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5" fillId="0" borderId="96" xfId="0" applyNumberFormat="1" applyFont="1" applyBorder="1" applyAlignment="1">
      <alignment/>
    </xf>
    <xf numFmtId="4" fontId="12" fillId="0" borderId="76" xfId="0" applyNumberFormat="1" applyFont="1" applyBorder="1" applyAlignment="1">
      <alignment/>
    </xf>
    <xf numFmtId="4" fontId="6" fillId="0" borderId="78" xfId="0" applyNumberFormat="1" applyFont="1" applyBorder="1" applyAlignment="1">
      <alignment/>
    </xf>
    <xf numFmtId="4" fontId="6" fillId="0" borderId="130" xfId="0" applyNumberFormat="1" applyFont="1" applyBorder="1" applyAlignment="1">
      <alignment/>
    </xf>
    <xf numFmtId="4" fontId="5" fillId="0" borderId="76" xfId="0" applyNumberFormat="1" applyFont="1" applyBorder="1" applyAlignment="1">
      <alignment/>
    </xf>
    <xf numFmtId="4" fontId="5" fillId="0" borderId="98" xfId="0" applyNumberFormat="1" applyFont="1" applyBorder="1" applyAlignment="1">
      <alignment/>
    </xf>
    <xf numFmtId="4" fontId="6" fillId="0" borderId="81" xfId="0" applyNumberFormat="1" applyFont="1" applyFill="1" applyBorder="1" applyAlignment="1">
      <alignment/>
    </xf>
    <xf numFmtId="4" fontId="6" fillId="35" borderId="74" xfId="0" applyNumberFormat="1" applyFont="1" applyFill="1" applyBorder="1" applyAlignment="1">
      <alignment/>
    </xf>
    <xf numFmtId="4" fontId="6" fillId="0" borderId="76" xfId="0" applyNumberFormat="1" applyFont="1" applyFill="1" applyBorder="1" applyAlignment="1">
      <alignment/>
    </xf>
    <xf numFmtId="175" fontId="6" fillId="0" borderId="134" xfId="0" applyNumberFormat="1" applyFont="1" applyFill="1" applyBorder="1" applyAlignment="1">
      <alignment/>
    </xf>
    <xf numFmtId="3" fontId="6" fillId="0" borderId="132" xfId="0" applyNumberFormat="1" applyFont="1" applyBorder="1" applyAlignment="1">
      <alignment/>
    </xf>
    <xf numFmtId="3" fontId="5" fillId="0" borderId="132" xfId="0" applyNumberFormat="1" applyFont="1" applyBorder="1" applyAlignment="1">
      <alignment/>
    </xf>
    <xf numFmtId="3" fontId="5" fillId="0" borderId="134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175" fontId="6" fillId="0" borderId="127" xfId="0" applyNumberFormat="1" applyFont="1" applyFill="1" applyBorder="1" applyAlignment="1">
      <alignment/>
    </xf>
    <xf numFmtId="3" fontId="6" fillId="0" borderId="127" xfId="0" applyNumberFormat="1" applyFont="1" applyBorder="1" applyAlignment="1">
      <alignment/>
    </xf>
    <xf numFmtId="3" fontId="5" fillId="0" borderId="127" xfId="0" applyNumberFormat="1" applyFont="1" applyBorder="1" applyAlignment="1">
      <alignment/>
    </xf>
    <xf numFmtId="4" fontId="5" fillId="0" borderId="97" xfId="0" applyNumberFormat="1" applyFont="1" applyBorder="1" applyAlignment="1">
      <alignment/>
    </xf>
    <xf numFmtId="4" fontId="6" fillId="0" borderId="97" xfId="0" applyNumberFormat="1" applyFont="1" applyBorder="1" applyAlignment="1">
      <alignment/>
    </xf>
    <xf numFmtId="4" fontId="6" fillId="0" borderId="99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4" fontId="6" fillId="0" borderId="70" xfId="0" applyNumberFormat="1" applyFont="1" applyBorder="1" applyAlignment="1">
      <alignment/>
    </xf>
    <xf numFmtId="3" fontId="5" fillId="0" borderId="126" xfId="0" applyNumberFormat="1" applyFont="1" applyBorder="1" applyAlignment="1">
      <alignment/>
    </xf>
    <xf numFmtId="175" fontId="6" fillId="0" borderId="132" xfId="0" applyNumberFormat="1" applyFont="1" applyFill="1" applyBorder="1" applyAlignment="1">
      <alignment/>
    </xf>
    <xf numFmtId="175" fontId="6" fillId="0" borderId="126" xfId="0" applyNumberFormat="1" applyFont="1" applyFill="1" applyBorder="1" applyAlignment="1">
      <alignment/>
    </xf>
    <xf numFmtId="175" fontId="6" fillId="0" borderId="128" xfId="0" applyNumberFormat="1" applyFont="1" applyFill="1" applyBorder="1" applyAlignment="1">
      <alignment/>
    </xf>
    <xf numFmtId="4" fontId="5" fillId="0" borderId="78" xfId="0" applyNumberFormat="1" applyFont="1" applyBorder="1" applyAlignment="1">
      <alignment/>
    </xf>
    <xf numFmtId="4" fontId="3" fillId="0" borderId="101" xfId="0" applyNumberFormat="1" applyFont="1" applyBorder="1" applyAlignment="1">
      <alignment/>
    </xf>
    <xf numFmtId="4" fontId="60" fillId="0" borderId="76" xfId="0" applyNumberFormat="1" applyFont="1" applyFill="1" applyBorder="1" applyAlignment="1">
      <alignment/>
    </xf>
    <xf numFmtId="4" fontId="6" fillId="0" borderId="102" xfId="0" applyNumberFormat="1" applyFont="1" applyBorder="1" applyAlignment="1">
      <alignment/>
    </xf>
    <xf numFmtId="175" fontId="5" fillId="0" borderId="131" xfId="0" applyNumberFormat="1" applyFont="1" applyBorder="1" applyAlignment="1">
      <alignment/>
    </xf>
    <xf numFmtId="3" fontId="6" fillId="0" borderId="138" xfId="0" applyNumberFormat="1" applyFont="1" applyBorder="1" applyAlignment="1">
      <alignment/>
    </xf>
    <xf numFmtId="3" fontId="6" fillId="0" borderId="126" xfId="0" applyNumberFormat="1" applyFont="1" applyBorder="1" applyAlignment="1">
      <alignment/>
    </xf>
    <xf numFmtId="175" fontId="3" fillId="0" borderId="26" xfId="0" applyNumberFormat="1" applyFont="1" applyBorder="1" applyAlignment="1">
      <alignment/>
    </xf>
    <xf numFmtId="3" fontId="64" fillId="35" borderId="110" xfId="0" applyNumberFormat="1" applyFont="1" applyFill="1" applyBorder="1" applyAlignment="1">
      <alignment/>
    </xf>
    <xf numFmtId="3" fontId="5" fillId="0" borderId="110" xfId="0" applyNumberFormat="1" applyFont="1" applyFill="1" applyBorder="1" applyAlignment="1">
      <alignment/>
    </xf>
    <xf numFmtId="4" fontId="6" fillId="0" borderId="100" xfId="0" applyNumberFormat="1" applyFont="1" applyBorder="1" applyAlignment="1">
      <alignment/>
    </xf>
    <xf numFmtId="4" fontId="6" fillId="0" borderId="91" xfId="0" applyNumberFormat="1" applyFont="1" applyBorder="1" applyAlignment="1">
      <alignment/>
    </xf>
    <xf numFmtId="4" fontId="6" fillId="35" borderId="91" xfId="0" applyNumberFormat="1" applyFont="1" applyFill="1" applyBorder="1" applyAlignment="1">
      <alignment/>
    </xf>
    <xf numFmtId="4" fontId="5" fillId="0" borderId="33" xfId="0" applyNumberFormat="1" applyFont="1" applyBorder="1" applyAlignment="1">
      <alignment/>
    </xf>
    <xf numFmtId="4" fontId="14" fillId="0" borderId="103" xfId="0" applyNumberFormat="1" applyFont="1" applyBorder="1" applyAlignment="1">
      <alignment/>
    </xf>
    <xf numFmtId="4" fontId="14" fillId="0" borderId="76" xfId="0" applyNumberFormat="1" applyFont="1" applyBorder="1" applyAlignment="1">
      <alignment/>
    </xf>
    <xf numFmtId="4" fontId="6" fillId="35" borderId="78" xfId="0" applyNumberFormat="1" applyFont="1" applyFill="1" applyBorder="1" applyAlignment="1">
      <alignment/>
    </xf>
    <xf numFmtId="4" fontId="6" fillId="0" borderId="125" xfId="0" applyNumberFormat="1" applyFont="1" applyBorder="1" applyAlignment="1">
      <alignment/>
    </xf>
    <xf numFmtId="4" fontId="5" fillId="0" borderId="93" xfId="0" applyNumberFormat="1" applyFont="1" applyBorder="1" applyAlignment="1">
      <alignment/>
    </xf>
    <xf numFmtId="4" fontId="64" fillId="35" borderId="76" xfId="0" applyNumberFormat="1" applyFont="1" applyFill="1" applyBorder="1" applyAlignment="1">
      <alignment/>
    </xf>
    <xf numFmtId="4" fontId="5" fillId="0" borderId="100" xfId="0" applyNumberFormat="1" applyFont="1" applyBorder="1" applyAlignment="1">
      <alignment/>
    </xf>
    <xf numFmtId="4" fontId="5" fillId="0" borderId="96" xfId="0" applyNumberFormat="1" applyFont="1" applyFill="1" applyBorder="1" applyAlignment="1">
      <alignment/>
    </xf>
    <xf numFmtId="4" fontId="5" fillId="0" borderId="97" xfId="0" applyNumberFormat="1" applyFont="1" applyFill="1" applyBorder="1" applyAlignment="1">
      <alignment/>
    </xf>
    <xf numFmtId="4" fontId="5" fillId="0" borderId="76" xfId="0" applyNumberFormat="1" applyFont="1" applyFill="1" applyBorder="1" applyAlignment="1">
      <alignment/>
    </xf>
    <xf numFmtId="175" fontId="5" fillId="0" borderId="132" xfId="0" applyNumberFormat="1" applyFont="1" applyBorder="1" applyAlignment="1">
      <alignment/>
    </xf>
    <xf numFmtId="175" fontId="6" fillId="0" borderId="95" xfId="0" applyNumberFormat="1" applyFont="1" applyFill="1" applyBorder="1" applyAlignment="1">
      <alignment/>
    </xf>
    <xf numFmtId="4" fontId="5" fillId="0" borderId="104" xfId="0" applyNumberFormat="1" applyFont="1" applyBorder="1" applyAlignment="1">
      <alignment/>
    </xf>
    <xf numFmtId="3" fontId="6" fillId="0" borderId="129" xfId="0" applyNumberFormat="1" applyFont="1" applyBorder="1" applyAlignment="1">
      <alignment/>
    </xf>
    <xf numFmtId="0" fontId="0" fillId="0" borderId="154" xfId="0" applyBorder="1" applyAlignment="1">
      <alignment/>
    </xf>
    <xf numFmtId="4" fontId="62" fillId="0" borderId="33" xfId="0" applyNumberFormat="1" applyFont="1" applyBorder="1" applyAlignment="1">
      <alignment/>
    </xf>
    <xf numFmtId="4" fontId="63" fillId="0" borderId="74" xfId="0" applyNumberFormat="1" applyFont="1" applyBorder="1" applyAlignment="1">
      <alignment/>
    </xf>
    <xf numFmtId="4" fontId="6" fillId="35" borderId="94" xfId="0" applyNumberFormat="1" applyFont="1" applyFill="1" applyBorder="1" applyAlignment="1">
      <alignment/>
    </xf>
    <xf numFmtId="4" fontId="5" fillId="0" borderId="69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0" fillId="0" borderId="100" xfId="0" applyNumberFormat="1" applyBorder="1" applyAlignment="1">
      <alignment/>
    </xf>
    <xf numFmtId="4" fontId="62" fillId="0" borderId="74" xfId="0" applyNumberFormat="1" applyFont="1" applyBorder="1" applyAlignment="1">
      <alignment/>
    </xf>
    <xf numFmtId="4" fontId="63" fillId="0" borderId="33" xfId="0" applyNumberFormat="1" applyFont="1" applyBorder="1" applyAlignment="1">
      <alignment/>
    </xf>
    <xf numFmtId="4" fontId="63" fillId="0" borderId="81" xfId="0" applyNumberFormat="1" applyFont="1" applyBorder="1" applyAlignment="1">
      <alignment/>
    </xf>
    <xf numFmtId="4" fontId="5" fillId="0" borderId="102" xfId="0" applyNumberFormat="1" applyFont="1" applyBorder="1" applyAlignment="1">
      <alignment/>
    </xf>
    <xf numFmtId="4" fontId="62" fillId="0" borderId="94" xfId="0" applyNumberFormat="1" applyFont="1" applyBorder="1" applyAlignment="1">
      <alignment/>
    </xf>
    <xf numFmtId="3" fontId="6" fillId="0" borderId="138" xfId="0" applyNumberFormat="1" applyFont="1" applyFill="1" applyBorder="1" applyAlignment="1">
      <alignment/>
    </xf>
    <xf numFmtId="3" fontId="0" fillId="0" borderId="134" xfId="0" applyNumberFormat="1" applyBorder="1" applyAlignment="1">
      <alignment/>
    </xf>
    <xf numFmtId="3" fontId="5" fillId="0" borderId="138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6" fillId="0" borderId="78" xfId="0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97" xfId="0" applyNumberFormat="1" applyBorder="1" applyAlignment="1">
      <alignment/>
    </xf>
    <xf numFmtId="4" fontId="6" fillId="0" borderId="94" xfId="0" applyNumberFormat="1" applyFont="1" applyFill="1" applyBorder="1" applyAlignment="1">
      <alignment/>
    </xf>
    <xf numFmtId="4" fontId="0" fillId="0" borderId="93" xfId="0" applyNumberFormat="1" applyBorder="1" applyAlignment="1">
      <alignment/>
    </xf>
    <xf numFmtId="4" fontId="6" fillId="0" borderId="100" xfId="0" applyNumberFormat="1" applyFont="1" applyFill="1" applyBorder="1" applyAlignment="1">
      <alignment/>
    </xf>
    <xf numFmtId="4" fontId="7" fillId="0" borderId="100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3" fillId="34" borderId="39" xfId="0" applyNumberFormat="1" applyFont="1" applyFill="1" applyBorder="1" applyAlignment="1">
      <alignment/>
    </xf>
    <xf numFmtId="3" fontId="6" fillId="0" borderId="134" xfId="0" applyNumberFormat="1" applyFont="1" applyFill="1" applyBorder="1" applyAlignment="1">
      <alignment/>
    </xf>
    <xf numFmtId="3" fontId="6" fillId="35" borderId="41" xfId="0" applyNumberFormat="1" applyFont="1" applyFill="1" applyBorder="1" applyAlignment="1">
      <alignment/>
    </xf>
    <xf numFmtId="175" fontId="8" fillId="0" borderId="26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63" fillId="0" borderId="114" xfId="0" applyNumberFormat="1" applyFont="1" applyBorder="1" applyAlignment="1">
      <alignment/>
    </xf>
    <xf numFmtId="4" fontId="63" fillId="0" borderId="94" xfId="0" applyNumberFormat="1" applyFont="1" applyBorder="1" applyAlignment="1">
      <alignment/>
    </xf>
    <xf numFmtId="4" fontId="6" fillId="0" borderId="114" xfId="0" applyNumberFormat="1" applyFont="1" applyBorder="1" applyAlignment="1">
      <alignment/>
    </xf>
    <xf numFmtId="4" fontId="6" fillId="0" borderId="120" xfId="0" applyNumberFormat="1" applyFont="1" applyBorder="1" applyAlignment="1">
      <alignment/>
    </xf>
    <xf numFmtId="4" fontId="6" fillId="0" borderId="135" xfId="0" applyNumberFormat="1" applyFont="1" applyBorder="1" applyAlignment="1">
      <alignment/>
    </xf>
    <xf numFmtId="4" fontId="0" fillId="0" borderId="96" xfId="0" applyNumberFormat="1" applyBorder="1" applyAlignment="1">
      <alignment/>
    </xf>
    <xf numFmtId="4" fontId="0" fillId="0" borderId="78" xfId="0" applyNumberFormat="1" applyBorder="1" applyAlignment="1">
      <alignment/>
    </xf>
    <xf numFmtId="4" fontId="6" fillId="35" borderId="135" xfId="0" applyNumberFormat="1" applyFont="1" applyFill="1" applyBorder="1" applyAlignment="1">
      <alignment/>
    </xf>
    <xf numFmtId="4" fontId="5" fillId="0" borderId="39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175" fontId="6" fillId="0" borderId="153" xfId="0" applyNumberFormat="1" applyFont="1" applyFill="1" applyBorder="1" applyAlignment="1">
      <alignment/>
    </xf>
    <xf numFmtId="175" fontId="5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75" fontId="5" fillId="0" borderId="111" xfId="0" applyNumberFormat="1" applyFont="1" applyBorder="1" applyAlignment="1">
      <alignment/>
    </xf>
    <xf numFmtId="3" fontId="5" fillId="0" borderId="111" xfId="0" applyNumberFormat="1" applyFont="1" applyBorder="1" applyAlignment="1">
      <alignment/>
    </xf>
    <xf numFmtId="3" fontId="6" fillId="35" borderId="27" xfId="0" applyNumberFormat="1" applyFont="1" applyFill="1" applyBorder="1" applyAlignment="1">
      <alignment/>
    </xf>
    <xf numFmtId="4" fontId="0" fillId="0" borderId="98" xfId="0" applyNumberFormat="1" applyBorder="1" applyAlignment="1">
      <alignment/>
    </xf>
    <xf numFmtId="4" fontId="6" fillId="0" borderId="69" xfId="0" applyNumberFormat="1" applyFont="1" applyFill="1" applyBorder="1" applyAlignment="1">
      <alignment/>
    </xf>
    <xf numFmtId="4" fontId="6" fillId="35" borderId="69" xfId="0" applyNumberFormat="1" applyFont="1" applyFill="1" applyBorder="1" applyAlignment="1">
      <alignment/>
    </xf>
    <xf numFmtId="4" fontId="6" fillId="0" borderId="69" xfId="0" applyNumberFormat="1" applyFont="1" applyFill="1" applyBorder="1" applyAlignment="1">
      <alignment/>
    </xf>
    <xf numFmtId="4" fontId="18" fillId="0" borderId="2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103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19" fillId="0" borderId="39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3" fontId="6" fillId="0" borderId="134" xfId="0" applyNumberFormat="1" applyFont="1" applyFill="1" applyBorder="1" applyAlignment="1">
      <alignment/>
    </xf>
    <xf numFmtId="175" fontId="7" fillId="0" borderId="33" xfId="0" applyNumberFormat="1" applyFont="1" applyBorder="1" applyAlignment="1">
      <alignment/>
    </xf>
    <xf numFmtId="175" fontId="19" fillId="0" borderId="26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3" fontId="63" fillId="0" borderId="98" xfId="0" applyNumberFormat="1" applyFont="1" applyBorder="1" applyAlignment="1">
      <alignment/>
    </xf>
    <xf numFmtId="3" fontId="63" fillId="0" borderId="10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4" fontId="6" fillId="33" borderId="72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33" xfId="0" applyBorder="1" applyAlignment="1">
      <alignment/>
    </xf>
    <xf numFmtId="0" fontId="0" fillId="0" borderId="93" xfId="0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2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175" fontId="3" fillId="0" borderId="113" xfId="0" applyNumberFormat="1" applyFont="1" applyBorder="1" applyAlignment="1">
      <alignment/>
    </xf>
    <xf numFmtId="4" fontId="5" fillId="0" borderId="74" xfId="0" applyNumberFormat="1" applyFont="1" applyBorder="1" applyAlignment="1">
      <alignment/>
    </xf>
    <xf numFmtId="0" fontId="5" fillId="0" borderId="117" xfId="0" applyFont="1" applyBorder="1" applyAlignment="1">
      <alignment/>
    </xf>
    <xf numFmtId="3" fontId="5" fillId="0" borderId="117" xfId="0" applyNumberFormat="1" applyFont="1" applyBorder="1" applyAlignment="1">
      <alignment/>
    </xf>
    <xf numFmtId="4" fontId="0" fillId="0" borderId="0" xfId="0" applyNumberFormat="1" applyAlignment="1">
      <alignment/>
    </xf>
    <xf numFmtId="175" fontId="3" fillId="12" borderId="26" xfId="0" applyNumberFormat="1" applyFont="1" applyFill="1" applyBorder="1" applyAlignment="1">
      <alignment/>
    </xf>
    <xf numFmtId="0" fontId="0" fillId="0" borderId="0" xfId="0" applyAlignment="1">
      <alignment horizontal="left"/>
    </xf>
    <xf numFmtId="175" fontId="7" fillId="0" borderId="26" xfId="0" applyNumberFormat="1" applyFont="1" applyBorder="1" applyAlignment="1">
      <alignment/>
    </xf>
    <xf numFmtId="4" fontId="8" fillId="0" borderId="112" xfId="0" applyNumberFormat="1" applyFont="1" applyBorder="1" applyAlignment="1">
      <alignment/>
    </xf>
    <xf numFmtId="4" fontId="6" fillId="0" borderId="94" xfId="0" applyNumberFormat="1" applyFont="1" applyBorder="1" applyAlignment="1">
      <alignment/>
    </xf>
    <xf numFmtId="4" fontId="6" fillId="35" borderId="78" xfId="0" applyNumberFormat="1" applyFont="1" applyFill="1" applyBorder="1" applyAlignment="1">
      <alignment/>
    </xf>
    <xf numFmtId="4" fontId="6" fillId="0" borderId="12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3" fontId="3" fillId="0" borderId="134" xfId="0" applyNumberFormat="1" applyFont="1" applyBorder="1" applyAlignment="1">
      <alignment/>
    </xf>
    <xf numFmtId="3" fontId="3" fillId="0" borderId="100" xfId="0" applyNumberFormat="1" applyFont="1" applyBorder="1" applyAlignment="1">
      <alignment/>
    </xf>
    <xf numFmtId="4" fontId="67" fillId="0" borderId="40" xfId="0" applyNumberFormat="1" applyFont="1" applyBorder="1" applyAlignment="1">
      <alignment/>
    </xf>
    <xf numFmtId="49" fontId="6" fillId="0" borderId="71" xfId="0" applyNumberFormat="1" applyFont="1" applyBorder="1" applyAlignment="1">
      <alignment horizontal="right"/>
    </xf>
    <xf numFmtId="3" fontId="6" fillId="35" borderId="14" xfId="0" applyNumberFormat="1" applyFont="1" applyFill="1" applyBorder="1" applyAlignment="1">
      <alignment/>
    </xf>
    <xf numFmtId="4" fontId="63" fillId="0" borderId="98" xfId="0" applyNumberFormat="1" applyFont="1" applyBorder="1" applyAlignment="1">
      <alignment/>
    </xf>
    <xf numFmtId="0" fontId="6" fillId="0" borderId="101" xfId="0" applyFont="1" applyBorder="1" applyAlignment="1">
      <alignment/>
    </xf>
    <xf numFmtId="3" fontId="6" fillId="0" borderId="25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0" fontId="6" fillId="0" borderId="120" xfId="0" applyFont="1" applyBorder="1" applyAlignment="1">
      <alignment/>
    </xf>
    <xf numFmtId="3" fontId="6" fillId="35" borderId="92" xfId="0" applyNumberFormat="1" applyFont="1" applyFill="1" applyBorder="1" applyAlignment="1">
      <alignment/>
    </xf>
    <xf numFmtId="4" fontId="6" fillId="35" borderId="72" xfId="0" applyNumberFormat="1" applyFont="1" applyFill="1" applyBorder="1" applyAlignment="1">
      <alignment/>
    </xf>
    <xf numFmtId="175" fontId="6" fillId="35" borderId="92" xfId="0" applyNumberFormat="1" applyFont="1" applyFill="1" applyBorder="1" applyAlignment="1">
      <alignment/>
    </xf>
    <xf numFmtId="3" fontId="5" fillId="0" borderId="89" xfId="0" applyNumberFormat="1" applyFont="1" applyBorder="1" applyAlignment="1">
      <alignment/>
    </xf>
    <xf numFmtId="4" fontId="63" fillId="0" borderId="93" xfId="0" applyNumberFormat="1" applyFont="1" applyBorder="1" applyAlignment="1">
      <alignment/>
    </xf>
    <xf numFmtId="4" fontId="6" fillId="0" borderId="125" xfId="0" applyNumberFormat="1" applyFont="1" applyFill="1" applyBorder="1" applyAlignment="1">
      <alignment/>
    </xf>
    <xf numFmtId="175" fontId="6" fillId="35" borderId="95" xfId="0" applyNumberFormat="1" applyFont="1" applyFill="1" applyBorder="1" applyAlignment="1">
      <alignment/>
    </xf>
    <xf numFmtId="0" fontId="0" fillId="0" borderId="58" xfId="0" applyBorder="1" applyAlignment="1">
      <alignment/>
    </xf>
    <xf numFmtId="3" fontId="8" fillId="0" borderId="113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0" fontId="6" fillId="0" borderId="153" xfId="0" applyFont="1" applyBorder="1" applyAlignment="1">
      <alignment/>
    </xf>
    <xf numFmtId="177" fontId="6" fillId="0" borderId="132" xfId="0" applyNumberFormat="1" applyFont="1" applyBorder="1" applyAlignment="1">
      <alignment/>
    </xf>
    <xf numFmtId="175" fontId="3" fillId="0" borderId="26" xfId="0" applyNumberFormat="1" applyFont="1" applyBorder="1" applyAlignment="1">
      <alignment/>
    </xf>
    <xf numFmtId="177" fontId="63" fillId="35" borderId="110" xfId="0" applyNumberFormat="1" applyFont="1" applyFill="1" applyBorder="1" applyAlignment="1">
      <alignment/>
    </xf>
    <xf numFmtId="3" fontId="20" fillId="0" borderId="97" xfId="0" applyNumberFormat="1" applyFont="1" applyBorder="1" applyAlignment="1">
      <alignment horizontal="center" vertical="center"/>
    </xf>
    <xf numFmtId="3" fontId="20" fillId="0" borderId="101" xfId="0" applyNumberFormat="1" applyFont="1" applyBorder="1" applyAlignment="1">
      <alignment horizontal="center" vertical="center"/>
    </xf>
    <xf numFmtId="3" fontId="10" fillId="0" borderId="136" xfId="0" applyNumberFormat="1" applyFont="1" applyBorder="1" applyAlignment="1">
      <alignment horizontal="center"/>
    </xf>
    <xf numFmtId="3" fontId="10" fillId="0" borderId="98" xfId="0" applyNumberFormat="1" applyFont="1" applyBorder="1" applyAlignment="1">
      <alignment horizontal="center"/>
    </xf>
    <xf numFmtId="3" fontId="10" fillId="0" borderId="136" xfId="0" applyNumberFormat="1" applyFont="1" applyBorder="1" applyAlignment="1">
      <alignment horizontal="center"/>
    </xf>
    <xf numFmtId="0" fontId="10" fillId="0" borderId="155" xfId="0" applyFont="1" applyBorder="1" applyAlignment="1">
      <alignment horizontal="center"/>
    </xf>
    <xf numFmtId="0" fontId="10" fillId="0" borderId="136" xfId="0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3" fontId="20" fillId="0" borderId="63" xfId="0" applyNumberFormat="1" applyFont="1" applyBorder="1" applyAlignment="1">
      <alignment horizontal="center" vertical="center"/>
    </xf>
    <xf numFmtId="3" fontId="20" fillId="0" borderId="143" xfId="0" applyNumberFormat="1" applyFont="1" applyBorder="1" applyAlignment="1">
      <alignment horizontal="center" vertical="center"/>
    </xf>
    <xf numFmtId="3" fontId="20" fillId="0" borderId="89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3" fontId="20" fillId="0" borderId="49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5" xfId="0" applyNumberFormat="1" applyFont="1" applyBorder="1" applyAlignment="1">
      <alignment horizontal="center" vertical="center"/>
    </xf>
    <xf numFmtId="3" fontId="4" fillId="0" borderId="101" xfId="0" applyNumberFormat="1" applyFont="1" applyBorder="1" applyAlignment="1">
      <alignment horizontal="center" vertical="center"/>
    </xf>
    <xf numFmtId="3" fontId="10" fillId="0" borderId="112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3" fontId="2" fillId="0" borderId="111" xfId="0" applyNumberFormat="1" applyFont="1" applyBorder="1" applyAlignment="1">
      <alignment horizontal="center" vertical="center"/>
    </xf>
    <xf numFmtId="3" fontId="2" fillId="0" borderId="113" xfId="0" applyNumberFormat="1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10" fillId="0" borderId="13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3" fontId="4" fillId="0" borderId="111" xfId="0" applyNumberFormat="1" applyFont="1" applyBorder="1" applyAlignment="1">
      <alignment horizontal="center" vertical="center"/>
    </xf>
    <xf numFmtId="3" fontId="4" fillId="0" borderId="113" xfId="0" applyNumberFormat="1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view="pageLayout" zoomScaleNormal="145" workbookViewId="0" topLeftCell="A109">
      <selection activeCell="I122" sqref="I122"/>
    </sheetView>
  </sheetViews>
  <sheetFormatPr defaultColWidth="9.140625" defaultRowHeight="15"/>
  <cols>
    <col min="1" max="1" width="7.140625" style="500" bestFit="1" customWidth="1"/>
    <col min="2" max="2" width="3.8515625" style="500" customWidth="1"/>
    <col min="3" max="3" width="4.57421875" style="500" customWidth="1"/>
    <col min="4" max="4" width="36.8515625" style="500" customWidth="1"/>
    <col min="5" max="6" width="10.140625" style="500" customWidth="1"/>
    <col min="7" max="7" width="10.28125" style="500" customWidth="1"/>
    <col min="8" max="8" width="9.00390625" style="500" customWidth="1"/>
    <col min="9" max="9" width="11.28125" style="500" customWidth="1"/>
    <col min="10" max="10" width="8.7109375" style="500" customWidth="1"/>
    <col min="11" max="11" width="9.421875" style="500" customWidth="1"/>
    <col min="12" max="12" width="7.7109375" style="500" customWidth="1"/>
    <col min="13" max="16384" width="9.140625" style="365" customWidth="1"/>
  </cols>
  <sheetData>
    <row r="1" spans="1:13" ht="15.75">
      <c r="A1" s="362"/>
      <c r="B1" s="363"/>
      <c r="C1" s="363"/>
      <c r="D1" s="534" t="s">
        <v>0</v>
      </c>
      <c r="E1" s="1185" t="s">
        <v>1</v>
      </c>
      <c r="F1" s="1186"/>
      <c r="G1" s="1187" t="s">
        <v>451</v>
      </c>
      <c r="H1" s="1185"/>
      <c r="I1" s="1185"/>
      <c r="J1" s="1188" t="s">
        <v>502</v>
      </c>
      <c r="K1" s="1189"/>
      <c r="L1" s="1190"/>
      <c r="M1" s="364"/>
    </row>
    <row r="2" spans="1:12" ht="15">
      <c r="A2" s="366"/>
      <c r="B2" s="367" t="s">
        <v>2</v>
      </c>
      <c r="C2" s="368" t="s">
        <v>405</v>
      </c>
      <c r="D2" s="1195" t="s">
        <v>3</v>
      </c>
      <c r="E2" s="1197">
        <v>2016</v>
      </c>
      <c r="F2" s="1199">
        <v>2017</v>
      </c>
      <c r="G2" s="1201" t="s">
        <v>4</v>
      </c>
      <c r="H2" s="1203" t="s">
        <v>5</v>
      </c>
      <c r="I2" s="1191" t="s">
        <v>514</v>
      </c>
      <c r="J2" s="1193" t="s">
        <v>378</v>
      </c>
      <c r="K2" s="1205" t="s">
        <v>423</v>
      </c>
      <c r="L2" s="1183" t="s">
        <v>452</v>
      </c>
    </row>
    <row r="3" spans="1:12" ht="15.75" thickBot="1">
      <c r="A3" s="369" t="s">
        <v>6</v>
      </c>
      <c r="B3" s="370" t="s">
        <v>7</v>
      </c>
      <c r="C3" s="370"/>
      <c r="D3" s="1196"/>
      <c r="E3" s="1198"/>
      <c r="F3" s="1200"/>
      <c r="G3" s="1202"/>
      <c r="H3" s="1204"/>
      <c r="I3" s="1192"/>
      <c r="J3" s="1194"/>
      <c r="K3" s="1204"/>
      <c r="L3" s="1184"/>
    </row>
    <row r="4" spans="1:12" ht="15">
      <c r="A4" s="371">
        <v>100</v>
      </c>
      <c r="B4" s="372"/>
      <c r="C4" s="372"/>
      <c r="D4" s="526" t="s">
        <v>8</v>
      </c>
      <c r="E4" s="373">
        <f>E6+E7+E11</f>
        <v>946343</v>
      </c>
      <c r="F4" s="373">
        <f>F6+F7+F11</f>
        <v>1005383</v>
      </c>
      <c r="G4" s="374">
        <f>G5+G7+G11</f>
        <v>1009777</v>
      </c>
      <c r="H4" s="373">
        <f>H6+H7+H11</f>
        <v>1143317</v>
      </c>
      <c r="I4" s="375">
        <f>I6+I7+I11</f>
        <v>1141849</v>
      </c>
      <c r="J4" s="374">
        <f>J5+J7+J11</f>
        <v>1202747</v>
      </c>
      <c r="K4" s="373">
        <f>K6+K7+K11</f>
        <v>1003947</v>
      </c>
      <c r="L4" s="376">
        <f>L6+L7+L11</f>
        <v>1059057</v>
      </c>
    </row>
    <row r="5" spans="1:12" ht="15">
      <c r="A5" s="377">
        <v>110</v>
      </c>
      <c r="B5" s="378"/>
      <c r="C5" s="378"/>
      <c r="D5" s="527" t="s">
        <v>9</v>
      </c>
      <c r="E5" s="379">
        <v>727481</v>
      </c>
      <c r="F5" s="379">
        <v>797325</v>
      </c>
      <c r="G5" s="380">
        <v>800000</v>
      </c>
      <c r="H5" s="379">
        <v>927380</v>
      </c>
      <c r="I5" s="381">
        <v>927373</v>
      </c>
      <c r="J5" s="380">
        <v>1000580</v>
      </c>
      <c r="K5" s="379">
        <v>801780</v>
      </c>
      <c r="L5" s="382">
        <v>856780</v>
      </c>
    </row>
    <row r="6" spans="1:13" ht="15">
      <c r="A6" s="383">
        <v>111003</v>
      </c>
      <c r="B6" s="384"/>
      <c r="C6" s="384">
        <v>41</v>
      </c>
      <c r="D6" s="528" t="s">
        <v>9</v>
      </c>
      <c r="E6" s="385">
        <v>727481</v>
      </c>
      <c r="F6" s="385">
        <v>797325</v>
      </c>
      <c r="G6" s="383">
        <v>800000</v>
      </c>
      <c r="H6" s="385">
        <v>927380</v>
      </c>
      <c r="I6" s="386">
        <v>927373</v>
      </c>
      <c r="J6" s="383">
        <v>1000580</v>
      </c>
      <c r="K6" s="385">
        <v>801780</v>
      </c>
      <c r="L6" s="387">
        <v>856780</v>
      </c>
      <c r="M6" s="388"/>
    </row>
    <row r="7" spans="1:12" ht="15">
      <c r="A7" s="380">
        <v>121</v>
      </c>
      <c r="B7" s="378"/>
      <c r="C7" s="378"/>
      <c r="D7" s="527" t="s">
        <v>10</v>
      </c>
      <c r="E7" s="389">
        <f>SUM(E8:E10)</f>
        <v>148792</v>
      </c>
      <c r="F7" s="389">
        <f aca="true" t="shared" si="0" ref="F7:L7">SUM(F8:F10)</f>
        <v>135558</v>
      </c>
      <c r="G7" s="380">
        <f t="shared" si="0"/>
        <v>137400</v>
      </c>
      <c r="H7" s="389">
        <f t="shared" si="0"/>
        <v>137650</v>
      </c>
      <c r="I7" s="390">
        <f t="shared" si="0"/>
        <v>137973</v>
      </c>
      <c r="J7" s="380">
        <f t="shared" si="0"/>
        <v>128900</v>
      </c>
      <c r="K7" s="389">
        <f t="shared" si="0"/>
        <v>128900</v>
      </c>
      <c r="L7" s="391">
        <f t="shared" si="0"/>
        <v>128900</v>
      </c>
    </row>
    <row r="8" spans="1:12" ht="15">
      <c r="A8" s="392">
        <v>121001</v>
      </c>
      <c r="B8" s="393"/>
      <c r="C8" s="393">
        <v>41</v>
      </c>
      <c r="D8" s="529" t="s">
        <v>11</v>
      </c>
      <c r="E8" s="394">
        <v>37331</v>
      </c>
      <c r="F8" s="394">
        <v>24740</v>
      </c>
      <c r="G8" s="392">
        <v>25000</v>
      </c>
      <c r="H8" s="394">
        <v>25000</v>
      </c>
      <c r="I8" s="395">
        <v>25188</v>
      </c>
      <c r="J8" s="392">
        <v>24500</v>
      </c>
      <c r="K8" s="394">
        <v>24500</v>
      </c>
      <c r="L8" s="396">
        <v>24500</v>
      </c>
    </row>
    <row r="9" spans="1:12" ht="15">
      <c r="A9" s="397">
        <v>121002</v>
      </c>
      <c r="B9" s="398"/>
      <c r="C9" s="398">
        <v>41</v>
      </c>
      <c r="D9" s="530" t="s">
        <v>12</v>
      </c>
      <c r="E9" s="399">
        <v>107937</v>
      </c>
      <c r="F9" s="399">
        <v>107586</v>
      </c>
      <c r="G9" s="397">
        <v>109000</v>
      </c>
      <c r="H9" s="399">
        <v>109000</v>
      </c>
      <c r="I9" s="400">
        <v>109158</v>
      </c>
      <c r="J9" s="397">
        <v>101000</v>
      </c>
      <c r="K9" s="399">
        <v>101000</v>
      </c>
      <c r="L9" s="401">
        <v>101000</v>
      </c>
    </row>
    <row r="10" spans="1:12" ht="15">
      <c r="A10" s="402">
        <v>121003</v>
      </c>
      <c r="B10" s="403"/>
      <c r="C10" s="403">
        <v>41</v>
      </c>
      <c r="D10" s="531" t="s">
        <v>401</v>
      </c>
      <c r="E10" s="404">
        <v>3524</v>
      </c>
      <c r="F10" s="404">
        <v>3232</v>
      </c>
      <c r="G10" s="402">
        <v>3400</v>
      </c>
      <c r="H10" s="404">
        <v>3650</v>
      </c>
      <c r="I10" s="405">
        <v>3627</v>
      </c>
      <c r="J10" s="402">
        <v>3400</v>
      </c>
      <c r="K10" s="404">
        <v>3400</v>
      </c>
      <c r="L10" s="406">
        <v>3400</v>
      </c>
    </row>
    <row r="11" spans="1:12" ht="15">
      <c r="A11" s="407">
        <v>130</v>
      </c>
      <c r="B11" s="378"/>
      <c r="C11" s="378"/>
      <c r="D11" s="527" t="s">
        <v>13</v>
      </c>
      <c r="E11" s="379">
        <f>SUM(E12:E17)</f>
        <v>70070</v>
      </c>
      <c r="F11" s="379">
        <f aca="true" t="shared" si="1" ref="F11:L11">SUM(F12:F17)</f>
        <v>72500</v>
      </c>
      <c r="G11" s="380">
        <f t="shared" si="1"/>
        <v>72377</v>
      </c>
      <c r="H11" s="379">
        <f t="shared" si="1"/>
        <v>78287</v>
      </c>
      <c r="I11" s="409">
        <f t="shared" si="1"/>
        <v>76503</v>
      </c>
      <c r="J11" s="380">
        <f t="shared" si="1"/>
        <v>73267</v>
      </c>
      <c r="K11" s="379">
        <f t="shared" si="1"/>
        <v>73267</v>
      </c>
      <c r="L11" s="382">
        <f t="shared" si="1"/>
        <v>73377</v>
      </c>
    </row>
    <row r="12" spans="1:12" ht="15">
      <c r="A12" s="410">
        <v>133001</v>
      </c>
      <c r="B12" s="393"/>
      <c r="C12" s="393">
        <v>41</v>
      </c>
      <c r="D12" s="529" t="s">
        <v>14</v>
      </c>
      <c r="E12" s="394">
        <v>1886</v>
      </c>
      <c r="F12" s="394">
        <v>1954</v>
      </c>
      <c r="G12" s="392">
        <v>1960</v>
      </c>
      <c r="H12" s="394">
        <v>2070</v>
      </c>
      <c r="I12" s="412">
        <v>2064</v>
      </c>
      <c r="J12" s="392">
        <v>1850</v>
      </c>
      <c r="K12" s="394">
        <v>1850</v>
      </c>
      <c r="L12" s="396">
        <v>1960</v>
      </c>
    </row>
    <row r="13" spans="1:12" ht="15">
      <c r="A13" s="392">
        <v>133004</v>
      </c>
      <c r="B13" s="393"/>
      <c r="C13" s="393">
        <v>41</v>
      </c>
      <c r="D13" s="529" t="s">
        <v>375</v>
      </c>
      <c r="E13" s="394">
        <v>50</v>
      </c>
      <c r="F13" s="394"/>
      <c r="G13" s="392">
        <v>50</v>
      </c>
      <c r="H13" s="394">
        <v>100</v>
      </c>
      <c r="I13" s="395">
        <v>100</v>
      </c>
      <c r="J13" s="392">
        <v>50</v>
      </c>
      <c r="K13" s="394">
        <v>50</v>
      </c>
      <c r="L13" s="396">
        <v>50</v>
      </c>
    </row>
    <row r="14" spans="1:12" ht="15">
      <c r="A14" s="392">
        <v>133006</v>
      </c>
      <c r="B14" s="393"/>
      <c r="C14" s="393">
        <v>41</v>
      </c>
      <c r="D14" s="529" t="s">
        <v>17</v>
      </c>
      <c r="E14" s="394">
        <v>1130</v>
      </c>
      <c r="F14" s="394">
        <v>954</v>
      </c>
      <c r="G14" s="392">
        <v>1200</v>
      </c>
      <c r="H14" s="394">
        <v>1200</v>
      </c>
      <c r="I14" s="395">
        <v>1034</v>
      </c>
      <c r="J14" s="392">
        <v>1200</v>
      </c>
      <c r="K14" s="394">
        <v>1200</v>
      </c>
      <c r="L14" s="396">
        <v>1200</v>
      </c>
    </row>
    <row r="15" spans="1:12" ht="15">
      <c r="A15" s="397">
        <v>133012</v>
      </c>
      <c r="B15" s="398"/>
      <c r="C15" s="398">
        <v>41</v>
      </c>
      <c r="D15" s="530" t="s">
        <v>344</v>
      </c>
      <c r="E15" s="413">
        <v>825</v>
      </c>
      <c r="F15" s="413">
        <v>2097</v>
      </c>
      <c r="G15" s="414">
        <v>2000</v>
      </c>
      <c r="H15" s="413">
        <v>2000</v>
      </c>
      <c r="I15" s="415">
        <v>1563</v>
      </c>
      <c r="J15" s="414">
        <v>2000</v>
      </c>
      <c r="K15" s="413">
        <v>2000</v>
      </c>
      <c r="L15" s="416">
        <v>2000</v>
      </c>
    </row>
    <row r="16" spans="1:12" ht="15">
      <c r="A16" s="397">
        <v>133013</v>
      </c>
      <c r="B16" s="398"/>
      <c r="C16" s="398">
        <v>41</v>
      </c>
      <c r="D16" s="530" t="s">
        <v>15</v>
      </c>
      <c r="E16" s="413">
        <v>66179</v>
      </c>
      <c r="F16" s="413">
        <v>67495</v>
      </c>
      <c r="G16" s="414">
        <v>67000</v>
      </c>
      <c r="H16" s="413">
        <v>72750</v>
      </c>
      <c r="I16" s="415">
        <v>71742</v>
      </c>
      <c r="J16" s="414">
        <v>68000</v>
      </c>
      <c r="K16" s="413">
        <v>68000</v>
      </c>
      <c r="L16" s="416">
        <v>68000</v>
      </c>
    </row>
    <row r="17" spans="1:12" ht="15.75" thickBot="1">
      <c r="A17" s="392">
        <v>139002</v>
      </c>
      <c r="B17" s="393"/>
      <c r="C17" s="393">
        <v>41</v>
      </c>
      <c r="D17" s="529" t="s">
        <v>16</v>
      </c>
      <c r="E17" s="394"/>
      <c r="F17" s="394"/>
      <c r="G17" s="392">
        <v>167</v>
      </c>
      <c r="H17" s="394">
        <v>167</v>
      </c>
      <c r="I17" s="395"/>
      <c r="J17" s="392">
        <v>167</v>
      </c>
      <c r="K17" s="394">
        <v>167</v>
      </c>
      <c r="L17" s="396">
        <v>167</v>
      </c>
    </row>
    <row r="18" spans="1:12" ht="14.25" customHeight="1" thickBot="1">
      <c r="A18" s="417">
        <v>200</v>
      </c>
      <c r="B18" s="418"/>
      <c r="C18" s="418"/>
      <c r="D18" s="532" t="s">
        <v>18</v>
      </c>
      <c r="E18" s="419">
        <f>E19+E20+E27+E33+E32+E51+E53</f>
        <v>137090</v>
      </c>
      <c r="F18" s="419">
        <f>F19+F20+F27+F33+F32+F51+F53</f>
        <v>108843</v>
      </c>
      <c r="G18" s="420">
        <f>G19+G20+G27+G31+G51+G53+G33</f>
        <v>140581</v>
      </c>
      <c r="H18" s="419">
        <f>H19+H20+H27+H33+H32+H51+H53+H31</f>
        <v>151607</v>
      </c>
      <c r="I18" s="421">
        <f>I20+I27+I31+I33+I51+I53</f>
        <v>139054</v>
      </c>
      <c r="J18" s="420">
        <f>J19+J20+J27+J31+J51+J53+J33</f>
        <v>124331</v>
      </c>
      <c r="K18" s="419">
        <f>K19+K20+K27+K33+K32+K51+K53</f>
        <v>124931</v>
      </c>
      <c r="L18" s="419">
        <f>L20+L27+L33+L32+L51+L53</f>
        <v>130736</v>
      </c>
    </row>
    <row r="19" spans="1:12" ht="11.25" customHeight="1" hidden="1">
      <c r="A19" s="422">
        <v>211</v>
      </c>
      <c r="B19" s="423"/>
      <c r="C19" s="423"/>
      <c r="D19" s="533" t="s">
        <v>19</v>
      </c>
      <c r="E19" s="424">
        <v>0</v>
      </c>
      <c r="F19" s="424">
        <v>0</v>
      </c>
      <c r="G19" s="425">
        <v>0</v>
      </c>
      <c r="H19" s="424">
        <v>0</v>
      </c>
      <c r="I19" s="426">
        <v>0</v>
      </c>
      <c r="J19" s="425">
        <v>0</v>
      </c>
      <c r="K19" s="424">
        <v>0</v>
      </c>
      <c r="L19" s="427">
        <v>0</v>
      </c>
    </row>
    <row r="20" spans="1:12" ht="15">
      <c r="A20" s="380">
        <v>212</v>
      </c>
      <c r="B20" s="378"/>
      <c r="C20" s="378"/>
      <c r="D20" s="527" t="s">
        <v>20</v>
      </c>
      <c r="E20" s="389">
        <f>SUM(E21:E26)</f>
        <v>56811</v>
      </c>
      <c r="F20" s="389">
        <f aca="true" t="shared" si="2" ref="F20:L20">SUM(F21:F26)</f>
        <v>50105</v>
      </c>
      <c r="G20" s="380">
        <f t="shared" si="2"/>
        <v>50420</v>
      </c>
      <c r="H20" s="389">
        <f t="shared" si="2"/>
        <v>54540</v>
      </c>
      <c r="I20" s="390">
        <f t="shared" si="2"/>
        <v>52984</v>
      </c>
      <c r="J20" s="380">
        <f t="shared" si="2"/>
        <v>49420</v>
      </c>
      <c r="K20" s="389">
        <f t="shared" si="2"/>
        <v>51920</v>
      </c>
      <c r="L20" s="391">
        <f t="shared" si="2"/>
        <v>51920</v>
      </c>
    </row>
    <row r="21" spans="1:12" ht="15">
      <c r="A21" s="392">
        <v>212001</v>
      </c>
      <c r="B21" s="393"/>
      <c r="C21" s="393">
        <v>41</v>
      </c>
      <c r="D21" s="529" t="s">
        <v>21</v>
      </c>
      <c r="E21" s="394">
        <v>1094</v>
      </c>
      <c r="F21" s="394">
        <v>1086</v>
      </c>
      <c r="G21" s="392">
        <v>1090</v>
      </c>
      <c r="H21" s="394">
        <v>1090</v>
      </c>
      <c r="I21" s="395">
        <v>1086</v>
      </c>
      <c r="J21" s="392">
        <v>1090</v>
      </c>
      <c r="K21" s="394">
        <v>1090</v>
      </c>
      <c r="L21" s="396">
        <v>1090</v>
      </c>
    </row>
    <row r="22" spans="1:12" ht="15">
      <c r="A22" s="397">
        <v>212002</v>
      </c>
      <c r="B22" s="398"/>
      <c r="C22" s="398">
        <v>41</v>
      </c>
      <c r="D22" s="530" t="s">
        <v>22</v>
      </c>
      <c r="E22" s="399">
        <v>1728</v>
      </c>
      <c r="F22" s="399">
        <v>1280</v>
      </c>
      <c r="G22" s="397">
        <v>1700</v>
      </c>
      <c r="H22" s="399">
        <v>1700</v>
      </c>
      <c r="I22" s="400">
        <v>1060</v>
      </c>
      <c r="J22" s="397">
        <v>1700</v>
      </c>
      <c r="K22" s="399">
        <v>1700</v>
      </c>
      <c r="L22" s="401">
        <v>1700</v>
      </c>
    </row>
    <row r="23" spans="1:12" ht="15">
      <c r="A23" s="397">
        <v>212003</v>
      </c>
      <c r="B23" s="398">
        <v>1</v>
      </c>
      <c r="C23" s="398">
        <v>41</v>
      </c>
      <c r="D23" s="530" t="s">
        <v>23</v>
      </c>
      <c r="E23" s="399">
        <v>11152</v>
      </c>
      <c r="F23" s="399">
        <v>4360</v>
      </c>
      <c r="G23" s="397">
        <v>5000</v>
      </c>
      <c r="H23" s="399">
        <v>3500</v>
      </c>
      <c r="I23" s="400">
        <v>3480</v>
      </c>
      <c r="J23" s="397">
        <v>2500</v>
      </c>
      <c r="K23" s="399">
        <v>5000</v>
      </c>
      <c r="L23" s="401">
        <v>5000</v>
      </c>
    </row>
    <row r="24" spans="1:12" ht="15">
      <c r="A24" s="397">
        <v>212003</v>
      </c>
      <c r="B24" s="398">
        <v>2</v>
      </c>
      <c r="C24" s="398">
        <v>41</v>
      </c>
      <c r="D24" s="530" t="s">
        <v>24</v>
      </c>
      <c r="E24" s="399">
        <v>41872</v>
      </c>
      <c r="F24" s="399">
        <v>42007</v>
      </c>
      <c r="G24" s="397">
        <v>41130</v>
      </c>
      <c r="H24" s="399">
        <v>41130</v>
      </c>
      <c r="I24" s="400">
        <v>40319</v>
      </c>
      <c r="J24" s="397">
        <v>41130</v>
      </c>
      <c r="K24" s="399">
        <v>41130</v>
      </c>
      <c r="L24" s="401">
        <v>41130</v>
      </c>
    </row>
    <row r="25" spans="1:12" ht="15">
      <c r="A25" s="428">
        <v>212003</v>
      </c>
      <c r="B25" s="429">
        <v>3</v>
      </c>
      <c r="C25" s="398">
        <v>41</v>
      </c>
      <c r="D25" s="530" t="s">
        <v>360</v>
      </c>
      <c r="E25" s="399">
        <v>351</v>
      </c>
      <c r="F25" s="399">
        <v>902</v>
      </c>
      <c r="G25" s="397">
        <v>1000</v>
      </c>
      <c r="H25" s="430">
        <v>6620</v>
      </c>
      <c r="I25" s="401">
        <v>6620</v>
      </c>
      <c r="J25" s="397">
        <v>2500</v>
      </c>
      <c r="K25" s="430">
        <v>2500</v>
      </c>
      <c r="L25" s="401">
        <v>2500</v>
      </c>
    </row>
    <row r="26" spans="1:12" ht="15">
      <c r="A26" s="431">
        <v>212004</v>
      </c>
      <c r="B26" s="432"/>
      <c r="C26" s="403">
        <v>41</v>
      </c>
      <c r="D26" s="531" t="s">
        <v>345</v>
      </c>
      <c r="E26" s="404">
        <v>614</v>
      </c>
      <c r="F26" s="404">
        <v>470</v>
      </c>
      <c r="G26" s="402">
        <v>500</v>
      </c>
      <c r="H26" s="433">
        <v>500</v>
      </c>
      <c r="I26" s="405">
        <v>419</v>
      </c>
      <c r="J26" s="402">
        <v>500</v>
      </c>
      <c r="K26" s="433">
        <v>500</v>
      </c>
      <c r="L26" s="406">
        <v>500</v>
      </c>
    </row>
    <row r="27" spans="1:12" ht="15">
      <c r="A27" s="380">
        <v>221</v>
      </c>
      <c r="B27" s="378"/>
      <c r="C27" s="378"/>
      <c r="D27" s="527" t="s">
        <v>25</v>
      </c>
      <c r="E27" s="389">
        <f>SUM(E28:E30)</f>
        <v>16886</v>
      </c>
      <c r="F27" s="389">
        <f aca="true" t="shared" si="3" ref="F27:L27">SUM(F28:F30)</f>
        <v>9100</v>
      </c>
      <c r="G27" s="380">
        <f t="shared" si="3"/>
        <v>10300</v>
      </c>
      <c r="H27" s="389">
        <f t="shared" si="3"/>
        <v>10300</v>
      </c>
      <c r="I27" s="390">
        <f t="shared" si="3"/>
        <v>7935</v>
      </c>
      <c r="J27" s="380">
        <f t="shared" si="3"/>
        <v>8300</v>
      </c>
      <c r="K27" s="389">
        <f t="shared" si="3"/>
        <v>8300</v>
      </c>
      <c r="L27" s="391">
        <f t="shared" si="3"/>
        <v>14800</v>
      </c>
    </row>
    <row r="28" spans="1:16" ht="15">
      <c r="A28" s="434">
        <v>221004</v>
      </c>
      <c r="B28" s="411">
        <v>1</v>
      </c>
      <c r="C28" s="411">
        <v>41</v>
      </c>
      <c r="D28" s="538" t="s">
        <v>26</v>
      </c>
      <c r="E28" s="436">
        <v>9086</v>
      </c>
      <c r="F28" s="436">
        <v>5700</v>
      </c>
      <c r="G28" s="410">
        <v>7000</v>
      </c>
      <c r="H28" s="436">
        <v>7000</v>
      </c>
      <c r="I28" s="437">
        <v>5171</v>
      </c>
      <c r="J28" s="410">
        <v>5000</v>
      </c>
      <c r="K28" s="430">
        <v>5000</v>
      </c>
      <c r="L28" s="412">
        <v>5000</v>
      </c>
      <c r="M28" s="364"/>
      <c r="N28" s="504"/>
      <c r="O28" s="504"/>
      <c r="P28" s="504"/>
    </row>
    <row r="29" spans="1:13" ht="15">
      <c r="A29" s="397">
        <v>221004</v>
      </c>
      <c r="B29" s="393">
        <v>2</v>
      </c>
      <c r="C29" s="393">
        <v>41</v>
      </c>
      <c r="D29" s="529" t="s">
        <v>346</v>
      </c>
      <c r="E29" s="394">
        <v>7500</v>
      </c>
      <c r="F29" s="394">
        <v>3200</v>
      </c>
      <c r="G29" s="392">
        <v>3000</v>
      </c>
      <c r="H29" s="394">
        <v>3000</v>
      </c>
      <c r="I29" s="401">
        <v>2664</v>
      </c>
      <c r="J29" s="392">
        <v>3000</v>
      </c>
      <c r="K29" s="399">
        <v>3000</v>
      </c>
      <c r="L29" s="396">
        <v>9500</v>
      </c>
      <c r="M29" s="364"/>
    </row>
    <row r="30" spans="1:19" ht="15">
      <c r="A30" s="438">
        <v>221005</v>
      </c>
      <c r="B30" s="432">
        <v>2</v>
      </c>
      <c r="C30" s="429">
        <v>41</v>
      </c>
      <c r="D30" s="536" t="s">
        <v>347</v>
      </c>
      <c r="E30" s="752">
        <v>300</v>
      </c>
      <c r="F30" s="752">
        <v>200</v>
      </c>
      <c r="G30" s="428">
        <v>300</v>
      </c>
      <c r="H30" s="399">
        <v>300</v>
      </c>
      <c r="I30" s="400">
        <v>100</v>
      </c>
      <c r="J30" s="428">
        <v>300</v>
      </c>
      <c r="K30" s="399">
        <v>300</v>
      </c>
      <c r="L30" s="439">
        <v>300</v>
      </c>
      <c r="N30" s="504"/>
      <c r="O30" s="504"/>
      <c r="P30" s="504"/>
      <c r="Q30" s="504"/>
      <c r="R30" s="504"/>
      <c r="S30" s="504"/>
    </row>
    <row r="31" spans="1:18" ht="15">
      <c r="A31" s="377">
        <v>222</v>
      </c>
      <c r="B31" s="378"/>
      <c r="C31" s="378"/>
      <c r="D31" s="527" t="s">
        <v>27</v>
      </c>
      <c r="E31" s="832">
        <v>265</v>
      </c>
      <c r="F31" s="751">
        <v>15</v>
      </c>
      <c r="G31" s="380">
        <v>120</v>
      </c>
      <c r="H31" s="379">
        <v>120</v>
      </c>
      <c r="I31" s="381">
        <v>0</v>
      </c>
      <c r="J31" s="380">
        <v>120</v>
      </c>
      <c r="K31" s="379">
        <v>120</v>
      </c>
      <c r="L31" s="382">
        <v>120</v>
      </c>
      <c r="N31" s="504"/>
      <c r="O31" s="504"/>
      <c r="P31" s="504"/>
      <c r="Q31" s="504"/>
      <c r="R31" s="504"/>
    </row>
    <row r="32" spans="1:12" ht="15">
      <c r="A32" s="383">
        <v>222003</v>
      </c>
      <c r="B32" s="384"/>
      <c r="C32" s="384">
        <v>41</v>
      </c>
      <c r="D32" s="528" t="s">
        <v>27</v>
      </c>
      <c r="E32" s="833">
        <v>265</v>
      </c>
      <c r="F32" s="387">
        <v>15</v>
      </c>
      <c r="G32" s="383">
        <v>120</v>
      </c>
      <c r="H32" s="385">
        <v>120</v>
      </c>
      <c r="I32" s="386">
        <v>0</v>
      </c>
      <c r="J32" s="383">
        <v>120</v>
      </c>
      <c r="K32" s="385">
        <v>120</v>
      </c>
      <c r="L32" s="387">
        <v>120</v>
      </c>
    </row>
    <row r="33" spans="1:12" ht="15">
      <c r="A33" s="380">
        <v>223</v>
      </c>
      <c r="B33" s="378"/>
      <c r="C33" s="378"/>
      <c r="D33" s="527" t="s">
        <v>28</v>
      </c>
      <c r="E33" s="391">
        <f>SUM(E34:E49)</f>
        <v>51880</v>
      </c>
      <c r="F33" s="391">
        <f>SUM(F34:F48)</f>
        <v>45347</v>
      </c>
      <c r="G33" s="380">
        <f>SUM(G35:G49)</f>
        <v>65271</v>
      </c>
      <c r="H33" s="389">
        <f>SUM(H34:H49)</f>
        <v>73661</v>
      </c>
      <c r="I33" s="390">
        <f>SUM(I34:I49)</f>
        <v>66717</v>
      </c>
      <c r="J33" s="380">
        <f>SUM(J35:J50)</f>
        <v>56021</v>
      </c>
      <c r="K33" s="389">
        <f>SUM(K35:K50)</f>
        <v>54421</v>
      </c>
      <c r="L33" s="391">
        <f>SUM(L35:L50)</f>
        <v>53746</v>
      </c>
    </row>
    <row r="34" spans="1:12" ht="15">
      <c r="A34" s="195">
        <v>223001</v>
      </c>
      <c r="B34" s="16"/>
      <c r="C34" s="16"/>
      <c r="D34" s="759" t="s">
        <v>424</v>
      </c>
      <c r="E34" s="198">
        <v>816</v>
      </c>
      <c r="F34" s="198"/>
      <c r="G34" s="195"/>
      <c r="H34" s="37">
        <v>9020</v>
      </c>
      <c r="I34" s="45">
        <v>9018</v>
      </c>
      <c r="J34" s="195"/>
      <c r="K34" s="37"/>
      <c r="L34" s="198"/>
    </row>
    <row r="35" spans="1:12" ht="15">
      <c r="A35" s="392">
        <v>223001</v>
      </c>
      <c r="B35" s="393">
        <v>1</v>
      </c>
      <c r="C35" s="393">
        <v>41</v>
      </c>
      <c r="D35" s="529" t="s">
        <v>29</v>
      </c>
      <c r="E35" s="834">
        <v>24754</v>
      </c>
      <c r="F35" s="396">
        <v>6134</v>
      </c>
      <c r="G35" s="392">
        <v>1800</v>
      </c>
      <c r="H35" s="394">
        <v>2160</v>
      </c>
      <c r="I35" s="395">
        <v>2156</v>
      </c>
      <c r="J35" s="392">
        <v>1800</v>
      </c>
      <c r="K35" s="394">
        <v>1800</v>
      </c>
      <c r="L35" s="396">
        <v>1125</v>
      </c>
    </row>
    <row r="36" spans="1:12" ht="15">
      <c r="A36" s="397">
        <v>223001</v>
      </c>
      <c r="B36" s="398">
        <v>2</v>
      </c>
      <c r="C36" s="398">
        <v>41</v>
      </c>
      <c r="D36" s="530" t="s">
        <v>30</v>
      </c>
      <c r="E36" s="473">
        <v>717</v>
      </c>
      <c r="F36" s="401">
        <v>373</v>
      </c>
      <c r="G36" s="397">
        <v>500</v>
      </c>
      <c r="H36" s="399">
        <v>500</v>
      </c>
      <c r="I36" s="400">
        <v>487</v>
      </c>
      <c r="J36" s="397">
        <v>500</v>
      </c>
      <c r="K36" s="399">
        <v>700</v>
      </c>
      <c r="L36" s="401">
        <v>700</v>
      </c>
    </row>
    <row r="37" spans="1:12" ht="15">
      <c r="A37" s="397">
        <v>223001</v>
      </c>
      <c r="B37" s="398">
        <v>3</v>
      </c>
      <c r="C37" s="398">
        <v>41</v>
      </c>
      <c r="D37" s="530" t="s">
        <v>31</v>
      </c>
      <c r="E37" s="473">
        <v>3655</v>
      </c>
      <c r="F37" s="401">
        <v>6135</v>
      </c>
      <c r="G37" s="397">
        <v>6300</v>
      </c>
      <c r="H37" s="399">
        <v>6300</v>
      </c>
      <c r="I37" s="400">
        <v>2842</v>
      </c>
      <c r="J37" s="397">
        <v>3000</v>
      </c>
      <c r="K37" s="399">
        <v>3000</v>
      </c>
      <c r="L37" s="401">
        <v>3000</v>
      </c>
    </row>
    <row r="38" spans="1:12" ht="15">
      <c r="A38" s="397">
        <v>223001</v>
      </c>
      <c r="B38" s="398">
        <v>4</v>
      </c>
      <c r="C38" s="398">
        <v>41</v>
      </c>
      <c r="D38" s="530" t="s">
        <v>32</v>
      </c>
      <c r="E38" s="473">
        <v>1302</v>
      </c>
      <c r="F38" s="401">
        <v>648</v>
      </c>
      <c r="G38" s="397">
        <v>1500</v>
      </c>
      <c r="H38" s="399">
        <v>1500</v>
      </c>
      <c r="I38" s="400">
        <v>810</v>
      </c>
      <c r="J38" s="397">
        <v>1500</v>
      </c>
      <c r="K38" s="399">
        <v>1500</v>
      </c>
      <c r="L38" s="401">
        <v>1500</v>
      </c>
    </row>
    <row r="39" spans="1:12" ht="15">
      <c r="A39" s="397">
        <v>223001</v>
      </c>
      <c r="B39" s="398">
        <v>5</v>
      </c>
      <c r="C39" s="398">
        <v>41</v>
      </c>
      <c r="D39" s="530" t="s">
        <v>33</v>
      </c>
      <c r="E39" s="394">
        <v>4</v>
      </c>
      <c r="F39" s="394">
        <v>4</v>
      </c>
      <c r="G39" s="397">
        <v>5</v>
      </c>
      <c r="H39" s="399">
        <v>5</v>
      </c>
      <c r="I39" s="400">
        <v>0</v>
      </c>
      <c r="J39" s="397">
        <v>5</v>
      </c>
      <c r="K39" s="399">
        <v>5</v>
      </c>
      <c r="L39" s="401">
        <v>5</v>
      </c>
    </row>
    <row r="40" spans="1:12" ht="15">
      <c r="A40" s="397">
        <v>223001</v>
      </c>
      <c r="B40" s="398">
        <v>6</v>
      </c>
      <c r="C40" s="398">
        <v>41</v>
      </c>
      <c r="D40" s="530" t="s">
        <v>34</v>
      </c>
      <c r="E40" s="399">
        <v>132</v>
      </c>
      <c r="F40" s="399">
        <v>114</v>
      </c>
      <c r="G40" s="397">
        <v>166</v>
      </c>
      <c r="H40" s="399">
        <v>166</v>
      </c>
      <c r="I40" s="400">
        <v>0</v>
      </c>
      <c r="J40" s="397">
        <v>166</v>
      </c>
      <c r="K40" s="399">
        <v>166</v>
      </c>
      <c r="L40" s="401">
        <v>166</v>
      </c>
    </row>
    <row r="41" spans="1:12" ht="15">
      <c r="A41" s="397">
        <v>223001</v>
      </c>
      <c r="B41" s="398">
        <v>7</v>
      </c>
      <c r="C41" s="398">
        <v>41</v>
      </c>
      <c r="D41" s="530" t="s">
        <v>38</v>
      </c>
      <c r="E41" s="399"/>
      <c r="F41" s="399"/>
      <c r="G41" s="397">
        <v>1000</v>
      </c>
      <c r="H41" s="399">
        <v>1000</v>
      </c>
      <c r="I41" s="400">
        <v>0</v>
      </c>
      <c r="J41" s="397"/>
      <c r="K41" s="399">
        <v>0</v>
      </c>
      <c r="L41" s="401">
        <v>0</v>
      </c>
    </row>
    <row r="42" spans="1:12" ht="15">
      <c r="A42" s="397">
        <v>223001</v>
      </c>
      <c r="B42" s="398">
        <v>8</v>
      </c>
      <c r="C42" s="398">
        <v>41</v>
      </c>
      <c r="D42" s="530" t="s">
        <v>37</v>
      </c>
      <c r="E42" s="399">
        <v>26</v>
      </c>
      <c r="F42" s="399">
        <v>251</v>
      </c>
      <c r="G42" s="397">
        <v>500</v>
      </c>
      <c r="H42" s="399">
        <v>500</v>
      </c>
      <c r="I42" s="400">
        <v>53</v>
      </c>
      <c r="J42" s="397">
        <v>500</v>
      </c>
      <c r="K42" s="399">
        <v>200</v>
      </c>
      <c r="L42" s="401">
        <v>200</v>
      </c>
    </row>
    <row r="43" spans="1:12" ht="15">
      <c r="A43" s="397">
        <v>223001</v>
      </c>
      <c r="B43" s="398">
        <v>9</v>
      </c>
      <c r="C43" s="398">
        <v>41</v>
      </c>
      <c r="D43" s="530" t="s">
        <v>379</v>
      </c>
      <c r="E43" s="399">
        <v>349</v>
      </c>
      <c r="F43" s="399">
        <v>436</v>
      </c>
      <c r="G43" s="397">
        <v>500</v>
      </c>
      <c r="H43" s="399">
        <v>540</v>
      </c>
      <c r="I43" s="400">
        <v>539</v>
      </c>
      <c r="J43" s="397">
        <v>500</v>
      </c>
      <c r="K43" s="399">
        <v>500</v>
      </c>
      <c r="L43" s="401">
        <v>500</v>
      </c>
    </row>
    <row r="44" spans="1:12" ht="15">
      <c r="A44" s="392">
        <v>223001</v>
      </c>
      <c r="B44" s="393">
        <v>10</v>
      </c>
      <c r="C44" s="393">
        <v>41</v>
      </c>
      <c r="D44" s="529" t="s">
        <v>36</v>
      </c>
      <c r="E44" s="399">
        <v>1310</v>
      </c>
      <c r="F44" s="399">
        <v>6738</v>
      </c>
      <c r="G44" s="397">
        <v>5000</v>
      </c>
      <c r="H44" s="399">
        <v>7590</v>
      </c>
      <c r="I44" s="400">
        <v>7586</v>
      </c>
      <c r="J44" s="397">
        <v>5000</v>
      </c>
      <c r="K44" s="399">
        <v>5000</v>
      </c>
      <c r="L44" s="401">
        <v>5000</v>
      </c>
    </row>
    <row r="45" spans="1:12" ht="15">
      <c r="A45" s="428">
        <v>223001</v>
      </c>
      <c r="B45" s="429">
        <v>11</v>
      </c>
      <c r="C45" s="429">
        <v>41</v>
      </c>
      <c r="D45" s="536" t="s">
        <v>359</v>
      </c>
      <c r="E45" s="399">
        <v>66</v>
      </c>
      <c r="F45" s="399">
        <v>1674</v>
      </c>
      <c r="G45" s="397">
        <v>1500</v>
      </c>
      <c r="H45" s="399">
        <v>1500</v>
      </c>
      <c r="I45" s="400">
        <v>758</v>
      </c>
      <c r="J45" s="397">
        <v>1500</v>
      </c>
      <c r="K45" s="399">
        <v>1000</v>
      </c>
      <c r="L45" s="401">
        <v>1000</v>
      </c>
    </row>
    <row r="46" spans="1:12" s="503" customFormat="1" ht="15">
      <c r="A46" s="428">
        <v>223001</v>
      </c>
      <c r="B46" s="429">
        <v>12</v>
      </c>
      <c r="C46" s="429">
        <v>41</v>
      </c>
      <c r="D46" s="759" t="s">
        <v>463</v>
      </c>
      <c r="E46" s="399"/>
      <c r="F46" s="399"/>
      <c r="G46" s="397"/>
      <c r="H46" s="399">
        <v>50</v>
      </c>
      <c r="I46" s="400">
        <v>10</v>
      </c>
      <c r="J46" s="397">
        <v>50</v>
      </c>
      <c r="K46" s="399">
        <v>50</v>
      </c>
      <c r="L46" s="401">
        <v>50</v>
      </c>
    </row>
    <row r="47" spans="1:12" ht="13.5" customHeight="1">
      <c r="A47" s="397">
        <v>223002</v>
      </c>
      <c r="B47" s="398">
        <v>16</v>
      </c>
      <c r="C47" s="398">
        <v>41</v>
      </c>
      <c r="D47" s="530" t="s">
        <v>35</v>
      </c>
      <c r="E47" s="399">
        <v>3813</v>
      </c>
      <c r="F47" s="399">
        <v>6489</v>
      </c>
      <c r="G47" s="397">
        <v>7500</v>
      </c>
      <c r="H47" s="399">
        <v>7500</v>
      </c>
      <c r="I47" s="400">
        <v>7232</v>
      </c>
      <c r="J47" s="397">
        <v>7500</v>
      </c>
      <c r="K47" s="399">
        <v>7500</v>
      </c>
      <c r="L47" s="401">
        <v>7500</v>
      </c>
    </row>
    <row r="48" spans="1:12" s="503" customFormat="1" ht="13.5" customHeight="1">
      <c r="A48" s="397">
        <v>223003</v>
      </c>
      <c r="B48" s="398"/>
      <c r="C48" s="9">
        <v>41</v>
      </c>
      <c r="D48" s="360" t="s">
        <v>454</v>
      </c>
      <c r="E48" s="399">
        <v>14936</v>
      </c>
      <c r="F48" s="399">
        <v>16351</v>
      </c>
      <c r="G48" s="397">
        <v>25000</v>
      </c>
      <c r="H48" s="399">
        <v>13780</v>
      </c>
      <c r="I48" s="400">
        <v>13690</v>
      </c>
      <c r="J48" s="397">
        <v>9000</v>
      </c>
      <c r="K48" s="399">
        <v>9000</v>
      </c>
      <c r="L48" s="401">
        <v>9000</v>
      </c>
    </row>
    <row r="49" spans="1:12" ht="15" customHeight="1">
      <c r="A49" s="397">
        <v>223003</v>
      </c>
      <c r="B49" s="398"/>
      <c r="C49" s="9" t="s">
        <v>450</v>
      </c>
      <c r="D49" s="360" t="s">
        <v>440</v>
      </c>
      <c r="E49" s="399"/>
      <c r="F49" s="399">
        <v>17777</v>
      </c>
      <c r="G49" s="397">
        <v>14000</v>
      </c>
      <c r="H49" s="399">
        <v>21550</v>
      </c>
      <c r="I49" s="400">
        <v>21536</v>
      </c>
      <c r="J49" s="397">
        <v>25000</v>
      </c>
      <c r="K49" s="399">
        <v>24000</v>
      </c>
      <c r="L49" s="401">
        <v>24000</v>
      </c>
    </row>
    <row r="50" spans="1:12" ht="19.5" customHeight="1" hidden="1">
      <c r="A50" s="397">
        <v>223003</v>
      </c>
      <c r="B50" s="398">
        <v>1</v>
      </c>
      <c r="C50" s="398"/>
      <c r="D50" s="530" t="s">
        <v>39</v>
      </c>
      <c r="E50" s="399">
        <v>0</v>
      </c>
      <c r="F50" s="399">
        <v>0</v>
      </c>
      <c r="G50" s="397">
        <v>0</v>
      </c>
      <c r="H50" s="399">
        <v>0</v>
      </c>
      <c r="I50" s="400"/>
      <c r="J50" s="397">
        <v>0</v>
      </c>
      <c r="K50" s="399">
        <v>0</v>
      </c>
      <c r="L50" s="401"/>
    </row>
    <row r="51" spans="1:12" ht="14.25" customHeight="1">
      <c r="A51" s="377">
        <v>240</v>
      </c>
      <c r="B51" s="408"/>
      <c r="C51" s="408"/>
      <c r="D51" s="527" t="s">
        <v>40</v>
      </c>
      <c r="E51" s="389">
        <f aca="true" t="shared" si="4" ref="E51:L51">SUM(E52:E52)</f>
        <v>71</v>
      </c>
      <c r="F51" s="389">
        <f t="shared" si="4"/>
        <v>72</v>
      </c>
      <c r="G51" s="380">
        <f t="shared" si="4"/>
        <v>70</v>
      </c>
      <c r="H51" s="389">
        <f t="shared" si="4"/>
        <v>70</v>
      </c>
      <c r="I51" s="390">
        <v>45</v>
      </c>
      <c r="J51" s="380">
        <f t="shared" si="4"/>
        <v>70</v>
      </c>
      <c r="K51" s="389">
        <f t="shared" si="4"/>
        <v>70</v>
      </c>
      <c r="L51" s="391">
        <f t="shared" si="4"/>
        <v>50</v>
      </c>
    </row>
    <row r="52" spans="1:12" ht="15" customHeight="1">
      <c r="A52" s="410">
        <v>242000</v>
      </c>
      <c r="B52" s="411"/>
      <c r="C52" s="411"/>
      <c r="D52" s="538" t="s">
        <v>41</v>
      </c>
      <c r="E52" s="436">
        <v>71</v>
      </c>
      <c r="F52" s="436">
        <v>72</v>
      </c>
      <c r="G52" s="410">
        <v>70</v>
      </c>
      <c r="H52" s="436">
        <v>70</v>
      </c>
      <c r="I52" s="440">
        <v>45</v>
      </c>
      <c r="J52" s="410">
        <v>70</v>
      </c>
      <c r="K52" s="436">
        <v>70</v>
      </c>
      <c r="L52" s="412">
        <v>50</v>
      </c>
    </row>
    <row r="53" spans="1:12" ht="14.25" customHeight="1">
      <c r="A53" s="377">
        <v>290</v>
      </c>
      <c r="B53" s="378"/>
      <c r="C53" s="378"/>
      <c r="D53" s="527" t="s">
        <v>42</v>
      </c>
      <c r="E53" s="379">
        <f>SUM(E54:E59)</f>
        <v>11177</v>
      </c>
      <c r="F53" s="379">
        <f aca="true" t="shared" si="5" ref="F53:L53">SUM(F54:F59)</f>
        <v>4204</v>
      </c>
      <c r="G53" s="380">
        <f t="shared" si="5"/>
        <v>14400</v>
      </c>
      <c r="H53" s="379">
        <f t="shared" si="5"/>
        <v>12796</v>
      </c>
      <c r="I53" s="381">
        <f>SUM(I54:I59)</f>
        <v>11373</v>
      </c>
      <c r="J53" s="380">
        <f t="shared" si="5"/>
        <v>10400</v>
      </c>
      <c r="K53" s="379">
        <f t="shared" si="5"/>
        <v>10100</v>
      </c>
      <c r="L53" s="382">
        <f t="shared" si="5"/>
        <v>10100</v>
      </c>
    </row>
    <row r="54" spans="1:12" ht="14.25" customHeight="1">
      <c r="A54" s="392">
        <v>292017</v>
      </c>
      <c r="B54" s="393"/>
      <c r="C54" s="393"/>
      <c r="D54" s="529" t="s">
        <v>425</v>
      </c>
      <c r="E54" s="394">
        <v>5956</v>
      </c>
      <c r="F54" s="394"/>
      <c r="G54" s="392">
        <v>5000</v>
      </c>
      <c r="H54" s="394">
        <v>5000</v>
      </c>
      <c r="I54" s="829">
        <v>4709</v>
      </c>
      <c r="J54" s="410">
        <v>5000</v>
      </c>
      <c r="K54" s="394">
        <v>5000</v>
      </c>
      <c r="L54" s="396">
        <v>5000</v>
      </c>
    </row>
    <row r="55" spans="1:12" ht="14.25" customHeight="1">
      <c r="A55" s="397">
        <v>292008</v>
      </c>
      <c r="B55" s="398"/>
      <c r="C55" s="398">
        <v>41</v>
      </c>
      <c r="D55" s="530" t="s">
        <v>348</v>
      </c>
      <c r="E55" s="399">
        <v>3699</v>
      </c>
      <c r="F55" s="399">
        <v>3868</v>
      </c>
      <c r="G55" s="397">
        <v>9000</v>
      </c>
      <c r="H55" s="399">
        <v>7396</v>
      </c>
      <c r="I55" s="395">
        <v>6664</v>
      </c>
      <c r="J55" s="392">
        <v>5000</v>
      </c>
      <c r="K55" s="399">
        <v>5000</v>
      </c>
      <c r="L55" s="401">
        <v>5000</v>
      </c>
    </row>
    <row r="56" spans="1:12" ht="14.25" customHeight="1" hidden="1">
      <c r="A56" s="397">
        <v>292012</v>
      </c>
      <c r="B56" s="398"/>
      <c r="C56" s="398"/>
      <c r="D56" s="530" t="s">
        <v>45</v>
      </c>
      <c r="E56" s="399"/>
      <c r="F56" s="399"/>
      <c r="G56" s="397"/>
      <c r="H56" s="399"/>
      <c r="I56" s="400"/>
      <c r="J56" s="397"/>
      <c r="K56" s="399"/>
      <c r="L56" s="401"/>
    </row>
    <row r="57" spans="1:12" ht="13.5" customHeight="1">
      <c r="A57" s="397">
        <v>292019</v>
      </c>
      <c r="B57" s="398"/>
      <c r="C57" s="398">
        <v>41</v>
      </c>
      <c r="D57" s="530" t="s">
        <v>361</v>
      </c>
      <c r="E57" s="399">
        <v>1469</v>
      </c>
      <c r="F57" s="399"/>
      <c r="G57" s="397"/>
      <c r="H57" s="399"/>
      <c r="I57" s="400"/>
      <c r="J57" s="397"/>
      <c r="K57" s="399"/>
      <c r="L57" s="401"/>
    </row>
    <row r="58" spans="1:12" ht="15">
      <c r="A58" s="397">
        <v>292027</v>
      </c>
      <c r="B58" s="398"/>
      <c r="C58" s="398">
        <v>41</v>
      </c>
      <c r="D58" s="530" t="s">
        <v>43</v>
      </c>
      <c r="E58" s="399">
        <v>53</v>
      </c>
      <c r="F58" s="399">
        <v>8</v>
      </c>
      <c r="G58" s="397">
        <v>100</v>
      </c>
      <c r="H58" s="399">
        <v>100</v>
      </c>
      <c r="I58" s="400">
        <v>0</v>
      </c>
      <c r="J58" s="397">
        <v>100</v>
      </c>
      <c r="K58" s="399">
        <v>100</v>
      </c>
      <c r="L58" s="401">
        <v>100</v>
      </c>
    </row>
    <row r="59" spans="1:12" ht="15.75" thickBot="1">
      <c r="A59" s="392">
        <v>292027</v>
      </c>
      <c r="B59" s="398">
        <v>1</v>
      </c>
      <c r="C59" s="398">
        <v>41</v>
      </c>
      <c r="D59" s="530" t="s">
        <v>44</v>
      </c>
      <c r="E59" s="399"/>
      <c r="F59" s="399">
        <v>328</v>
      </c>
      <c r="G59" s="397">
        <v>300</v>
      </c>
      <c r="H59" s="399">
        <v>300</v>
      </c>
      <c r="I59" s="400">
        <v>0</v>
      </c>
      <c r="J59" s="397">
        <v>300</v>
      </c>
      <c r="K59" s="399"/>
      <c r="L59" s="401"/>
    </row>
    <row r="60" spans="1:12" ht="15.75" thickBot="1">
      <c r="A60" s="441">
        <v>300</v>
      </c>
      <c r="B60" s="418"/>
      <c r="C60" s="418"/>
      <c r="D60" s="532" t="s">
        <v>46</v>
      </c>
      <c r="E60" s="442">
        <f aca="true" t="shared" si="6" ref="E60:L60">SUM(E61:E82)</f>
        <v>446644</v>
      </c>
      <c r="F60" s="442">
        <f t="shared" si="6"/>
        <v>427260</v>
      </c>
      <c r="G60" s="441">
        <f t="shared" si="6"/>
        <v>409450</v>
      </c>
      <c r="H60" s="442">
        <f t="shared" si="6"/>
        <v>516476</v>
      </c>
      <c r="I60" s="443">
        <f t="shared" si="6"/>
        <v>418247</v>
      </c>
      <c r="J60" s="441">
        <f t="shared" si="6"/>
        <v>524150</v>
      </c>
      <c r="K60" s="442">
        <f t="shared" si="6"/>
        <v>415350</v>
      </c>
      <c r="L60" s="444">
        <f t="shared" si="6"/>
        <v>357850</v>
      </c>
    </row>
    <row r="61" spans="1:12" ht="15">
      <c r="A61" s="445">
        <v>311000</v>
      </c>
      <c r="B61" s="446">
        <v>1</v>
      </c>
      <c r="C61" s="446">
        <v>71</v>
      </c>
      <c r="D61" s="539" t="s">
        <v>47</v>
      </c>
      <c r="E61" s="447">
        <v>4100</v>
      </c>
      <c r="F61" s="447">
        <v>3700</v>
      </c>
      <c r="G61" s="445">
        <v>1500</v>
      </c>
      <c r="H61" s="447">
        <v>4780</v>
      </c>
      <c r="I61" s="448">
        <v>4776</v>
      </c>
      <c r="J61" s="445">
        <v>1500</v>
      </c>
      <c r="K61" s="447">
        <v>500</v>
      </c>
      <c r="L61" s="449">
        <v>500</v>
      </c>
    </row>
    <row r="62" spans="1:12" ht="15">
      <c r="A62" s="392">
        <v>312001</v>
      </c>
      <c r="B62" s="393">
        <v>1</v>
      </c>
      <c r="C62" s="393">
        <v>111</v>
      </c>
      <c r="D62" s="529" t="s">
        <v>48</v>
      </c>
      <c r="E62" s="394">
        <v>344242</v>
      </c>
      <c r="F62" s="394">
        <v>372215</v>
      </c>
      <c r="G62" s="392">
        <v>367000</v>
      </c>
      <c r="H62" s="394">
        <v>378409</v>
      </c>
      <c r="I62" s="395">
        <v>377128</v>
      </c>
      <c r="J62" s="392">
        <v>395000</v>
      </c>
      <c r="K62" s="394">
        <v>395000</v>
      </c>
      <c r="L62" s="396">
        <v>340000</v>
      </c>
    </row>
    <row r="63" spans="1:12" ht="15">
      <c r="A63" s="392">
        <v>312001</v>
      </c>
      <c r="B63" s="393">
        <v>2</v>
      </c>
      <c r="C63" s="393">
        <v>111</v>
      </c>
      <c r="D63" s="529" t="s">
        <v>402</v>
      </c>
      <c r="E63" s="399">
        <v>2576</v>
      </c>
      <c r="F63" s="399">
        <v>2536</v>
      </c>
      <c r="G63" s="397">
        <v>2800</v>
      </c>
      <c r="H63" s="399">
        <v>3000</v>
      </c>
      <c r="I63" s="400">
        <v>2997</v>
      </c>
      <c r="J63" s="397">
        <v>3000</v>
      </c>
      <c r="K63" s="399">
        <v>3000</v>
      </c>
      <c r="L63" s="401">
        <v>3000</v>
      </c>
    </row>
    <row r="64" spans="1:12" ht="15">
      <c r="A64" s="392">
        <v>312001</v>
      </c>
      <c r="B64" s="393">
        <v>3</v>
      </c>
      <c r="C64" s="393">
        <v>111</v>
      </c>
      <c r="D64" s="529" t="s">
        <v>380</v>
      </c>
      <c r="E64" s="399">
        <v>3122</v>
      </c>
      <c r="F64" s="399"/>
      <c r="G64" s="397"/>
      <c r="H64" s="399"/>
      <c r="I64" s="400"/>
      <c r="J64" s="397"/>
      <c r="K64" s="399"/>
      <c r="L64" s="401"/>
    </row>
    <row r="65" spans="1:12" ht="15">
      <c r="A65" s="392">
        <v>312001</v>
      </c>
      <c r="B65" s="393">
        <v>4</v>
      </c>
      <c r="C65" s="393">
        <v>111</v>
      </c>
      <c r="D65" s="529" t="s">
        <v>381</v>
      </c>
      <c r="E65" s="399">
        <v>24547</v>
      </c>
      <c r="F65" s="399">
        <v>5853</v>
      </c>
      <c r="G65" s="397">
        <v>8200</v>
      </c>
      <c r="H65" s="399">
        <v>8200</v>
      </c>
      <c r="I65" s="400">
        <v>7073</v>
      </c>
      <c r="J65" s="397"/>
      <c r="K65" s="399"/>
      <c r="L65" s="401"/>
    </row>
    <row r="66" spans="1:12" ht="15">
      <c r="A66" s="397">
        <v>312001</v>
      </c>
      <c r="B66" s="398">
        <v>5</v>
      </c>
      <c r="C66" s="398">
        <v>111</v>
      </c>
      <c r="D66" s="530" t="s">
        <v>49</v>
      </c>
      <c r="E66" s="399">
        <v>608</v>
      </c>
      <c r="F66" s="399">
        <v>613</v>
      </c>
      <c r="G66" s="397">
        <v>800</v>
      </c>
      <c r="H66" s="399">
        <v>871</v>
      </c>
      <c r="I66" s="400">
        <v>871</v>
      </c>
      <c r="J66" s="397">
        <v>1000</v>
      </c>
      <c r="K66" s="399">
        <v>1200</v>
      </c>
      <c r="L66" s="401">
        <v>1200</v>
      </c>
    </row>
    <row r="67" spans="1:12" ht="15">
      <c r="A67" s="428">
        <v>312001</v>
      </c>
      <c r="B67" s="429">
        <v>6</v>
      </c>
      <c r="C67" s="429">
        <v>111</v>
      </c>
      <c r="D67" s="536" t="s">
        <v>403</v>
      </c>
      <c r="E67" s="399">
        <v>248</v>
      </c>
      <c r="F67" s="399">
        <v>244</v>
      </c>
      <c r="G67" s="397">
        <v>250</v>
      </c>
      <c r="H67" s="399">
        <v>250</v>
      </c>
      <c r="I67" s="400">
        <v>246</v>
      </c>
      <c r="J67" s="397">
        <v>250</v>
      </c>
      <c r="K67" s="399">
        <v>250</v>
      </c>
      <c r="L67" s="401">
        <v>250</v>
      </c>
    </row>
    <row r="68" spans="1:12" ht="15">
      <c r="A68" s="397">
        <v>312001</v>
      </c>
      <c r="B68" s="398">
        <v>7</v>
      </c>
      <c r="C68" s="398">
        <v>111</v>
      </c>
      <c r="D68" s="530" t="s">
        <v>50</v>
      </c>
      <c r="E68" s="399">
        <v>116</v>
      </c>
      <c r="F68" s="399">
        <v>116</v>
      </c>
      <c r="G68" s="397">
        <v>200</v>
      </c>
      <c r="H68" s="399">
        <v>200</v>
      </c>
      <c r="I68" s="400">
        <v>133</v>
      </c>
      <c r="J68" s="397">
        <v>200</v>
      </c>
      <c r="K68" s="399">
        <v>200</v>
      </c>
      <c r="L68" s="401">
        <v>200</v>
      </c>
    </row>
    <row r="69" spans="1:12" ht="15">
      <c r="A69" s="397">
        <v>312001</v>
      </c>
      <c r="B69" s="398">
        <v>8</v>
      </c>
      <c r="C69" s="398">
        <v>111</v>
      </c>
      <c r="D69" s="530" t="s">
        <v>372</v>
      </c>
      <c r="E69" s="399">
        <v>1174</v>
      </c>
      <c r="F69" s="399"/>
      <c r="G69" s="397"/>
      <c r="H69" s="399"/>
      <c r="I69" s="400"/>
      <c r="J69" s="397"/>
      <c r="K69" s="399"/>
      <c r="L69" s="401"/>
    </row>
    <row r="70" spans="1:12" ht="15">
      <c r="A70" s="397">
        <v>312001</v>
      </c>
      <c r="B70" s="398">
        <v>9</v>
      </c>
      <c r="C70" s="398">
        <v>111</v>
      </c>
      <c r="D70" s="530" t="s">
        <v>51</v>
      </c>
      <c r="E70" s="399">
        <v>3893</v>
      </c>
      <c r="F70" s="399">
        <v>4985</v>
      </c>
      <c r="G70" s="397">
        <v>5000</v>
      </c>
      <c r="H70" s="399">
        <v>5000</v>
      </c>
      <c r="I70" s="400">
        <v>4226</v>
      </c>
      <c r="J70" s="397">
        <v>5000</v>
      </c>
      <c r="K70" s="399">
        <v>5000</v>
      </c>
      <c r="L70" s="401">
        <v>5000</v>
      </c>
    </row>
    <row r="71" spans="1:12" ht="14.25" customHeight="1">
      <c r="A71" s="397">
        <v>312001</v>
      </c>
      <c r="B71" s="398">
        <v>10</v>
      </c>
      <c r="C71" s="398">
        <v>111</v>
      </c>
      <c r="D71" s="530" t="s">
        <v>52</v>
      </c>
      <c r="E71" s="399">
        <v>2032</v>
      </c>
      <c r="F71" s="399">
        <v>1316</v>
      </c>
      <c r="G71" s="397">
        <v>2500</v>
      </c>
      <c r="H71" s="399">
        <v>2500</v>
      </c>
      <c r="I71" s="400">
        <v>2370</v>
      </c>
      <c r="J71" s="397">
        <v>7500</v>
      </c>
      <c r="K71" s="399">
        <v>5000</v>
      </c>
      <c r="L71" s="401">
        <v>2500</v>
      </c>
    </row>
    <row r="72" spans="1:12" ht="15" customHeight="1" hidden="1">
      <c r="A72" s="438">
        <v>312001</v>
      </c>
      <c r="B72" s="432">
        <v>10</v>
      </c>
      <c r="C72" s="429"/>
      <c r="D72" s="536" t="s">
        <v>53</v>
      </c>
      <c r="E72" s="430">
        <v>0</v>
      </c>
      <c r="F72" s="430">
        <v>0</v>
      </c>
      <c r="G72" s="428"/>
      <c r="H72" s="430">
        <v>0</v>
      </c>
      <c r="I72" s="437">
        <v>0</v>
      </c>
      <c r="J72" s="428"/>
      <c r="K72" s="430"/>
      <c r="L72" s="439"/>
    </row>
    <row r="73" spans="1:12" ht="15">
      <c r="A73" s="397">
        <v>312001</v>
      </c>
      <c r="B73" s="393">
        <v>11</v>
      </c>
      <c r="C73" s="393">
        <v>111</v>
      </c>
      <c r="D73" s="530" t="s">
        <v>54</v>
      </c>
      <c r="E73" s="399">
        <v>447</v>
      </c>
      <c r="F73" s="399">
        <v>353</v>
      </c>
      <c r="G73" s="397">
        <v>300</v>
      </c>
      <c r="H73" s="399">
        <v>300</v>
      </c>
      <c r="I73" s="400">
        <v>210</v>
      </c>
      <c r="J73" s="397">
        <v>300</v>
      </c>
      <c r="K73" s="399">
        <v>300</v>
      </c>
      <c r="L73" s="401">
        <v>300</v>
      </c>
    </row>
    <row r="74" spans="1:12" s="503" customFormat="1" ht="15">
      <c r="A74" s="397">
        <v>312001</v>
      </c>
      <c r="B74" s="450">
        <v>12</v>
      </c>
      <c r="C74" s="398">
        <v>111</v>
      </c>
      <c r="D74" s="360" t="s">
        <v>464</v>
      </c>
      <c r="E74" s="399"/>
      <c r="F74" s="399"/>
      <c r="G74" s="397"/>
      <c r="H74" s="399">
        <v>1200</v>
      </c>
      <c r="I74" s="400">
        <v>1200</v>
      </c>
      <c r="J74" s="397"/>
      <c r="K74" s="399"/>
      <c r="L74" s="401"/>
    </row>
    <row r="75" spans="1:12" ht="15">
      <c r="A75" s="392">
        <v>312001</v>
      </c>
      <c r="B75" s="451">
        <v>13</v>
      </c>
      <c r="C75" s="835">
        <v>111</v>
      </c>
      <c r="D75" s="530" t="s">
        <v>55</v>
      </c>
      <c r="E75" s="399">
        <v>385</v>
      </c>
      <c r="F75" s="399">
        <v>280</v>
      </c>
      <c r="G75" s="397"/>
      <c r="H75" s="399"/>
      <c r="I75" s="400"/>
      <c r="J75" s="397"/>
      <c r="K75" s="399"/>
      <c r="L75" s="401"/>
    </row>
    <row r="76" spans="1:12" ht="15">
      <c r="A76" s="392">
        <v>312001</v>
      </c>
      <c r="B76" s="450">
        <v>14</v>
      </c>
      <c r="C76" s="452">
        <v>111</v>
      </c>
      <c r="D76" s="529" t="s">
        <v>56</v>
      </c>
      <c r="E76" s="394">
        <v>3689</v>
      </c>
      <c r="F76" s="394">
        <v>4460</v>
      </c>
      <c r="G76" s="392">
        <v>4900</v>
      </c>
      <c r="H76" s="394">
        <v>5400</v>
      </c>
      <c r="I76" s="395">
        <v>5356</v>
      </c>
      <c r="J76" s="392">
        <v>4900</v>
      </c>
      <c r="K76" s="394">
        <v>4900</v>
      </c>
      <c r="L76" s="396">
        <v>4900</v>
      </c>
    </row>
    <row r="77" spans="1:12" ht="17.25" customHeight="1">
      <c r="A77" s="397">
        <v>312001</v>
      </c>
      <c r="B77" s="398">
        <v>16</v>
      </c>
      <c r="C77" s="398">
        <v>111</v>
      </c>
      <c r="D77" s="530" t="s">
        <v>373</v>
      </c>
      <c r="E77" s="399">
        <v>5577</v>
      </c>
      <c r="F77" s="399">
        <v>29913</v>
      </c>
      <c r="G77" s="397">
        <v>16000</v>
      </c>
      <c r="H77" s="399">
        <v>11700</v>
      </c>
      <c r="I77" s="400">
        <v>11661</v>
      </c>
      <c r="J77" s="397"/>
      <c r="K77" s="399"/>
      <c r="L77" s="401"/>
    </row>
    <row r="78" spans="1:12" ht="17.25" customHeight="1">
      <c r="A78" s="397">
        <v>312001</v>
      </c>
      <c r="B78" s="450">
        <v>15</v>
      </c>
      <c r="C78" s="398">
        <v>111</v>
      </c>
      <c r="D78" s="530" t="s">
        <v>57</v>
      </c>
      <c r="E78" s="472">
        <v>6000</v>
      </c>
      <c r="F78" s="472"/>
      <c r="G78" s="397"/>
      <c r="H78" s="472"/>
      <c r="I78" s="521"/>
      <c r="J78" s="397"/>
      <c r="K78" s="472"/>
      <c r="L78" s="473"/>
    </row>
    <row r="79" spans="1:12" ht="15" customHeight="1">
      <c r="A79" s="397">
        <v>312001</v>
      </c>
      <c r="B79" s="398">
        <v>17</v>
      </c>
      <c r="C79" s="454">
        <v>111</v>
      </c>
      <c r="D79" s="535" t="s">
        <v>57</v>
      </c>
      <c r="E79" s="472">
        <v>1000</v>
      </c>
      <c r="F79" s="472">
        <v>275</v>
      </c>
      <c r="G79" s="397"/>
      <c r="H79" s="472"/>
      <c r="I79" s="521"/>
      <c r="J79" s="397"/>
      <c r="K79" s="472"/>
      <c r="L79" s="473"/>
    </row>
    <row r="80" spans="1:13" ht="14.25" customHeight="1">
      <c r="A80" s="399">
        <v>312011</v>
      </c>
      <c r="B80" s="393"/>
      <c r="C80" s="450">
        <v>111</v>
      </c>
      <c r="D80" s="360" t="s">
        <v>416</v>
      </c>
      <c r="E80" s="519"/>
      <c r="F80" s="519">
        <v>401</v>
      </c>
      <c r="G80" s="392"/>
      <c r="H80" s="519"/>
      <c r="I80" s="520"/>
      <c r="J80" s="392"/>
      <c r="K80" s="519"/>
      <c r="L80" s="396"/>
      <c r="M80" s="504"/>
    </row>
    <row r="81" spans="1:13" s="503" customFormat="1" ht="14.25" customHeight="1">
      <c r="A81" s="399">
        <v>312001</v>
      </c>
      <c r="B81" s="450">
        <v>18</v>
      </c>
      <c r="C81" s="450">
        <v>111</v>
      </c>
      <c r="D81" s="360" t="s">
        <v>486</v>
      </c>
      <c r="E81" s="472"/>
      <c r="F81" s="473"/>
      <c r="G81" s="428"/>
      <c r="H81" s="399">
        <v>94666</v>
      </c>
      <c r="I81" s="473"/>
      <c r="J81" s="397">
        <v>105500</v>
      </c>
      <c r="K81" s="399"/>
      <c r="L81" s="473"/>
      <c r="M81" s="504"/>
    </row>
    <row r="82" spans="1:12" ht="15.75" thickBot="1">
      <c r="A82" s="522">
        <v>312001</v>
      </c>
      <c r="B82" s="453">
        <v>19</v>
      </c>
      <c r="C82" s="508">
        <v>111</v>
      </c>
      <c r="D82" s="540" t="s">
        <v>57</v>
      </c>
      <c r="E82" s="455">
        <v>42888</v>
      </c>
      <c r="F82" s="455"/>
      <c r="G82" s="434"/>
      <c r="H82" s="455"/>
      <c r="I82" s="456"/>
      <c r="J82" s="847"/>
      <c r="K82" s="848"/>
      <c r="L82" s="849"/>
    </row>
    <row r="83" spans="1:12" ht="15.75" thickBot="1">
      <c r="A83" s="458"/>
      <c r="B83" s="458"/>
      <c r="C83" s="459"/>
      <c r="D83" s="837" t="s">
        <v>499</v>
      </c>
      <c r="E83" s="838"/>
      <c r="F83" s="838"/>
      <c r="G83" s="839"/>
      <c r="H83" s="840">
        <v>49068</v>
      </c>
      <c r="I83" s="841">
        <v>49068</v>
      </c>
      <c r="J83" s="330">
        <v>43220</v>
      </c>
      <c r="K83" s="330">
        <v>43220</v>
      </c>
      <c r="L83" s="330">
        <v>43220</v>
      </c>
    </row>
    <row r="84" spans="1:12" s="503" customFormat="1" ht="15.75" thickBot="1">
      <c r="A84" s="462"/>
      <c r="B84" s="462"/>
      <c r="C84" s="462"/>
      <c r="D84" s="842" t="s">
        <v>58</v>
      </c>
      <c r="E84" s="844">
        <f>E60+E18+E4</f>
        <v>1530077</v>
      </c>
      <c r="F84" s="844">
        <f>F60+F18+F4</f>
        <v>1541486</v>
      </c>
      <c r="G84" s="846">
        <f aca="true" t="shared" si="7" ref="G84:L84">G60+G18+G4</f>
        <v>1559808</v>
      </c>
      <c r="H84" s="843">
        <f t="shared" si="7"/>
        <v>1811400</v>
      </c>
      <c r="I84" s="844">
        <f t="shared" si="7"/>
        <v>1699150</v>
      </c>
      <c r="J84" s="843">
        <f t="shared" si="7"/>
        <v>1851228</v>
      </c>
      <c r="K84" s="844">
        <f t="shared" si="7"/>
        <v>1544228</v>
      </c>
      <c r="L84" s="844">
        <f t="shared" si="7"/>
        <v>1547643</v>
      </c>
    </row>
    <row r="85" spans="1:13" ht="15.75" thickBot="1">
      <c r="A85" s="462"/>
      <c r="B85" s="462"/>
      <c r="C85" s="462"/>
      <c r="D85" s="845" t="s">
        <v>503</v>
      </c>
      <c r="E85" s="461">
        <v>1530077</v>
      </c>
      <c r="F85" s="461">
        <v>1541486</v>
      </c>
      <c r="G85" s="461">
        <v>1559808</v>
      </c>
      <c r="H85" s="836">
        <f>H83+H84</f>
        <v>1860468</v>
      </c>
      <c r="I85" s="460">
        <f>I83+I84</f>
        <v>1748218</v>
      </c>
      <c r="J85" s="460">
        <v>1894448</v>
      </c>
      <c r="K85" s="460">
        <f>K83+K84</f>
        <v>1587448</v>
      </c>
      <c r="L85" s="461">
        <f>L83+L84</f>
        <v>1590863</v>
      </c>
      <c r="M85" s="364"/>
    </row>
    <row r="86" spans="1:14" ht="15.75" thickBot="1">
      <c r="A86" s="465"/>
      <c r="B86" s="465"/>
      <c r="C86" s="465"/>
      <c r="D86" s="935"/>
      <c r="E86" s="463"/>
      <c r="F86" s="463"/>
      <c r="G86" s="463"/>
      <c r="H86" s="463"/>
      <c r="I86" s="463"/>
      <c r="J86" s="463"/>
      <c r="K86" s="463"/>
      <c r="L86" s="463"/>
      <c r="N86" s="466"/>
    </row>
    <row r="87" spans="1:12" ht="15.75" thickBot="1">
      <c r="A87" s="481"/>
      <c r="B87" s="481"/>
      <c r="C87" s="933"/>
      <c r="D87" s="474" t="s">
        <v>59</v>
      </c>
      <c r="E87" s="456"/>
      <c r="F87" s="456"/>
      <c r="G87" s="456"/>
      <c r="H87" s="456"/>
      <c r="I87" s="464"/>
      <c r="J87" s="456"/>
      <c r="K87" s="456"/>
      <c r="L87" s="456"/>
    </row>
    <row r="88" spans="1:12" ht="15.75" thickBot="1">
      <c r="A88" s="467">
        <v>230</v>
      </c>
      <c r="B88" s="921"/>
      <c r="C88" s="923"/>
      <c r="D88" s="468" t="s">
        <v>60</v>
      </c>
      <c r="E88" s="469"/>
      <c r="F88" s="469"/>
      <c r="G88" s="469"/>
      <c r="H88" s="469"/>
      <c r="I88" s="470"/>
      <c r="J88" s="469"/>
      <c r="K88" s="469"/>
      <c r="L88" s="469"/>
    </row>
    <row r="89" spans="1:12" ht="15">
      <c r="A89" s="445">
        <v>233001</v>
      </c>
      <c r="B89" s="393"/>
      <c r="C89" s="393">
        <v>43</v>
      </c>
      <c r="D89" s="539" t="s">
        <v>61</v>
      </c>
      <c r="E89" s="449">
        <v>21447</v>
      </c>
      <c r="F89" s="449"/>
      <c r="G89" s="472"/>
      <c r="H89" s="399">
        <v>73000</v>
      </c>
      <c r="I89" s="449">
        <v>73000</v>
      </c>
      <c r="J89" s="472"/>
      <c r="K89" s="399"/>
      <c r="L89" s="401"/>
    </row>
    <row r="90" spans="1:19" s="503" customFormat="1" ht="15">
      <c r="A90" s="392">
        <v>322001</v>
      </c>
      <c r="B90" s="398">
        <v>1</v>
      </c>
      <c r="C90" s="398">
        <v>111</v>
      </c>
      <c r="D90" s="360" t="s">
        <v>429</v>
      </c>
      <c r="E90" s="486"/>
      <c r="F90" s="486">
        <v>15000</v>
      </c>
      <c r="G90" s="472"/>
      <c r="H90" s="472"/>
      <c r="I90" s="401"/>
      <c r="J90" s="472"/>
      <c r="K90" s="472"/>
      <c r="L90" s="473"/>
      <c r="P90" s="504"/>
      <c r="Q90" s="504"/>
      <c r="R90" s="504"/>
      <c r="S90" s="504"/>
    </row>
    <row r="91" spans="1:12" s="503" customFormat="1" ht="15">
      <c r="A91" s="392">
        <v>322001</v>
      </c>
      <c r="B91" s="429">
        <v>20</v>
      </c>
      <c r="C91" s="16" t="s">
        <v>447</v>
      </c>
      <c r="D91" s="360" t="s">
        <v>465</v>
      </c>
      <c r="E91" s="486"/>
      <c r="F91" s="486"/>
      <c r="G91" s="472"/>
      <c r="H91" s="472">
        <v>20000</v>
      </c>
      <c r="I91" s="401">
        <v>20000</v>
      </c>
      <c r="J91" s="472"/>
      <c r="K91" s="472"/>
      <c r="L91" s="473"/>
    </row>
    <row r="92" spans="1:12" ht="15">
      <c r="A92" s="392">
        <v>322001</v>
      </c>
      <c r="B92" s="398">
        <v>20</v>
      </c>
      <c r="C92" s="9" t="s">
        <v>448</v>
      </c>
      <c r="D92" s="360" t="s">
        <v>446</v>
      </c>
      <c r="E92" s="486"/>
      <c r="F92" s="486"/>
      <c r="G92" s="472">
        <v>959850</v>
      </c>
      <c r="H92" s="472">
        <v>959850</v>
      </c>
      <c r="I92" s="401">
        <v>898974</v>
      </c>
      <c r="J92" s="472">
        <v>52300</v>
      </c>
      <c r="K92" s="472"/>
      <c r="L92" s="473"/>
    </row>
    <row r="93" spans="1:12" ht="15">
      <c r="A93" s="392">
        <v>322001</v>
      </c>
      <c r="B93" s="435"/>
      <c r="C93" s="435">
        <v>111</v>
      </c>
      <c r="D93" s="360" t="s">
        <v>446</v>
      </c>
      <c r="E93" s="486"/>
      <c r="F93" s="486"/>
      <c r="G93" s="472">
        <v>106650</v>
      </c>
      <c r="H93" s="49">
        <v>106650</v>
      </c>
      <c r="I93" s="401">
        <v>105762</v>
      </c>
      <c r="J93" s="472">
        <v>9450</v>
      </c>
      <c r="K93" s="472"/>
      <c r="L93" s="473"/>
    </row>
    <row r="94" spans="1:14" ht="15">
      <c r="A94" s="392">
        <v>322001</v>
      </c>
      <c r="B94" s="398">
        <v>17</v>
      </c>
      <c r="C94" s="398">
        <v>111</v>
      </c>
      <c r="D94" s="541" t="s">
        <v>430</v>
      </c>
      <c r="E94" s="401"/>
      <c r="F94" s="401">
        <v>13500</v>
      </c>
      <c r="G94" s="472"/>
      <c r="H94" s="472"/>
      <c r="I94" s="401"/>
      <c r="J94" s="472"/>
      <c r="K94" s="472"/>
      <c r="L94" s="473"/>
      <c r="N94" s="466"/>
    </row>
    <row r="95" spans="1:19" ht="14.25" customHeight="1" thickBot="1">
      <c r="A95" s="392">
        <v>322002</v>
      </c>
      <c r="B95" s="398"/>
      <c r="C95" s="429">
        <v>111</v>
      </c>
      <c r="D95" s="471" t="s">
        <v>382</v>
      </c>
      <c r="E95" s="537">
        <v>25915</v>
      </c>
      <c r="F95" s="439"/>
      <c r="G95" s="472"/>
      <c r="H95" s="472"/>
      <c r="I95" s="401"/>
      <c r="J95" s="472"/>
      <c r="K95" s="472"/>
      <c r="L95" s="473"/>
      <c r="N95" s="466"/>
      <c r="O95" s="504"/>
      <c r="P95" s="504"/>
      <c r="Q95" s="504"/>
      <c r="R95" s="504"/>
      <c r="S95" s="504"/>
    </row>
    <row r="96" spans="1:18" ht="15.75" thickBot="1">
      <c r="A96" s="479"/>
      <c r="B96" s="479"/>
      <c r="C96" s="479"/>
      <c r="D96" s="474" t="s">
        <v>62</v>
      </c>
      <c r="E96" s="475">
        <f aca="true" t="shared" si="8" ref="E96:J96">SUM(E89:E95)</f>
        <v>47362</v>
      </c>
      <c r="F96" s="475">
        <f t="shared" si="8"/>
        <v>28500</v>
      </c>
      <c r="G96" s="476">
        <f t="shared" si="8"/>
        <v>1066500</v>
      </c>
      <c r="H96" s="476">
        <f t="shared" si="8"/>
        <v>1159500</v>
      </c>
      <c r="I96" s="476">
        <f t="shared" si="8"/>
        <v>1097736</v>
      </c>
      <c r="J96" s="476">
        <f t="shared" si="8"/>
        <v>61750</v>
      </c>
      <c r="K96" s="477"/>
      <c r="L96" s="478"/>
      <c r="N96" s="466"/>
      <c r="O96" s="504"/>
      <c r="P96" s="504"/>
      <c r="Q96" s="504"/>
      <c r="R96" s="504"/>
    </row>
    <row r="97" spans="1:12" ht="15.75" thickBot="1">
      <c r="A97" s="482"/>
      <c r="B97" s="482"/>
      <c r="C97" s="482"/>
      <c r="D97" s="480"/>
      <c r="E97" s="456"/>
      <c r="F97" s="456"/>
      <c r="G97" s="456"/>
      <c r="H97" s="456"/>
      <c r="I97" s="464"/>
      <c r="J97" s="456"/>
      <c r="K97" s="456"/>
      <c r="L97" s="456"/>
    </row>
    <row r="98" spans="1:12" ht="15.75" thickBot="1">
      <c r="A98" s="484"/>
      <c r="B98" s="936"/>
      <c r="C98" s="453"/>
      <c r="D98" s="483" t="s">
        <v>63</v>
      </c>
      <c r="E98" s="484"/>
      <c r="F98" s="484"/>
      <c r="G98" s="456"/>
      <c r="H98" s="456"/>
      <c r="I98" s="464"/>
      <c r="J98" s="456"/>
      <c r="K98" s="456"/>
      <c r="L98" s="484"/>
    </row>
    <row r="99" spans="1:12" ht="14.25" customHeight="1">
      <c r="A99" s="392">
        <v>454001</v>
      </c>
      <c r="B99" s="452"/>
      <c r="C99" s="452">
        <v>46</v>
      </c>
      <c r="D99" s="543" t="s">
        <v>453</v>
      </c>
      <c r="E99" s="449">
        <v>43470</v>
      </c>
      <c r="F99" s="449">
        <v>126878</v>
      </c>
      <c r="G99" s="525">
        <v>130500</v>
      </c>
      <c r="H99" s="447">
        <v>129300</v>
      </c>
      <c r="I99" s="449">
        <v>93603</v>
      </c>
      <c r="J99" s="525">
        <v>90000</v>
      </c>
      <c r="K99" s="447">
        <v>138220</v>
      </c>
      <c r="L99" s="449">
        <v>138220</v>
      </c>
    </row>
    <row r="100" spans="1:19" ht="14.25" customHeight="1">
      <c r="A100" s="392">
        <v>453000</v>
      </c>
      <c r="B100" s="452">
        <v>16</v>
      </c>
      <c r="C100" s="452">
        <v>46</v>
      </c>
      <c r="D100" s="542" t="s">
        <v>267</v>
      </c>
      <c r="E100" s="401">
        <v>4115</v>
      </c>
      <c r="F100" s="401">
        <v>3622</v>
      </c>
      <c r="G100" s="472">
        <v>2299</v>
      </c>
      <c r="H100" s="472">
        <v>2299</v>
      </c>
      <c r="I100" s="473">
        <v>2299</v>
      </c>
      <c r="J100" s="472">
        <v>1518</v>
      </c>
      <c r="K100" s="472">
        <v>2500</v>
      </c>
      <c r="L100" s="401">
        <v>2500</v>
      </c>
      <c r="O100" s="504"/>
      <c r="P100" s="504"/>
      <c r="Q100" s="504"/>
      <c r="R100" s="504"/>
      <c r="S100" s="504"/>
    </row>
    <row r="101" spans="1:17" ht="14.25" customHeight="1">
      <c r="A101" s="397">
        <v>453000</v>
      </c>
      <c r="B101" s="450">
        <v>16</v>
      </c>
      <c r="C101" s="450">
        <v>46</v>
      </c>
      <c r="D101" s="543" t="s">
        <v>431</v>
      </c>
      <c r="E101" s="439"/>
      <c r="F101" s="439">
        <v>3447</v>
      </c>
      <c r="G101" s="455">
        <v>3000</v>
      </c>
      <c r="H101" s="455">
        <v>3000</v>
      </c>
      <c r="I101" s="457"/>
      <c r="J101" s="455">
        <v>3000</v>
      </c>
      <c r="K101" s="455"/>
      <c r="L101" s="439"/>
      <c r="N101" s="505"/>
      <c r="O101" s="504"/>
      <c r="P101" s="504"/>
      <c r="Q101" s="504"/>
    </row>
    <row r="102" spans="1:14" ht="14.25" customHeight="1">
      <c r="A102" s="397">
        <v>456002</v>
      </c>
      <c r="B102" s="398">
        <v>16</v>
      </c>
      <c r="C102" s="398">
        <v>71</v>
      </c>
      <c r="D102" s="530" t="s">
        <v>383</v>
      </c>
      <c r="E102" s="486">
        <v>12145</v>
      </c>
      <c r="F102" s="486"/>
      <c r="G102" s="485">
        <v>37000</v>
      </c>
      <c r="H102" s="485">
        <v>37000</v>
      </c>
      <c r="I102" s="544"/>
      <c r="J102" s="485">
        <v>49000</v>
      </c>
      <c r="K102" s="485">
        <v>53000</v>
      </c>
      <c r="L102" s="486">
        <v>53000</v>
      </c>
      <c r="N102" s="488"/>
    </row>
    <row r="103" spans="1:12" ht="15">
      <c r="A103" s="397">
        <v>456002</v>
      </c>
      <c r="B103" s="450">
        <v>16</v>
      </c>
      <c r="C103" s="9">
        <v>71</v>
      </c>
      <c r="D103" s="530" t="s">
        <v>384</v>
      </c>
      <c r="E103" s="401"/>
      <c r="F103" s="401">
        <v>613</v>
      </c>
      <c r="G103" s="472">
        <v>7220</v>
      </c>
      <c r="H103" s="487">
        <v>7220</v>
      </c>
      <c r="I103" s="545">
        <v>903</v>
      </c>
      <c r="J103" s="472">
        <v>7220</v>
      </c>
      <c r="K103" s="487">
        <v>7220</v>
      </c>
      <c r="L103" s="401">
        <v>7220</v>
      </c>
    </row>
    <row r="104" spans="1:12" s="503" customFormat="1" ht="15">
      <c r="A104" s="392">
        <v>513002</v>
      </c>
      <c r="B104" s="393">
        <v>40</v>
      </c>
      <c r="C104" s="7">
        <v>51</v>
      </c>
      <c r="D104" s="360" t="s">
        <v>443</v>
      </c>
      <c r="E104" s="401"/>
      <c r="F104" s="401"/>
      <c r="G104" s="472">
        <v>500000</v>
      </c>
      <c r="H104" s="472">
        <v>500000</v>
      </c>
      <c r="I104" s="544">
        <v>498750</v>
      </c>
      <c r="J104" s="472"/>
      <c r="K104" s="399"/>
      <c r="L104" s="401"/>
    </row>
    <row r="105" spans="1:12" ht="15">
      <c r="A105" s="940">
        <v>513002</v>
      </c>
      <c r="B105" s="941">
        <v>40</v>
      </c>
      <c r="C105" s="941">
        <v>51</v>
      </c>
      <c r="D105" s="927" t="s">
        <v>466</v>
      </c>
      <c r="E105" s="928"/>
      <c r="F105" s="928"/>
      <c r="G105" s="929"/>
      <c r="H105" s="929">
        <v>300000</v>
      </c>
      <c r="I105" s="930">
        <v>86013</v>
      </c>
      <c r="J105" s="931">
        <v>213987</v>
      </c>
      <c r="K105" s="929"/>
      <c r="L105" s="932"/>
    </row>
    <row r="106" spans="1:13" ht="15.75" thickBot="1">
      <c r="A106" s="925">
        <v>456000</v>
      </c>
      <c r="B106" s="936">
        <v>80</v>
      </c>
      <c r="C106" s="453">
        <v>71</v>
      </c>
      <c r="D106" s="540" t="s">
        <v>385</v>
      </c>
      <c r="E106" s="830">
        <v>1269</v>
      </c>
      <c r="F106" s="830">
        <v>3000</v>
      </c>
      <c r="G106" s="776"/>
      <c r="H106" s="522">
        <v>29200</v>
      </c>
      <c r="I106" s="756">
        <v>29200</v>
      </c>
      <c r="J106" s="776"/>
      <c r="K106" s="522"/>
      <c r="L106" s="537"/>
      <c r="M106" s="504"/>
    </row>
    <row r="107" spans="1:12" ht="15.75" thickBot="1">
      <c r="A107" s="462"/>
      <c r="B107" s="462"/>
      <c r="C107" s="490"/>
      <c r="D107" s="772" t="s">
        <v>65</v>
      </c>
      <c r="E107" s="774">
        <f>SUM(E99:E106)</f>
        <v>60999</v>
      </c>
      <c r="F107" s="774">
        <f aca="true" t="shared" si="9" ref="F107:L107">SUM(F99:F106)</f>
        <v>137560</v>
      </c>
      <c r="G107" s="773">
        <f t="shared" si="9"/>
        <v>680019</v>
      </c>
      <c r="H107" s="775">
        <f t="shared" si="9"/>
        <v>1008019</v>
      </c>
      <c r="I107" s="494">
        <f t="shared" si="9"/>
        <v>710768</v>
      </c>
      <c r="J107" s="773">
        <f t="shared" si="9"/>
        <v>364725</v>
      </c>
      <c r="K107" s="775">
        <f t="shared" si="9"/>
        <v>200940</v>
      </c>
      <c r="L107" s="494">
        <f t="shared" si="9"/>
        <v>200940</v>
      </c>
    </row>
    <row r="108" spans="1:12" ht="15">
      <c r="A108" s="462"/>
      <c r="B108" s="462"/>
      <c r="C108" s="490"/>
      <c r="D108" s="754"/>
      <c r="E108" s="755"/>
      <c r="F108" s="755"/>
      <c r="G108" s="757"/>
      <c r="H108" s="755"/>
      <c r="I108" s="758"/>
      <c r="J108" s="755"/>
      <c r="K108" s="755"/>
      <c r="L108" s="755"/>
    </row>
    <row r="109" spans="1:12" s="503" customFormat="1" ht="15.75" thickBot="1">
      <c r="A109" s="462"/>
      <c r="B109" s="462"/>
      <c r="C109" s="490"/>
      <c r="D109" s="753" t="s">
        <v>66</v>
      </c>
      <c r="E109" s="523"/>
      <c r="F109" s="523"/>
      <c r="G109" s="523"/>
      <c r="H109" s="756"/>
      <c r="I109" s="524"/>
      <c r="J109" s="756"/>
      <c r="K109" s="523"/>
      <c r="L109" s="523"/>
    </row>
    <row r="110" spans="1:12" ht="15.75" thickBot="1">
      <c r="A110" s="462"/>
      <c r="B110" s="462"/>
      <c r="C110" s="490"/>
      <c r="D110" s="788" t="s">
        <v>467</v>
      </c>
      <c r="E110" s="789"/>
      <c r="F110" s="789"/>
      <c r="G110" s="789"/>
      <c r="H110" s="789">
        <v>49068</v>
      </c>
      <c r="I110" s="789">
        <v>49068</v>
      </c>
      <c r="J110" s="789">
        <v>43220</v>
      </c>
      <c r="K110" s="789">
        <v>43220</v>
      </c>
      <c r="L110" s="789">
        <v>43200</v>
      </c>
    </row>
    <row r="111" spans="1:12" ht="15.75" thickBot="1">
      <c r="A111" s="462"/>
      <c r="B111" s="462"/>
      <c r="C111" s="490"/>
      <c r="D111" s="492" t="s">
        <v>67</v>
      </c>
      <c r="E111" s="444">
        <f>E85</f>
        <v>1530077</v>
      </c>
      <c r="F111" s="444">
        <v>801025</v>
      </c>
      <c r="G111" s="444">
        <f aca="true" t="shared" si="10" ref="G111:L111">G84</f>
        <v>1559808</v>
      </c>
      <c r="H111" s="444">
        <f t="shared" si="10"/>
        <v>1811400</v>
      </c>
      <c r="I111" s="444">
        <f t="shared" si="10"/>
        <v>1699150</v>
      </c>
      <c r="J111" s="444">
        <f t="shared" si="10"/>
        <v>1851228</v>
      </c>
      <c r="K111" s="444">
        <f t="shared" si="10"/>
        <v>1544228</v>
      </c>
      <c r="L111" s="444">
        <f t="shared" si="10"/>
        <v>1547643</v>
      </c>
    </row>
    <row r="112" spans="1:12" ht="15.75" thickBot="1">
      <c r="A112" s="493"/>
      <c r="B112" s="462"/>
      <c r="C112" s="490"/>
      <c r="D112" s="474" t="s">
        <v>68</v>
      </c>
      <c r="E112" s="477">
        <f aca="true" t="shared" si="11" ref="E112:J112">E96</f>
        <v>47362</v>
      </c>
      <c r="F112" s="477">
        <f t="shared" si="11"/>
        <v>28500</v>
      </c>
      <c r="G112" s="477">
        <f t="shared" si="11"/>
        <v>1066500</v>
      </c>
      <c r="H112" s="477">
        <f t="shared" si="11"/>
        <v>1159500</v>
      </c>
      <c r="I112" s="477">
        <f t="shared" si="11"/>
        <v>1097736</v>
      </c>
      <c r="J112" s="477">
        <f t="shared" si="11"/>
        <v>61750</v>
      </c>
      <c r="K112" s="477"/>
      <c r="L112" s="477"/>
    </row>
    <row r="113" spans="1:12" ht="15.75" thickBot="1">
      <c r="A113" s="495"/>
      <c r="B113" s="493"/>
      <c r="C113" s="496"/>
      <c r="D113" s="483" t="s">
        <v>69</v>
      </c>
      <c r="E113" s="489">
        <f>E107</f>
        <v>60999</v>
      </c>
      <c r="F113" s="489">
        <f aca="true" t="shared" si="12" ref="F113:L113">F107</f>
        <v>137560</v>
      </c>
      <c r="G113" s="494">
        <f>G107</f>
        <v>680019</v>
      </c>
      <c r="H113" s="489">
        <f t="shared" si="12"/>
        <v>1008019</v>
      </c>
      <c r="I113" s="489">
        <f t="shared" si="12"/>
        <v>710768</v>
      </c>
      <c r="J113" s="494">
        <f t="shared" si="12"/>
        <v>364725</v>
      </c>
      <c r="K113" s="494">
        <f t="shared" si="12"/>
        <v>200940</v>
      </c>
      <c r="L113" s="494">
        <f t="shared" si="12"/>
        <v>200940</v>
      </c>
    </row>
    <row r="114" spans="1:12" ht="15.75" thickBot="1">
      <c r="A114" s="499"/>
      <c r="B114" s="499"/>
      <c r="D114" s="491" t="s">
        <v>70</v>
      </c>
      <c r="E114" s="497">
        <f>E111+E112+E113</f>
        <v>1638438</v>
      </c>
      <c r="F114" s="497">
        <f>F111+F112+F113</f>
        <v>967085</v>
      </c>
      <c r="G114" s="498">
        <f>G111+G112+G113</f>
        <v>3306327</v>
      </c>
      <c r="H114" s="497">
        <f>H111+H112+H113+H110</f>
        <v>4027987</v>
      </c>
      <c r="I114" s="497">
        <f>I111+I112+I113+I110</f>
        <v>3556722</v>
      </c>
      <c r="J114" s="498">
        <f>J111+J112+J113+J110</f>
        <v>2320923</v>
      </c>
      <c r="K114" s="498">
        <f>K111+K112+K113+K110</f>
        <v>1788388</v>
      </c>
      <c r="L114" s="498">
        <f>L111+L112+L113+L110</f>
        <v>1791783</v>
      </c>
    </row>
    <row r="115" spans="1:2" ht="15">
      <c r="A115" s="499"/>
      <c r="B115" s="499"/>
    </row>
    <row r="116" ht="15">
      <c r="A116" s="499"/>
    </row>
    <row r="117" spans="1:15" ht="15">
      <c r="A117" s="499"/>
      <c r="D117" s="500" t="s">
        <v>494</v>
      </c>
      <c r="N117" s="504"/>
      <c r="O117" s="504"/>
    </row>
    <row r="118" spans="1:7" ht="15">
      <c r="A118" s="499"/>
      <c r="G118" s="499"/>
    </row>
    <row r="119" spans="1:7" ht="15">
      <c r="A119" s="499"/>
      <c r="G119" s="499"/>
    </row>
    <row r="121" spans="15:17" ht="15.75" thickBot="1">
      <c r="O121" s="504"/>
      <c r="P121" s="504"/>
      <c r="Q121" s="504"/>
    </row>
    <row r="122" spans="15:19" ht="15">
      <c r="O122" s="504"/>
      <c r="P122" s="504"/>
      <c r="Q122" s="504"/>
      <c r="R122" s="506"/>
      <c r="S122" s="506"/>
    </row>
    <row r="124" ht="15">
      <c r="D124" s="500" t="s">
        <v>505</v>
      </c>
    </row>
    <row r="125" ht="15">
      <c r="D125" s="500" t="s">
        <v>506</v>
      </c>
    </row>
    <row r="128" spans="15:18" ht="15">
      <c r="O128" s="831"/>
      <c r="P128" s="831"/>
      <c r="Q128" s="831"/>
      <c r="R128" s="831"/>
    </row>
  </sheetData>
  <sheetProtection/>
  <mergeCells count="12">
    <mergeCell ref="D2:D3"/>
    <mergeCell ref="E2:E3"/>
    <mergeCell ref="F2:F3"/>
    <mergeCell ref="G2:G3"/>
    <mergeCell ref="H2:H3"/>
    <mergeCell ref="K2:K3"/>
    <mergeCell ref="L2:L3"/>
    <mergeCell ref="E1:F1"/>
    <mergeCell ref="G1:I1"/>
    <mergeCell ref="J1:L1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626"/>
  <sheetViews>
    <sheetView tabSelected="1" zoomScalePageLayoutView="0" workbookViewId="0" topLeftCell="A603">
      <selection activeCell="L578" sqref="L578"/>
    </sheetView>
  </sheetViews>
  <sheetFormatPr defaultColWidth="9.140625" defaultRowHeight="15"/>
  <cols>
    <col min="1" max="1" width="6.7109375" style="0" customWidth="1"/>
    <col min="2" max="2" width="2.8515625" style="0" customWidth="1"/>
    <col min="3" max="3" width="4.421875" style="0" customWidth="1"/>
    <col min="4" max="4" width="5.28125" style="0" customWidth="1"/>
    <col min="5" max="5" width="32.421875" style="0" customWidth="1"/>
    <col min="6" max="6" width="8.8515625" style="0" customWidth="1"/>
    <col min="7" max="7" width="8.140625" style="0" customWidth="1"/>
    <col min="8" max="8" width="8.57421875" style="0" customWidth="1"/>
    <col min="9" max="9" width="8.421875" style="0" customWidth="1"/>
    <col min="13" max="13" width="10.140625" style="0" customWidth="1"/>
    <col min="14" max="14" width="7.140625" style="0" customWidth="1"/>
  </cols>
  <sheetData>
    <row r="1" spans="1:14" ht="16.5" thickBot="1">
      <c r="A1" s="343"/>
      <c r="B1" s="57"/>
      <c r="C1" s="57"/>
      <c r="D1" s="344"/>
      <c r="E1" s="345" t="s">
        <v>71</v>
      </c>
      <c r="F1" s="1210" t="s">
        <v>1</v>
      </c>
      <c r="G1" s="1211"/>
      <c r="H1" s="1212" t="s">
        <v>451</v>
      </c>
      <c r="I1" s="1212"/>
      <c r="J1" s="1211"/>
      <c r="K1" s="1213" t="s">
        <v>509</v>
      </c>
      <c r="L1" s="1213"/>
      <c r="M1" s="1214"/>
      <c r="N1" s="977"/>
    </row>
    <row r="2" spans="1:14" ht="15">
      <c r="A2" s="1215" t="s">
        <v>6</v>
      </c>
      <c r="B2" s="67" t="s">
        <v>2</v>
      </c>
      <c r="C2" s="704" t="s">
        <v>441</v>
      </c>
      <c r="D2" s="68" t="s">
        <v>72</v>
      </c>
      <c r="E2" s="1217" t="s">
        <v>3</v>
      </c>
      <c r="F2" s="1219" t="s">
        <v>426</v>
      </c>
      <c r="G2" s="1219" t="s">
        <v>455</v>
      </c>
      <c r="H2" s="1221" t="s">
        <v>4</v>
      </c>
      <c r="I2" s="1206" t="s">
        <v>5</v>
      </c>
      <c r="J2" s="1208" t="s">
        <v>514</v>
      </c>
      <c r="K2" s="1221" t="s">
        <v>4</v>
      </c>
      <c r="L2" s="1206" t="s">
        <v>5</v>
      </c>
      <c r="M2" s="1208" t="s">
        <v>576</v>
      </c>
      <c r="N2" s="1227" t="s">
        <v>513</v>
      </c>
    </row>
    <row r="3" spans="1:14" ht="15.75" thickBot="1">
      <c r="A3" s="1216"/>
      <c r="B3" s="69" t="s">
        <v>7</v>
      </c>
      <c r="C3" s="705"/>
      <c r="D3" s="552" t="s">
        <v>73</v>
      </c>
      <c r="E3" s="1218"/>
      <c r="F3" s="1220"/>
      <c r="G3" s="1220"/>
      <c r="H3" s="1222"/>
      <c r="I3" s="1207"/>
      <c r="J3" s="1209"/>
      <c r="K3" s="1222"/>
      <c r="L3" s="1207"/>
      <c r="M3" s="1209"/>
      <c r="N3" s="1228"/>
    </row>
    <row r="4" spans="1:14" ht="15.75" thickBot="1">
      <c r="A4" s="199" t="s">
        <v>351</v>
      </c>
      <c r="B4" s="18"/>
      <c r="C4" s="706"/>
      <c r="D4" s="553"/>
      <c r="E4" s="546" t="s">
        <v>74</v>
      </c>
      <c r="F4" s="30">
        <f>F5+F6+F16+F18+F24+F51+F61+F72+F74+F107</f>
        <v>338424</v>
      </c>
      <c r="G4" s="30">
        <f>G5+G6+G16+G18+G24+G51+G61+G73+G74+G107</f>
        <v>358027</v>
      </c>
      <c r="H4" s="72">
        <f>H5+H6+H16+H18+H24+H51+H61+H74+H107</f>
        <v>337022</v>
      </c>
      <c r="I4" s="72">
        <f>I5+I6+I16+I18+I24+I51+I61+I74+I107+I73</f>
        <v>361852</v>
      </c>
      <c r="J4" s="60">
        <f>J5+J6+J16+J18+J24+J51+J61+J72+J74+J107+J73</f>
        <v>342687</v>
      </c>
      <c r="K4" s="72">
        <f>K5+K6+K16+K18+K24+K51+K61+K74+K107</f>
        <v>364932</v>
      </c>
      <c r="L4" s="72">
        <f>L5+L6+L16+L18+L24+L51+L61+L72+L74+L107</f>
        <v>384633.4</v>
      </c>
      <c r="M4" s="984">
        <f>M5+M6+M16+M18+M24+M51+M61+M73+M74+M107</f>
        <v>364630.13000000006</v>
      </c>
      <c r="N4" s="982">
        <f aca="true" t="shared" si="0" ref="N4:N18">(100/L4)*M4</f>
        <v>94.79939339641334</v>
      </c>
    </row>
    <row r="5" spans="1:14" ht="15">
      <c r="A5" s="215">
        <v>611000</v>
      </c>
      <c r="B5" s="74"/>
      <c r="C5" s="707">
        <v>41</v>
      </c>
      <c r="D5" s="783" t="s">
        <v>75</v>
      </c>
      <c r="E5" s="547" t="s">
        <v>76</v>
      </c>
      <c r="F5" s="223">
        <v>164922</v>
      </c>
      <c r="G5" s="223">
        <v>168133</v>
      </c>
      <c r="H5" s="75">
        <v>170000</v>
      </c>
      <c r="I5" s="75">
        <v>159360</v>
      </c>
      <c r="J5" s="223">
        <v>159807</v>
      </c>
      <c r="K5" s="75">
        <v>166000</v>
      </c>
      <c r="L5" s="75">
        <v>168270</v>
      </c>
      <c r="M5" s="985">
        <v>168268.43</v>
      </c>
      <c r="N5" s="983">
        <f t="shared" si="0"/>
        <v>99.99906697569382</v>
      </c>
    </row>
    <row r="6" spans="1:14" ht="15">
      <c r="A6" s="177">
        <v>62</v>
      </c>
      <c r="B6" s="3"/>
      <c r="C6" s="707"/>
      <c r="D6" s="554"/>
      <c r="E6" s="548" t="s">
        <v>77</v>
      </c>
      <c r="F6" s="181">
        <f aca="true" t="shared" si="1" ref="F6:M6">SUM(F7:F15)</f>
        <v>59444</v>
      </c>
      <c r="G6" s="181">
        <f t="shared" si="1"/>
        <v>62775</v>
      </c>
      <c r="H6" s="5">
        <f t="shared" si="1"/>
        <v>65200</v>
      </c>
      <c r="I6" s="5">
        <f t="shared" si="1"/>
        <v>65200</v>
      </c>
      <c r="J6" s="181">
        <f t="shared" si="1"/>
        <v>59089</v>
      </c>
      <c r="K6" s="5">
        <f t="shared" si="1"/>
        <v>61970</v>
      </c>
      <c r="L6" s="5">
        <f t="shared" si="1"/>
        <v>63253.4</v>
      </c>
      <c r="M6" s="986">
        <f t="shared" si="1"/>
        <v>61683.01</v>
      </c>
      <c r="N6" s="983">
        <f t="shared" si="0"/>
        <v>97.51730341768189</v>
      </c>
    </row>
    <row r="7" spans="1:14" ht="15">
      <c r="A7" s="182">
        <v>621000</v>
      </c>
      <c r="B7" s="7"/>
      <c r="C7" s="221">
        <v>41</v>
      </c>
      <c r="D7" s="555" t="s">
        <v>75</v>
      </c>
      <c r="E7" s="549" t="s">
        <v>78</v>
      </c>
      <c r="F7" s="183">
        <v>6656</v>
      </c>
      <c r="G7" s="183">
        <v>6926</v>
      </c>
      <c r="H7" s="54">
        <v>7650</v>
      </c>
      <c r="I7" s="22">
        <v>7650</v>
      </c>
      <c r="J7" s="194">
        <v>7551</v>
      </c>
      <c r="K7" s="54">
        <v>8920</v>
      </c>
      <c r="L7" s="22">
        <v>9205</v>
      </c>
      <c r="M7" s="987">
        <v>9197.79</v>
      </c>
      <c r="N7" s="1003">
        <f t="shared" si="0"/>
        <v>99.92167300380228</v>
      </c>
    </row>
    <row r="8" spans="1:14" ht="15">
      <c r="A8" s="184">
        <v>623000</v>
      </c>
      <c r="B8" s="9"/>
      <c r="C8" s="352">
        <v>41</v>
      </c>
      <c r="D8" s="556" t="s">
        <v>75</v>
      </c>
      <c r="E8" s="509" t="s">
        <v>79</v>
      </c>
      <c r="F8" s="185">
        <v>9845</v>
      </c>
      <c r="G8" s="185">
        <v>10111</v>
      </c>
      <c r="H8" s="49">
        <v>10650</v>
      </c>
      <c r="I8" s="8">
        <v>10650</v>
      </c>
      <c r="J8" s="185">
        <v>8652</v>
      </c>
      <c r="K8" s="49">
        <v>8500</v>
      </c>
      <c r="L8" s="8">
        <v>8500</v>
      </c>
      <c r="M8" s="988">
        <v>8008.55</v>
      </c>
      <c r="N8" s="1001">
        <f t="shared" si="0"/>
        <v>94.21823529411765</v>
      </c>
    </row>
    <row r="9" spans="1:14" ht="15">
      <c r="A9" s="184">
        <v>625001</v>
      </c>
      <c r="B9" s="9"/>
      <c r="C9" s="14">
        <v>41</v>
      </c>
      <c r="D9" s="557" t="s">
        <v>75</v>
      </c>
      <c r="E9" s="509" t="s">
        <v>80</v>
      </c>
      <c r="F9" s="185">
        <v>2323</v>
      </c>
      <c r="G9" s="185">
        <v>2436</v>
      </c>
      <c r="H9" s="49">
        <v>2700</v>
      </c>
      <c r="I9" s="8">
        <v>2700</v>
      </c>
      <c r="J9" s="185">
        <v>2280</v>
      </c>
      <c r="K9" s="49">
        <v>2450</v>
      </c>
      <c r="L9" s="8">
        <v>2450</v>
      </c>
      <c r="M9" s="988">
        <v>2405.18</v>
      </c>
      <c r="N9" s="1005">
        <f t="shared" si="0"/>
        <v>98.17061224489794</v>
      </c>
    </row>
    <row r="10" spans="1:14" ht="15">
      <c r="A10" s="184">
        <v>625002</v>
      </c>
      <c r="B10" s="9"/>
      <c r="C10" s="221">
        <v>41</v>
      </c>
      <c r="D10" s="557" t="s">
        <v>75</v>
      </c>
      <c r="E10" s="509" t="s">
        <v>81</v>
      </c>
      <c r="F10" s="185">
        <v>24062</v>
      </c>
      <c r="G10" s="185">
        <v>25681</v>
      </c>
      <c r="H10" s="49">
        <v>25900</v>
      </c>
      <c r="I10" s="8">
        <v>25900</v>
      </c>
      <c r="J10" s="185">
        <v>24119</v>
      </c>
      <c r="K10" s="49">
        <v>24500</v>
      </c>
      <c r="L10" s="8">
        <v>25303</v>
      </c>
      <c r="M10" s="988">
        <v>25204.12</v>
      </c>
      <c r="N10" s="1001">
        <f t="shared" si="0"/>
        <v>99.60921629846263</v>
      </c>
    </row>
    <row r="11" spans="1:14" ht="15">
      <c r="A11" s="182">
        <v>625003</v>
      </c>
      <c r="B11" s="53"/>
      <c r="C11" s="352">
        <v>41</v>
      </c>
      <c r="D11" s="557" t="s">
        <v>75</v>
      </c>
      <c r="E11" s="549" t="s">
        <v>82</v>
      </c>
      <c r="F11" s="183">
        <v>1375</v>
      </c>
      <c r="G11" s="183">
        <v>1362</v>
      </c>
      <c r="H11" s="49">
        <v>1500</v>
      </c>
      <c r="I11" s="8">
        <v>1500</v>
      </c>
      <c r="J11" s="185">
        <v>1404</v>
      </c>
      <c r="K11" s="49">
        <v>1450</v>
      </c>
      <c r="L11" s="8">
        <v>1520</v>
      </c>
      <c r="M11" s="988">
        <v>1515.79</v>
      </c>
      <c r="N11" s="1005">
        <f t="shared" si="0"/>
        <v>99.72302631578947</v>
      </c>
    </row>
    <row r="12" spans="1:14" ht="15">
      <c r="A12" s="184">
        <v>625004</v>
      </c>
      <c r="B12" s="34"/>
      <c r="C12" s="14">
        <v>41</v>
      </c>
      <c r="D12" s="557" t="s">
        <v>75</v>
      </c>
      <c r="E12" s="509" t="s">
        <v>83</v>
      </c>
      <c r="F12" s="185">
        <v>4969</v>
      </c>
      <c r="G12" s="185">
        <v>5298</v>
      </c>
      <c r="H12" s="49">
        <v>5500</v>
      </c>
      <c r="I12" s="8">
        <v>5500</v>
      </c>
      <c r="J12" s="185">
        <v>4752</v>
      </c>
      <c r="K12" s="49">
        <v>5300</v>
      </c>
      <c r="L12" s="8">
        <v>5300</v>
      </c>
      <c r="M12" s="988">
        <v>4760.61</v>
      </c>
      <c r="N12" s="1001">
        <f t="shared" si="0"/>
        <v>89.82283018867923</v>
      </c>
    </row>
    <row r="13" spans="1:14" ht="15">
      <c r="A13" s="195">
        <v>625005</v>
      </c>
      <c r="B13" s="36"/>
      <c r="C13" s="221">
        <v>41</v>
      </c>
      <c r="D13" s="557" t="s">
        <v>75</v>
      </c>
      <c r="E13" s="42" t="s">
        <v>84</v>
      </c>
      <c r="F13" s="196">
        <v>1627</v>
      </c>
      <c r="G13" s="196">
        <v>1722</v>
      </c>
      <c r="H13" s="49">
        <v>1800</v>
      </c>
      <c r="I13" s="8">
        <v>1800</v>
      </c>
      <c r="J13" s="185">
        <v>1549</v>
      </c>
      <c r="K13" s="49">
        <v>1750</v>
      </c>
      <c r="L13" s="8">
        <v>1750</v>
      </c>
      <c r="M13" s="988">
        <v>1500.19</v>
      </c>
      <c r="N13" s="1004">
        <f t="shared" si="0"/>
        <v>85.72514285714286</v>
      </c>
    </row>
    <row r="14" spans="1:14" ht="15">
      <c r="A14" s="184">
        <v>625007</v>
      </c>
      <c r="B14" s="34"/>
      <c r="C14" s="352">
        <v>41</v>
      </c>
      <c r="D14" s="555" t="s">
        <v>75</v>
      </c>
      <c r="E14" s="509" t="s">
        <v>85</v>
      </c>
      <c r="F14" s="185">
        <v>8168</v>
      </c>
      <c r="G14" s="185">
        <v>8740</v>
      </c>
      <c r="H14" s="49">
        <v>8900</v>
      </c>
      <c r="I14" s="8">
        <v>8900</v>
      </c>
      <c r="J14" s="185">
        <v>8284</v>
      </c>
      <c r="K14" s="49">
        <v>8500</v>
      </c>
      <c r="L14" s="8">
        <v>8625.4</v>
      </c>
      <c r="M14" s="988">
        <v>8622.66</v>
      </c>
      <c r="N14" s="1004">
        <f t="shared" si="0"/>
        <v>99.96823335729357</v>
      </c>
    </row>
    <row r="15" spans="1:14" ht="15">
      <c r="A15" s="186">
        <v>627000</v>
      </c>
      <c r="B15" s="50"/>
      <c r="C15" s="140">
        <v>41</v>
      </c>
      <c r="D15" s="558" t="s">
        <v>75</v>
      </c>
      <c r="E15" s="560" t="s">
        <v>86</v>
      </c>
      <c r="F15" s="187">
        <v>419</v>
      </c>
      <c r="G15" s="187">
        <v>499</v>
      </c>
      <c r="H15" s="83">
        <v>600</v>
      </c>
      <c r="I15" s="10">
        <v>600</v>
      </c>
      <c r="J15" s="187">
        <v>498</v>
      </c>
      <c r="K15" s="83">
        <v>600</v>
      </c>
      <c r="L15" s="10">
        <v>600</v>
      </c>
      <c r="M15" s="989">
        <v>468.12</v>
      </c>
      <c r="N15" s="1004">
        <f t="shared" si="0"/>
        <v>78.02</v>
      </c>
    </row>
    <row r="16" spans="1:14" ht="15">
      <c r="A16" s="207">
        <v>631</v>
      </c>
      <c r="B16" s="77"/>
      <c r="C16" s="708"/>
      <c r="D16" s="554"/>
      <c r="E16" s="547" t="s">
        <v>349</v>
      </c>
      <c r="F16" s="178">
        <v>660</v>
      </c>
      <c r="G16" s="178">
        <v>462</v>
      </c>
      <c r="H16" s="5">
        <f>H17</f>
        <v>500</v>
      </c>
      <c r="I16" s="4">
        <f>I17</f>
        <v>500</v>
      </c>
      <c r="J16" s="178">
        <v>184</v>
      </c>
      <c r="K16" s="5">
        <f>K17</f>
        <v>300</v>
      </c>
      <c r="L16" s="4">
        <v>300</v>
      </c>
      <c r="M16" s="990">
        <f>M17</f>
        <v>248.84</v>
      </c>
      <c r="N16" s="1009">
        <f t="shared" si="0"/>
        <v>82.94666666666666</v>
      </c>
    </row>
    <row r="17" spans="1:14" ht="15">
      <c r="A17" s="209">
        <v>631001</v>
      </c>
      <c r="B17" s="79"/>
      <c r="C17" s="122">
        <v>41</v>
      </c>
      <c r="D17" s="554" t="s">
        <v>75</v>
      </c>
      <c r="E17" s="551" t="s">
        <v>350</v>
      </c>
      <c r="F17" s="240">
        <v>660</v>
      </c>
      <c r="G17" s="240">
        <v>462</v>
      </c>
      <c r="H17" s="80">
        <v>500</v>
      </c>
      <c r="I17" s="81">
        <v>500</v>
      </c>
      <c r="J17" s="180">
        <v>184</v>
      </c>
      <c r="K17" s="80">
        <v>300</v>
      </c>
      <c r="L17" s="81">
        <v>300</v>
      </c>
      <c r="M17" s="991">
        <v>248.84</v>
      </c>
      <c r="N17" s="1010">
        <f t="shared" si="0"/>
        <v>82.94666666666666</v>
      </c>
    </row>
    <row r="18" spans="1:14" ht="15">
      <c r="A18" s="177">
        <v>632</v>
      </c>
      <c r="B18" s="77"/>
      <c r="C18" s="86"/>
      <c r="D18" s="559"/>
      <c r="E18" s="548" t="s">
        <v>87</v>
      </c>
      <c r="F18" s="178">
        <f aca="true" t="shared" si="2" ref="F18:M18">SUM(F19:F23)</f>
        <v>6307</v>
      </c>
      <c r="G18" s="178">
        <f t="shared" si="2"/>
        <v>5920</v>
      </c>
      <c r="H18" s="5">
        <f t="shared" si="2"/>
        <v>5150</v>
      </c>
      <c r="I18" s="4">
        <f t="shared" si="2"/>
        <v>6420</v>
      </c>
      <c r="J18" s="178">
        <f t="shared" si="2"/>
        <v>6365</v>
      </c>
      <c r="K18" s="5">
        <f t="shared" si="2"/>
        <v>5850</v>
      </c>
      <c r="L18" s="4">
        <f t="shared" si="2"/>
        <v>6700</v>
      </c>
      <c r="M18" s="990">
        <f t="shared" si="2"/>
        <v>5458.5</v>
      </c>
      <c r="N18" s="983">
        <f t="shared" si="0"/>
        <v>81.47014925373134</v>
      </c>
    </row>
    <row r="19" spans="1:14" ht="15">
      <c r="A19" s="182">
        <v>632002</v>
      </c>
      <c r="B19" s="53"/>
      <c r="C19" s="88">
        <v>41</v>
      </c>
      <c r="D19" s="563" t="s">
        <v>75</v>
      </c>
      <c r="E19" s="549" t="s">
        <v>286</v>
      </c>
      <c r="F19" s="183">
        <v>408</v>
      </c>
      <c r="G19" s="183"/>
      <c r="H19" s="94"/>
      <c r="I19" s="6"/>
      <c r="J19" s="183"/>
      <c r="K19" s="94"/>
      <c r="L19" s="6"/>
      <c r="M19" s="992"/>
      <c r="N19" s="1001"/>
    </row>
    <row r="20" spans="1:14" ht="15" hidden="1">
      <c r="A20" s="184">
        <v>632001</v>
      </c>
      <c r="B20" s="34">
        <v>2</v>
      </c>
      <c r="C20" s="88"/>
      <c r="D20" s="564" t="s">
        <v>88</v>
      </c>
      <c r="E20" s="509" t="s">
        <v>90</v>
      </c>
      <c r="F20" s="185"/>
      <c r="G20" s="185"/>
      <c r="H20" s="49"/>
      <c r="I20" s="49"/>
      <c r="J20" s="185"/>
      <c r="K20" s="49"/>
      <c r="L20" s="49"/>
      <c r="M20" s="993"/>
      <c r="N20" s="1004"/>
    </row>
    <row r="21" spans="1:14" ht="15">
      <c r="A21" s="184">
        <v>632003</v>
      </c>
      <c r="B21" s="34">
        <v>1</v>
      </c>
      <c r="C21" s="88">
        <v>41</v>
      </c>
      <c r="D21" s="564" t="s">
        <v>88</v>
      </c>
      <c r="E21" s="509" t="s">
        <v>91</v>
      </c>
      <c r="F21" s="185">
        <v>3299</v>
      </c>
      <c r="G21" s="185">
        <v>3490</v>
      </c>
      <c r="H21" s="49">
        <v>2800</v>
      </c>
      <c r="I21" s="49">
        <v>3940</v>
      </c>
      <c r="J21" s="185">
        <v>3935</v>
      </c>
      <c r="K21" s="49">
        <v>3500</v>
      </c>
      <c r="L21" s="49">
        <v>3450</v>
      </c>
      <c r="M21" s="993">
        <v>2329.33</v>
      </c>
      <c r="N21" s="1005">
        <f>(100/L21)*M21</f>
        <v>67.51681159420289</v>
      </c>
    </row>
    <row r="22" spans="1:14" ht="15">
      <c r="A22" s="184">
        <v>632003</v>
      </c>
      <c r="B22" s="9">
        <v>2</v>
      </c>
      <c r="C22" s="709">
        <v>41</v>
      </c>
      <c r="D22" s="564" t="s">
        <v>88</v>
      </c>
      <c r="E22" s="509" t="s">
        <v>92</v>
      </c>
      <c r="F22" s="185">
        <v>2600</v>
      </c>
      <c r="G22" s="185">
        <v>2430</v>
      </c>
      <c r="H22" s="37">
        <v>2300</v>
      </c>
      <c r="I22" s="37">
        <v>2430</v>
      </c>
      <c r="J22" s="196">
        <v>2430</v>
      </c>
      <c r="K22" s="37">
        <v>2300</v>
      </c>
      <c r="L22" s="37">
        <v>3200</v>
      </c>
      <c r="M22" s="994">
        <v>3129.17</v>
      </c>
      <c r="N22" s="1005">
        <f>(100/L22)*M22</f>
        <v>97.7865625</v>
      </c>
    </row>
    <row r="23" spans="1:14" ht="15">
      <c r="A23" s="192">
        <v>632003</v>
      </c>
      <c r="B23" s="33">
        <v>3</v>
      </c>
      <c r="C23" s="219">
        <v>41</v>
      </c>
      <c r="D23" s="565" t="s">
        <v>88</v>
      </c>
      <c r="E23" s="560" t="s">
        <v>93</v>
      </c>
      <c r="F23" s="187"/>
      <c r="G23" s="187"/>
      <c r="H23" s="561">
        <v>50</v>
      </c>
      <c r="I23" s="24">
        <v>50</v>
      </c>
      <c r="J23" s="225"/>
      <c r="K23" s="561">
        <v>50</v>
      </c>
      <c r="L23" s="24">
        <v>50</v>
      </c>
      <c r="M23" s="995"/>
      <c r="N23" s="1001">
        <f>(100/L23)*M23</f>
        <v>0</v>
      </c>
    </row>
    <row r="24" spans="1:14" ht="15">
      <c r="A24" s="177">
        <v>633</v>
      </c>
      <c r="B24" s="77"/>
      <c r="C24" s="86"/>
      <c r="D24" s="559"/>
      <c r="E24" s="548" t="s">
        <v>94</v>
      </c>
      <c r="F24" s="178">
        <f aca="true" t="shared" si="3" ref="F24:M24">SUM(F25:F50)</f>
        <v>13118</v>
      </c>
      <c r="G24" s="178">
        <f t="shared" si="3"/>
        <v>12653</v>
      </c>
      <c r="H24" s="5">
        <f t="shared" si="3"/>
        <v>12200</v>
      </c>
      <c r="I24" s="5">
        <f t="shared" si="3"/>
        <v>14045</v>
      </c>
      <c r="J24" s="178">
        <f t="shared" si="3"/>
        <v>11932</v>
      </c>
      <c r="K24" s="5">
        <f t="shared" si="3"/>
        <v>27300</v>
      </c>
      <c r="L24" s="5">
        <f t="shared" si="3"/>
        <v>19835</v>
      </c>
      <c r="M24" s="986">
        <f t="shared" si="3"/>
        <v>10856.49</v>
      </c>
      <c r="N24" s="1009">
        <f>(100/L24)*M24</f>
        <v>54.73400554575245</v>
      </c>
    </row>
    <row r="25" spans="1:14" ht="15">
      <c r="A25" s="193">
        <v>633001</v>
      </c>
      <c r="B25" s="23"/>
      <c r="C25" s="221">
        <v>41</v>
      </c>
      <c r="D25" s="566" t="s">
        <v>75</v>
      </c>
      <c r="E25" s="562" t="s">
        <v>95</v>
      </c>
      <c r="F25" s="194">
        <v>170</v>
      </c>
      <c r="G25" s="194"/>
      <c r="H25" s="54"/>
      <c r="I25" s="22">
        <v>1350</v>
      </c>
      <c r="J25" s="194">
        <v>1343</v>
      </c>
      <c r="K25" s="54"/>
      <c r="L25" s="22"/>
      <c r="M25" s="987"/>
      <c r="N25" s="1001"/>
    </row>
    <row r="26" spans="1:14" ht="15">
      <c r="A26" s="184">
        <v>633002</v>
      </c>
      <c r="B26" s="9"/>
      <c r="C26" s="352">
        <v>41</v>
      </c>
      <c r="D26" s="557" t="s">
        <v>75</v>
      </c>
      <c r="E26" s="509" t="s">
        <v>96</v>
      </c>
      <c r="F26" s="185">
        <v>2790</v>
      </c>
      <c r="G26" s="185">
        <v>670</v>
      </c>
      <c r="H26" s="49">
        <v>3000</v>
      </c>
      <c r="I26" s="8">
        <v>1760</v>
      </c>
      <c r="J26" s="185">
        <v>1760</v>
      </c>
      <c r="K26" s="49">
        <v>3000</v>
      </c>
      <c r="L26" s="8">
        <v>450</v>
      </c>
      <c r="M26" s="988">
        <v>1.2</v>
      </c>
      <c r="N26" s="1004">
        <f>(100/L26)*M26</f>
        <v>0.26666666666666666</v>
      </c>
    </row>
    <row r="27" spans="1:14" ht="15">
      <c r="A27" s="184">
        <v>633004</v>
      </c>
      <c r="B27" s="36">
        <v>1</v>
      </c>
      <c r="C27" s="14">
        <v>41</v>
      </c>
      <c r="D27" s="555" t="s">
        <v>75</v>
      </c>
      <c r="E27" s="42" t="s">
        <v>386</v>
      </c>
      <c r="F27" s="196">
        <v>550</v>
      </c>
      <c r="G27" s="196"/>
      <c r="H27" s="37"/>
      <c r="I27" s="37"/>
      <c r="J27" s="196"/>
      <c r="K27" s="37"/>
      <c r="L27" s="8"/>
      <c r="M27" s="994"/>
      <c r="N27" s="1004"/>
    </row>
    <row r="28" spans="1:14" ht="15">
      <c r="A28" s="184">
        <v>633004</v>
      </c>
      <c r="B28" s="9">
        <v>2</v>
      </c>
      <c r="C28" s="221">
        <v>41</v>
      </c>
      <c r="D28" s="557" t="s">
        <v>75</v>
      </c>
      <c r="E28" s="509" t="s">
        <v>97</v>
      </c>
      <c r="F28" s="185">
        <v>383</v>
      </c>
      <c r="G28" s="185">
        <v>997</v>
      </c>
      <c r="H28" s="49">
        <v>1000</v>
      </c>
      <c r="I28" s="8">
        <v>1000</v>
      </c>
      <c r="J28" s="185">
        <v>482</v>
      </c>
      <c r="K28" s="49">
        <v>1000</v>
      </c>
      <c r="L28" s="8">
        <v>1000</v>
      </c>
      <c r="M28" s="988">
        <v>792.06</v>
      </c>
      <c r="N28" s="1004">
        <f>(100/L28)*M28</f>
        <v>79.206</v>
      </c>
    </row>
    <row r="29" spans="1:14" ht="15">
      <c r="A29" s="184">
        <v>633004</v>
      </c>
      <c r="B29" s="9">
        <v>3</v>
      </c>
      <c r="C29" s="352">
        <v>41</v>
      </c>
      <c r="D29" s="557" t="s">
        <v>75</v>
      </c>
      <c r="E29" s="359" t="s">
        <v>98</v>
      </c>
      <c r="F29" s="185"/>
      <c r="G29" s="185"/>
      <c r="H29" s="49">
        <v>200</v>
      </c>
      <c r="I29" s="8">
        <v>200</v>
      </c>
      <c r="J29" s="185"/>
      <c r="K29" s="49">
        <v>200</v>
      </c>
      <c r="L29" s="8">
        <v>200</v>
      </c>
      <c r="M29" s="988"/>
      <c r="N29" s="1001"/>
    </row>
    <row r="30" spans="1:14" ht="15">
      <c r="A30" s="184">
        <v>633006</v>
      </c>
      <c r="B30" s="9">
        <v>1</v>
      </c>
      <c r="C30" s="14">
        <v>41</v>
      </c>
      <c r="D30" s="555" t="s">
        <v>75</v>
      </c>
      <c r="E30" s="359" t="s">
        <v>99</v>
      </c>
      <c r="F30" s="185">
        <v>824</v>
      </c>
      <c r="G30" s="185">
        <v>1670</v>
      </c>
      <c r="H30" s="49">
        <v>1200</v>
      </c>
      <c r="I30" s="8">
        <v>1200</v>
      </c>
      <c r="J30" s="185">
        <v>1190</v>
      </c>
      <c r="K30" s="49">
        <v>1200</v>
      </c>
      <c r="L30" s="8">
        <v>1200</v>
      </c>
      <c r="M30" s="988">
        <v>568.96</v>
      </c>
      <c r="N30" s="1004">
        <f aca="true" t="shared" si="4" ref="N30:N41">(100/L30)*M30</f>
        <v>47.413333333333334</v>
      </c>
    </row>
    <row r="31" spans="1:14" ht="15">
      <c r="A31" s="184">
        <v>633006</v>
      </c>
      <c r="B31" s="9">
        <v>2</v>
      </c>
      <c r="C31" s="221">
        <v>41</v>
      </c>
      <c r="D31" s="557" t="s">
        <v>75</v>
      </c>
      <c r="E31" s="359" t="s">
        <v>100</v>
      </c>
      <c r="F31" s="185">
        <v>1992</v>
      </c>
      <c r="G31" s="185">
        <v>1722</v>
      </c>
      <c r="H31" s="49">
        <v>1700</v>
      </c>
      <c r="I31" s="8">
        <v>2220</v>
      </c>
      <c r="J31" s="185">
        <v>2215</v>
      </c>
      <c r="K31" s="49">
        <v>2000</v>
      </c>
      <c r="L31" s="8">
        <v>2000</v>
      </c>
      <c r="M31" s="988">
        <v>1442.28</v>
      </c>
      <c r="N31" s="1004">
        <f t="shared" si="4"/>
        <v>72.114</v>
      </c>
    </row>
    <row r="32" spans="1:14" ht="15">
      <c r="A32" s="184">
        <v>633006</v>
      </c>
      <c r="B32" s="9">
        <v>3</v>
      </c>
      <c r="C32" s="352">
        <v>41</v>
      </c>
      <c r="D32" s="557" t="s">
        <v>75</v>
      </c>
      <c r="E32" s="359" t="s">
        <v>363</v>
      </c>
      <c r="F32" s="185">
        <v>400</v>
      </c>
      <c r="G32" s="185">
        <v>350</v>
      </c>
      <c r="H32" s="49">
        <v>500</v>
      </c>
      <c r="I32" s="8">
        <v>500</v>
      </c>
      <c r="J32" s="185">
        <v>229</v>
      </c>
      <c r="K32" s="49">
        <v>500</v>
      </c>
      <c r="L32" s="8">
        <v>500</v>
      </c>
      <c r="M32" s="988">
        <v>118.8</v>
      </c>
      <c r="N32" s="1004">
        <f t="shared" si="4"/>
        <v>23.76</v>
      </c>
    </row>
    <row r="33" spans="1:14" ht="15">
      <c r="A33" s="184">
        <v>633006</v>
      </c>
      <c r="B33" s="9">
        <v>4</v>
      </c>
      <c r="C33" s="14">
        <v>41</v>
      </c>
      <c r="D33" s="555" t="s">
        <v>75</v>
      </c>
      <c r="E33" s="359" t="s">
        <v>102</v>
      </c>
      <c r="F33" s="185">
        <v>10</v>
      </c>
      <c r="G33" s="185">
        <v>28</v>
      </c>
      <c r="H33" s="49">
        <v>50</v>
      </c>
      <c r="I33" s="8">
        <v>50</v>
      </c>
      <c r="J33" s="185">
        <v>18</v>
      </c>
      <c r="K33" s="49">
        <v>50</v>
      </c>
      <c r="L33" s="8">
        <v>400</v>
      </c>
      <c r="M33" s="988">
        <v>397.25</v>
      </c>
      <c r="N33" s="1004">
        <f t="shared" si="4"/>
        <v>99.3125</v>
      </c>
    </row>
    <row r="34" spans="1:14" ht="15">
      <c r="A34" s="184">
        <v>633006</v>
      </c>
      <c r="B34" s="9">
        <v>5</v>
      </c>
      <c r="C34" s="14">
        <v>41</v>
      </c>
      <c r="D34" s="557" t="s">
        <v>75</v>
      </c>
      <c r="E34" s="359" t="s">
        <v>103</v>
      </c>
      <c r="F34" s="185">
        <v>10</v>
      </c>
      <c r="G34" s="185"/>
      <c r="H34" s="49">
        <v>30</v>
      </c>
      <c r="I34" s="8">
        <v>30</v>
      </c>
      <c r="J34" s="185">
        <v>9</v>
      </c>
      <c r="K34" s="49">
        <v>30</v>
      </c>
      <c r="L34" s="8">
        <v>30</v>
      </c>
      <c r="M34" s="988"/>
      <c r="N34" s="1004">
        <f t="shared" si="4"/>
        <v>0</v>
      </c>
    </row>
    <row r="35" spans="1:14" ht="15">
      <c r="A35" s="184">
        <v>633006</v>
      </c>
      <c r="B35" s="9">
        <v>6</v>
      </c>
      <c r="C35" s="221">
        <v>41</v>
      </c>
      <c r="D35" s="556" t="s">
        <v>88</v>
      </c>
      <c r="E35" s="510" t="s">
        <v>104</v>
      </c>
      <c r="F35" s="185">
        <v>62</v>
      </c>
      <c r="G35" s="185">
        <v>284</v>
      </c>
      <c r="H35" s="49">
        <v>150</v>
      </c>
      <c r="I35" s="8">
        <v>150</v>
      </c>
      <c r="J35" s="185">
        <v>5</v>
      </c>
      <c r="K35" s="49">
        <v>150</v>
      </c>
      <c r="L35" s="8">
        <v>150</v>
      </c>
      <c r="M35" s="988">
        <v>33.3</v>
      </c>
      <c r="N35" s="1004">
        <f t="shared" si="4"/>
        <v>22.199999999999996</v>
      </c>
    </row>
    <row r="36" spans="1:14" ht="15">
      <c r="A36" s="184">
        <v>633006</v>
      </c>
      <c r="B36" s="34">
        <v>7</v>
      </c>
      <c r="C36" s="352">
        <v>41</v>
      </c>
      <c r="D36" s="557" t="s">
        <v>75</v>
      </c>
      <c r="E36" s="509" t="s">
        <v>105</v>
      </c>
      <c r="F36" s="185">
        <v>1451</v>
      </c>
      <c r="G36" s="185">
        <v>1211</v>
      </c>
      <c r="H36" s="49">
        <v>600</v>
      </c>
      <c r="I36" s="49">
        <v>785</v>
      </c>
      <c r="J36" s="185">
        <v>781</v>
      </c>
      <c r="K36" s="49">
        <v>600</v>
      </c>
      <c r="L36" s="49">
        <v>600</v>
      </c>
      <c r="M36" s="993">
        <v>365.46</v>
      </c>
      <c r="N36" s="1004">
        <f t="shared" si="4"/>
        <v>60.91</v>
      </c>
    </row>
    <row r="37" spans="1:14" ht="15">
      <c r="A37" s="184">
        <v>633006</v>
      </c>
      <c r="B37" s="34">
        <v>8</v>
      </c>
      <c r="C37" s="14">
        <v>41</v>
      </c>
      <c r="D37" s="557" t="s">
        <v>106</v>
      </c>
      <c r="E37" s="509" t="s">
        <v>362</v>
      </c>
      <c r="F37" s="185">
        <v>396</v>
      </c>
      <c r="G37" s="185">
        <v>554</v>
      </c>
      <c r="H37" s="49">
        <v>500</v>
      </c>
      <c r="I37" s="49">
        <v>540</v>
      </c>
      <c r="J37" s="185">
        <v>531</v>
      </c>
      <c r="K37" s="49">
        <v>670</v>
      </c>
      <c r="L37" s="49">
        <v>950</v>
      </c>
      <c r="M37" s="993">
        <v>947.64</v>
      </c>
      <c r="N37" s="1004">
        <f t="shared" si="4"/>
        <v>99.75157894736842</v>
      </c>
    </row>
    <row r="38" spans="1:14" ht="15">
      <c r="A38" s="184">
        <v>633006</v>
      </c>
      <c r="B38" s="34">
        <v>9</v>
      </c>
      <c r="C38" s="221">
        <v>41</v>
      </c>
      <c r="D38" s="557" t="s">
        <v>75</v>
      </c>
      <c r="E38" s="509" t="s">
        <v>364</v>
      </c>
      <c r="F38" s="185">
        <v>220</v>
      </c>
      <c r="G38" s="185"/>
      <c r="H38" s="49">
        <v>50</v>
      </c>
      <c r="I38" s="49">
        <v>50</v>
      </c>
      <c r="J38" s="185"/>
      <c r="K38" s="49">
        <v>100</v>
      </c>
      <c r="L38" s="49">
        <v>100</v>
      </c>
      <c r="M38" s="993"/>
      <c r="N38" s="1005">
        <f t="shared" si="4"/>
        <v>0</v>
      </c>
    </row>
    <row r="39" spans="1:14" ht="15">
      <c r="A39" s="184">
        <v>633006</v>
      </c>
      <c r="B39" s="34">
        <v>10</v>
      </c>
      <c r="C39" s="352">
        <v>41</v>
      </c>
      <c r="D39" s="557" t="s">
        <v>387</v>
      </c>
      <c r="E39" s="509" t="s">
        <v>489</v>
      </c>
      <c r="F39" s="185">
        <v>136</v>
      </c>
      <c r="G39" s="185"/>
      <c r="H39" s="49"/>
      <c r="I39" s="49"/>
      <c r="J39" s="185"/>
      <c r="K39" s="49">
        <v>9000</v>
      </c>
      <c r="L39" s="49">
        <v>2255</v>
      </c>
      <c r="M39" s="993">
        <v>1574.84</v>
      </c>
      <c r="N39" s="1005">
        <f t="shared" si="4"/>
        <v>69.83769401330377</v>
      </c>
    </row>
    <row r="40" spans="1:14" ht="15">
      <c r="A40" s="184">
        <v>633006</v>
      </c>
      <c r="B40" s="9">
        <v>12</v>
      </c>
      <c r="C40" s="14">
        <v>41</v>
      </c>
      <c r="D40" s="557" t="s">
        <v>106</v>
      </c>
      <c r="E40" s="509" t="s">
        <v>107</v>
      </c>
      <c r="F40" s="185">
        <v>120</v>
      </c>
      <c r="G40" s="185"/>
      <c r="H40" s="49">
        <v>50</v>
      </c>
      <c r="I40" s="8">
        <v>50</v>
      </c>
      <c r="J40" s="185"/>
      <c r="K40" s="49">
        <v>50</v>
      </c>
      <c r="L40" s="8">
        <v>50</v>
      </c>
      <c r="M40" s="988"/>
      <c r="N40" s="1001">
        <f t="shared" si="4"/>
        <v>0</v>
      </c>
    </row>
    <row r="41" spans="1:14" ht="15">
      <c r="A41" s="182">
        <v>633006</v>
      </c>
      <c r="B41" s="53">
        <v>13</v>
      </c>
      <c r="C41" s="221">
        <v>41</v>
      </c>
      <c r="D41" s="567" t="s">
        <v>108</v>
      </c>
      <c r="E41" s="549" t="s">
        <v>109</v>
      </c>
      <c r="F41" s="183">
        <v>45</v>
      </c>
      <c r="G41" s="183">
        <v>778</v>
      </c>
      <c r="H41" s="94">
        <v>100</v>
      </c>
      <c r="I41" s="6">
        <v>100</v>
      </c>
      <c r="J41" s="183"/>
      <c r="K41" s="94">
        <v>5000</v>
      </c>
      <c r="L41" s="6">
        <v>5000</v>
      </c>
      <c r="M41" s="992">
        <v>220</v>
      </c>
      <c r="N41" s="1004">
        <f t="shared" si="4"/>
        <v>4.4</v>
      </c>
    </row>
    <row r="42" spans="1:14" ht="15">
      <c r="A42" s="182">
        <v>633006</v>
      </c>
      <c r="B42" s="53">
        <v>14</v>
      </c>
      <c r="C42" s="352">
        <v>41</v>
      </c>
      <c r="D42" s="567" t="s">
        <v>134</v>
      </c>
      <c r="E42" s="549" t="s">
        <v>365</v>
      </c>
      <c r="F42" s="183"/>
      <c r="G42" s="183">
        <v>138</v>
      </c>
      <c r="H42" s="94"/>
      <c r="I42" s="6"/>
      <c r="J42" s="183"/>
      <c r="K42" s="94"/>
      <c r="L42" s="6"/>
      <c r="M42" s="992"/>
      <c r="N42" s="1004"/>
    </row>
    <row r="43" spans="1:14" ht="15">
      <c r="A43" s="182">
        <v>633006</v>
      </c>
      <c r="B43" s="53">
        <v>15</v>
      </c>
      <c r="C43" s="14">
        <v>41</v>
      </c>
      <c r="D43" s="567" t="s">
        <v>75</v>
      </c>
      <c r="E43" s="549" t="s">
        <v>388</v>
      </c>
      <c r="F43" s="183">
        <v>424</v>
      </c>
      <c r="G43" s="183"/>
      <c r="H43" s="94"/>
      <c r="I43" s="6"/>
      <c r="J43" s="183"/>
      <c r="K43" s="94"/>
      <c r="L43" s="6"/>
      <c r="M43" s="992"/>
      <c r="N43" s="1005"/>
    </row>
    <row r="44" spans="1:14" ht="15">
      <c r="A44" s="184">
        <v>633009</v>
      </c>
      <c r="B44" s="9">
        <v>1</v>
      </c>
      <c r="C44" s="14">
        <v>41</v>
      </c>
      <c r="D44" s="557" t="s">
        <v>75</v>
      </c>
      <c r="E44" s="509" t="s">
        <v>110</v>
      </c>
      <c r="F44" s="183">
        <v>538</v>
      </c>
      <c r="G44" s="183">
        <v>564</v>
      </c>
      <c r="H44" s="49">
        <v>500</v>
      </c>
      <c r="I44" s="8">
        <v>500</v>
      </c>
      <c r="J44" s="185">
        <v>315</v>
      </c>
      <c r="K44" s="49">
        <v>500</v>
      </c>
      <c r="L44" s="8">
        <v>500</v>
      </c>
      <c r="M44" s="988">
        <v>482.81</v>
      </c>
      <c r="N44" s="1001">
        <f>(100/L44)*M44</f>
        <v>96.56200000000001</v>
      </c>
    </row>
    <row r="45" spans="1:14" ht="15">
      <c r="A45" s="182">
        <v>633010</v>
      </c>
      <c r="B45" s="53"/>
      <c r="C45" s="88">
        <v>41</v>
      </c>
      <c r="D45" s="567" t="s">
        <v>75</v>
      </c>
      <c r="E45" s="549" t="s">
        <v>111</v>
      </c>
      <c r="F45" s="183">
        <v>784</v>
      </c>
      <c r="G45" s="183">
        <v>1149</v>
      </c>
      <c r="H45" s="94">
        <v>800</v>
      </c>
      <c r="I45" s="6">
        <v>800</v>
      </c>
      <c r="J45" s="183">
        <v>439</v>
      </c>
      <c r="K45" s="94">
        <v>800</v>
      </c>
      <c r="L45" s="6">
        <v>800</v>
      </c>
      <c r="M45" s="992">
        <v>606.92</v>
      </c>
      <c r="N45" s="1001">
        <f>(100/L45)*M45</f>
        <v>75.865</v>
      </c>
    </row>
    <row r="46" spans="1:14" ht="15">
      <c r="A46" s="188">
        <v>633011</v>
      </c>
      <c r="B46" s="85"/>
      <c r="C46" s="710">
        <v>41</v>
      </c>
      <c r="D46" s="568" t="s">
        <v>75</v>
      </c>
      <c r="E46" s="570" t="s">
        <v>112</v>
      </c>
      <c r="F46" s="189">
        <v>46</v>
      </c>
      <c r="G46" s="189">
        <v>16</v>
      </c>
      <c r="H46" s="569">
        <v>70</v>
      </c>
      <c r="I46" s="56">
        <v>70</v>
      </c>
      <c r="J46" s="189">
        <v>12</v>
      </c>
      <c r="K46" s="569">
        <v>50</v>
      </c>
      <c r="L46" s="56">
        <v>50</v>
      </c>
      <c r="M46" s="996"/>
      <c r="N46" s="1007">
        <f>(100/L46)*M46</f>
        <v>0</v>
      </c>
    </row>
    <row r="47" spans="1:14" ht="15">
      <c r="A47" s="358">
        <v>633013</v>
      </c>
      <c r="B47" s="304"/>
      <c r="C47" s="14">
        <v>41</v>
      </c>
      <c r="D47" s="568" t="s">
        <v>75</v>
      </c>
      <c r="E47" s="646" t="s">
        <v>389</v>
      </c>
      <c r="F47" s="189">
        <v>369</v>
      </c>
      <c r="G47" s="189">
        <v>1342</v>
      </c>
      <c r="H47" s="188">
        <v>600</v>
      </c>
      <c r="I47" s="56">
        <v>1070</v>
      </c>
      <c r="J47" s="189">
        <v>1069</v>
      </c>
      <c r="K47" s="569">
        <v>1000</v>
      </c>
      <c r="L47" s="56">
        <v>2200</v>
      </c>
      <c r="M47" s="996">
        <v>2116.41</v>
      </c>
      <c r="N47" s="1007">
        <f>(100/L47)*M47</f>
        <v>96.20045454545455</v>
      </c>
    </row>
    <row r="48" spans="1:14" ht="14.25" customHeight="1">
      <c r="A48" s="188">
        <v>633015</v>
      </c>
      <c r="B48" s="357"/>
      <c r="C48" s="221">
        <v>41</v>
      </c>
      <c r="D48" s="568" t="s">
        <v>75</v>
      </c>
      <c r="E48" s="646" t="s">
        <v>409</v>
      </c>
      <c r="F48" s="263"/>
      <c r="G48" s="263">
        <v>95</v>
      </c>
      <c r="H48" s="200">
        <v>100</v>
      </c>
      <c r="I48" s="15">
        <v>100</v>
      </c>
      <c r="J48" s="263">
        <v>15</v>
      </c>
      <c r="K48" s="610">
        <v>100</v>
      </c>
      <c r="L48" s="12">
        <v>100</v>
      </c>
      <c r="M48" s="997">
        <v>20</v>
      </c>
      <c r="N48" s="1007">
        <f>(100/L48)*M48</f>
        <v>20</v>
      </c>
    </row>
    <row r="49" spans="1:14" ht="1.5" customHeight="1" hidden="1">
      <c r="A49" s="303">
        <v>633015</v>
      </c>
      <c r="B49" s="511"/>
      <c r="C49" s="352">
        <v>41</v>
      </c>
      <c r="D49" s="572" t="s">
        <v>75</v>
      </c>
      <c r="E49" s="571" t="s">
        <v>432</v>
      </c>
      <c r="F49" s="189"/>
      <c r="G49" s="189"/>
      <c r="H49" s="188"/>
      <c r="I49" s="56"/>
      <c r="J49" s="189"/>
      <c r="K49" s="200"/>
      <c r="L49" s="12"/>
      <c r="M49" s="997"/>
      <c r="N49" s="1006"/>
    </row>
    <row r="50" spans="1:14" ht="15">
      <c r="A50" s="192">
        <v>633016</v>
      </c>
      <c r="B50" s="33"/>
      <c r="C50" s="352">
        <v>41</v>
      </c>
      <c r="D50" s="558" t="s">
        <v>113</v>
      </c>
      <c r="E50" s="560" t="s">
        <v>114</v>
      </c>
      <c r="F50" s="187">
        <v>1398</v>
      </c>
      <c r="G50" s="187">
        <v>1085</v>
      </c>
      <c r="H50" s="561">
        <v>1000</v>
      </c>
      <c r="I50" s="24">
        <v>1520</v>
      </c>
      <c r="J50" s="225">
        <v>1519</v>
      </c>
      <c r="K50" s="561">
        <v>1300</v>
      </c>
      <c r="L50" s="10">
        <v>1300</v>
      </c>
      <c r="M50" s="989">
        <v>1168.56</v>
      </c>
      <c r="N50" s="1007">
        <f aca="true" t="shared" si="5" ref="N50:N58">(100/L50)*M50</f>
        <v>89.88923076923076</v>
      </c>
    </row>
    <row r="51" spans="1:14" ht="15">
      <c r="A51" s="177">
        <v>634</v>
      </c>
      <c r="B51" s="77"/>
      <c r="C51" s="712"/>
      <c r="D51" s="586"/>
      <c r="E51" s="735" t="s">
        <v>115</v>
      </c>
      <c r="F51" s="178">
        <f aca="true" t="shared" si="6" ref="F51:M51">SUM(F52:F60)</f>
        <v>10849</v>
      </c>
      <c r="G51" s="178">
        <f t="shared" si="6"/>
        <v>10649</v>
      </c>
      <c r="H51" s="5">
        <f t="shared" si="6"/>
        <v>9632</v>
      </c>
      <c r="I51" s="4">
        <f t="shared" si="6"/>
        <v>13050</v>
      </c>
      <c r="J51" s="178">
        <f t="shared" si="6"/>
        <v>12499</v>
      </c>
      <c r="K51" s="5">
        <f t="shared" si="6"/>
        <v>10942</v>
      </c>
      <c r="L51" s="4">
        <f t="shared" si="6"/>
        <v>8740</v>
      </c>
      <c r="M51" s="990">
        <f t="shared" si="6"/>
        <v>7650.950000000001</v>
      </c>
      <c r="N51" s="1009">
        <f t="shared" si="5"/>
        <v>87.53947368421053</v>
      </c>
    </row>
    <row r="52" spans="1:14" ht="15">
      <c r="A52" s="182">
        <v>634001</v>
      </c>
      <c r="B52" s="53">
        <v>1</v>
      </c>
      <c r="C52" s="696">
        <v>41</v>
      </c>
      <c r="D52" s="566" t="s">
        <v>116</v>
      </c>
      <c r="E52" s="562" t="s">
        <v>117</v>
      </c>
      <c r="F52" s="183">
        <v>1949</v>
      </c>
      <c r="G52" s="183">
        <v>1717</v>
      </c>
      <c r="H52" s="94">
        <v>2000</v>
      </c>
      <c r="I52" s="6">
        <v>2810</v>
      </c>
      <c r="J52" s="183">
        <v>2804</v>
      </c>
      <c r="K52" s="94">
        <v>2500</v>
      </c>
      <c r="L52" s="6">
        <v>2500</v>
      </c>
      <c r="M52" s="992">
        <v>2074.4</v>
      </c>
      <c r="N52" s="1007">
        <f t="shared" si="5"/>
        <v>82.976</v>
      </c>
    </row>
    <row r="53" spans="1:14" ht="15">
      <c r="A53" s="184">
        <v>634001</v>
      </c>
      <c r="B53" s="34">
        <v>2</v>
      </c>
      <c r="C53" s="14">
        <v>41</v>
      </c>
      <c r="D53" s="567" t="s">
        <v>116</v>
      </c>
      <c r="E53" s="509" t="s">
        <v>118</v>
      </c>
      <c r="F53" s="185">
        <v>2481</v>
      </c>
      <c r="G53" s="185">
        <v>3723</v>
      </c>
      <c r="H53" s="49">
        <v>3000</v>
      </c>
      <c r="I53" s="8">
        <v>3000</v>
      </c>
      <c r="J53" s="185">
        <v>2644</v>
      </c>
      <c r="K53" s="49">
        <v>3000</v>
      </c>
      <c r="L53" s="8">
        <v>3000</v>
      </c>
      <c r="M53" s="988">
        <v>2608.46</v>
      </c>
      <c r="N53" s="1007">
        <f t="shared" si="5"/>
        <v>86.94866666666667</v>
      </c>
    </row>
    <row r="54" spans="1:14" ht="15">
      <c r="A54" s="184">
        <v>634001</v>
      </c>
      <c r="B54" s="34">
        <v>3</v>
      </c>
      <c r="C54" s="14">
        <v>41</v>
      </c>
      <c r="D54" s="567" t="s">
        <v>116</v>
      </c>
      <c r="E54" s="509" t="s">
        <v>119</v>
      </c>
      <c r="F54" s="185">
        <v>58</v>
      </c>
      <c r="G54" s="185">
        <v>15</v>
      </c>
      <c r="H54" s="49">
        <v>120</v>
      </c>
      <c r="I54" s="8">
        <v>120</v>
      </c>
      <c r="J54" s="185">
        <v>23</v>
      </c>
      <c r="K54" s="49">
        <v>120</v>
      </c>
      <c r="L54" s="8">
        <v>120</v>
      </c>
      <c r="M54" s="988">
        <v>14.9</v>
      </c>
      <c r="N54" s="1007">
        <f t="shared" si="5"/>
        <v>12.416666666666668</v>
      </c>
    </row>
    <row r="55" spans="1:14" ht="15">
      <c r="A55" s="184">
        <v>634002</v>
      </c>
      <c r="B55" s="34">
        <v>1</v>
      </c>
      <c r="C55" s="88">
        <v>41</v>
      </c>
      <c r="D55" s="567" t="s">
        <v>116</v>
      </c>
      <c r="E55" s="509" t="s">
        <v>120</v>
      </c>
      <c r="F55" s="185">
        <v>236</v>
      </c>
      <c r="G55" s="185">
        <v>1566</v>
      </c>
      <c r="H55" s="49">
        <v>200</v>
      </c>
      <c r="I55" s="8">
        <v>1390</v>
      </c>
      <c r="J55" s="185">
        <v>1385</v>
      </c>
      <c r="K55" s="49">
        <v>1000</v>
      </c>
      <c r="L55" s="8">
        <v>1000</v>
      </c>
      <c r="M55" s="988">
        <v>912.26</v>
      </c>
      <c r="N55" s="1007">
        <f t="shared" si="5"/>
        <v>91.226</v>
      </c>
    </row>
    <row r="56" spans="1:14" ht="15">
      <c r="A56" s="184">
        <v>634002</v>
      </c>
      <c r="B56" s="34">
        <v>2</v>
      </c>
      <c r="C56" s="710">
        <v>41</v>
      </c>
      <c r="D56" s="567" t="s">
        <v>116</v>
      </c>
      <c r="E56" s="509" t="s">
        <v>121</v>
      </c>
      <c r="F56" s="185">
        <v>5185</v>
      </c>
      <c r="G56" s="185">
        <v>2405</v>
      </c>
      <c r="H56" s="49">
        <v>3500</v>
      </c>
      <c r="I56" s="8">
        <v>4500</v>
      </c>
      <c r="J56" s="185">
        <v>4452</v>
      </c>
      <c r="K56" s="49">
        <v>3500</v>
      </c>
      <c r="L56" s="8">
        <v>850</v>
      </c>
      <c r="M56" s="988">
        <v>842.99</v>
      </c>
      <c r="N56" s="1007">
        <f t="shared" si="5"/>
        <v>99.17529411764706</v>
      </c>
    </row>
    <row r="57" spans="1:14" ht="15">
      <c r="A57" s="184">
        <v>634003</v>
      </c>
      <c r="B57" s="9">
        <v>1</v>
      </c>
      <c r="C57" s="709">
        <v>41</v>
      </c>
      <c r="D57" s="567" t="s">
        <v>116</v>
      </c>
      <c r="E57" s="509" t="s">
        <v>122</v>
      </c>
      <c r="F57" s="185">
        <v>629</v>
      </c>
      <c r="G57" s="185">
        <v>833</v>
      </c>
      <c r="H57" s="49">
        <v>432</v>
      </c>
      <c r="I57" s="8">
        <v>840</v>
      </c>
      <c r="J57" s="185">
        <v>833</v>
      </c>
      <c r="K57" s="49">
        <v>432</v>
      </c>
      <c r="L57" s="8">
        <v>840</v>
      </c>
      <c r="M57" s="988">
        <v>833.02</v>
      </c>
      <c r="N57" s="1007">
        <f t="shared" si="5"/>
        <v>99.16904761904762</v>
      </c>
    </row>
    <row r="58" spans="1:14" ht="15">
      <c r="A58" s="184">
        <v>634003</v>
      </c>
      <c r="B58" s="9">
        <v>2</v>
      </c>
      <c r="C58" s="709">
        <v>41</v>
      </c>
      <c r="D58" s="567" t="s">
        <v>116</v>
      </c>
      <c r="E58" s="509" t="s">
        <v>123</v>
      </c>
      <c r="F58" s="185">
        <v>254</v>
      </c>
      <c r="G58" s="185">
        <v>254</v>
      </c>
      <c r="H58" s="49">
        <v>280</v>
      </c>
      <c r="I58" s="8">
        <v>280</v>
      </c>
      <c r="J58" s="185">
        <v>255</v>
      </c>
      <c r="K58" s="49">
        <v>280</v>
      </c>
      <c r="L58" s="8">
        <v>280</v>
      </c>
      <c r="M58" s="988">
        <v>252.42</v>
      </c>
      <c r="N58" s="1007">
        <f t="shared" si="5"/>
        <v>90.14999999999999</v>
      </c>
    </row>
    <row r="59" spans="1:14" ht="15" hidden="1">
      <c r="A59" s="216">
        <v>634002</v>
      </c>
      <c r="B59" s="84"/>
      <c r="C59" s="40"/>
      <c r="D59" s="567" t="s">
        <v>116</v>
      </c>
      <c r="E59" s="510" t="s">
        <v>124</v>
      </c>
      <c r="F59" s="226"/>
      <c r="G59" s="226"/>
      <c r="H59" s="55">
        <v>0</v>
      </c>
      <c r="I59" s="25">
        <v>0</v>
      </c>
      <c r="J59" s="226"/>
      <c r="K59" s="55">
        <v>0</v>
      </c>
      <c r="L59" s="25">
        <v>0</v>
      </c>
      <c r="M59" s="998"/>
      <c r="N59" s="1001"/>
    </row>
    <row r="60" spans="1:14" ht="15">
      <c r="A60" s="192">
        <v>634005</v>
      </c>
      <c r="B60" s="82"/>
      <c r="C60" s="40">
        <v>41</v>
      </c>
      <c r="D60" s="555" t="s">
        <v>116</v>
      </c>
      <c r="E60" s="560" t="s">
        <v>125</v>
      </c>
      <c r="F60" s="225">
        <v>57</v>
      </c>
      <c r="G60" s="225">
        <v>136</v>
      </c>
      <c r="H60" s="561">
        <v>100</v>
      </c>
      <c r="I60" s="24">
        <v>110</v>
      </c>
      <c r="J60" s="225">
        <v>103</v>
      </c>
      <c r="K60" s="561">
        <v>110</v>
      </c>
      <c r="L60" s="24">
        <v>150</v>
      </c>
      <c r="M60" s="995">
        <v>112.5</v>
      </c>
      <c r="N60" s="1007">
        <f aca="true" t="shared" si="7" ref="N60:N66">(100/L60)*M60</f>
        <v>75</v>
      </c>
    </row>
    <row r="61" spans="1:14" ht="15">
      <c r="A61" s="177">
        <v>635</v>
      </c>
      <c r="B61" s="3"/>
      <c r="C61" s="86"/>
      <c r="D61" s="559"/>
      <c r="E61" s="548" t="s">
        <v>126</v>
      </c>
      <c r="F61" s="178">
        <f aca="true" t="shared" si="8" ref="F61:M61">SUM(F62:F71)</f>
        <v>2853</v>
      </c>
      <c r="G61" s="178">
        <f t="shared" si="8"/>
        <v>5799</v>
      </c>
      <c r="H61" s="5">
        <f t="shared" si="8"/>
        <v>4370</v>
      </c>
      <c r="I61" s="4">
        <f t="shared" si="8"/>
        <v>7420</v>
      </c>
      <c r="J61" s="178">
        <f t="shared" si="8"/>
        <v>6804</v>
      </c>
      <c r="K61" s="5">
        <f t="shared" si="8"/>
        <v>7350</v>
      </c>
      <c r="L61" s="4">
        <f t="shared" si="8"/>
        <v>15300</v>
      </c>
      <c r="M61" s="990">
        <f t="shared" si="8"/>
        <v>14998.6</v>
      </c>
      <c r="N61" s="1009">
        <f t="shared" si="7"/>
        <v>98.03006535947713</v>
      </c>
    </row>
    <row r="62" spans="1:14" ht="15">
      <c r="A62" s="182">
        <v>635002</v>
      </c>
      <c r="B62" s="53"/>
      <c r="C62" s="88">
        <v>41</v>
      </c>
      <c r="D62" s="567" t="s">
        <v>127</v>
      </c>
      <c r="E62" s="549" t="s">
        <v>128</v>
      </c>
      <c r="F62" s="183">
        <v>2488</v>
      </c>
      <c r="G62" s="183">
        <v>4537</v>
      </c>
      <c r="H62" s="94">
        <v>3500</v>
      </c>
      <c r="I62" s="6">
        <v>6500</v>
      </c>
      <c r="J62" s="183">
        <v>6423</v>
      </c>
      <c r="K62" s="94">
        <v>6500</v>
      </c>
      <c r="L62" s="6">
        <v>7490</v>
      </c>
      <c r="M62" s="992">
        <v>7468.12</v>
      </c>
      <c r="N62" s="1007">
        <f t="shared" si="7"/>
        <v>99.70787716955941</v>
      </c>
    </row>
    <row r="63" spans="1:14" ht="15">
      <c r="A63" s="182">
        <v>635003</v>
      </c>
      <c r="B63" s="53"/>
      <c r="C63" s="88">
        <v>41</v>
      </c>
      <c r="D63" s="567" t="s">
        <v>127</v>
      </c>
      <c r="E63" s="549"/>
      <c r="F63" s="183"/>
      <c r="G63" s="183"/>
      <c r="H63" s="94"/>
      <c r="I63" s="6"/>
      <c r="J63" s="183"/>
      <c r="K63" s="94"/>
      <c r="L63" s="6">
        <v>550</v>
      </c>
      <c r="M63" s="992">
        <v>549.93</v>
      </c>
      <c r="N63" s="1015">
        <f t="shared" si="7"/>
        <v>99.98727272727272</v>
      </c>
    </row>
    <row r="64" spans="1:14" ht="15">
      <c r="A64" s="182">
        <v>635004</v>
      </c>
      <c r="B64" s="53">
        <v>3</v>
      </c>
      <c r="C64" s="88">
        <v>41</v>
      </c>
      <c r="D64" s="573" t="s">
        <v>127</v>
      </c>
      <c r="E64" s="549" t="s">
        <v>516</v>
      </c>
      <c r="F64" s="183"/>
      <c r="G64" s="183"/>
      <c r="H64" s="49">
        <v>50</v>
      </c>
      <c r="I64" s="8"/>
      <c r="J64" s="185"/>
      <c r="K64" s="49"/>
      <c r="L64" s="8">
        <v>130</v>
      </c>
      <c r="M64" s="988">
        <v>124.8</v>
      </c>
      <c r="N64" s="1001">
        <f t="shared" si="7"/>
        <v>96</v>
      </c>
    </row>
    <row r="65" spans="1:14" ht="15">
      <c r="A65" s="184">
        <v>635004</v>
      </c>
      <c r="B65" s="9">
        <v>2</v>
      </c>
      <c r="C65" s="14">
        <v>41</v>
      </c>
      <c r="D65" s="557" t="s">
        <v>88</v>
      </c>
      <c r="E65" s="509" t="s">
        <v>130</v>
      </c>
      <c r="F65" s="183">
        <v>61</v>
      </c>
      <c r="G65" s="183">
        <v>88</v>
      </c>
      <c r="H65" s="55">
        <v>100</v>
      </c>
      <c r="I65" s="8">
        <v>100</v>
      </c>
      <c r="J65" s="185"/>
      <c r="K65" s="49">
        <v>500</v>
      </c>
      <c r="L65" s="8">
        <v>500</v>
      </c>
      <c r="M65" s="988">
        <v>254.55</v>
      </c>
      <c r="N65" s="1007">
        <f t="shared" si="7"/>
        <v>50.910000000000004</v>
      </c>
    </row>
    <row r="66" spans="1:14" ht="15">
      <c r="A66" s="184">
        <v>635004</v>
      </c>
      <c r="B66" s="9">
        <v>8</v>
      </c>
      <c r="C66" s="14">
        <v>41</v>
      </c>
      <c r="D66" s="557" t="s">
        <v>88</v>
      </c>
      <c r="E66" s="359" t="s">
        <v>131</v>
      </c>
      <c r="F66" s="185">
        <v>70</v>
      </c>
      <c r="G66" s="185">
        <v>493</v>
      </c>
      <c r="H66" s="184">
        <v>100</v>
      </c>
      <c r="I66" s="8">
        <v>200</v>
      </c>
      <c r="J66" s="185">
        <v>183</v>
      </c>
      <c r="K66" s="49">
        <v>150</v>
      </c>
      <c r="L66" s="8">
        <v>250</v>
      </c>
      <c r="M66" s="988">
        <v>241.2</v>
      </c>
      <c r="N66" s="1007">
        <f t="shared" si="7"/>
        <v>96.48</v>
      </c>
    </row>
    <row r="67" spans="1:14" ht="15">
      <c r="A67" s="184">
        <v>635004</v>
      </c>
      <c r="B67" s="9">
        <v>4</v>
      </c>
      <c r="C67" s="14">
        <v>41</v>
      </c>
      <c r="D67" s="557" t="s">
        <v>88</v>
      </c>
      <c r="E67" s="359" t="s">
        <v>132</v>
      </c>
      <c r="F67" s="183">
        <v>120</v>
      </c>
      <c r="G67" s="183">
        <v>441</v>
      </c>
      <c r="H67" s="49">
        <v>120</v>
      </c>
      <c r="I67" s="8">
        <v>120</v>
      </c>
      <c r="J67" s="185"/>
      <c r="K67" s="49"/>
      <c r="L67" s="8"/>
      <c r="M67" s="988"/>
      <c r="N67" s="1004"/>
    </row>
    <row r="68" spans="1:14" ht="15">
      <c r="A68" s="184">
        <v>635006</v>
      </c>
      <c r="B68" s="9"/>
      <c r="C68" s="14">
        <v>41</v>
      </c>
      <c r="D68" s="557" t="s">
        <v>88</v>
      </c>
      <c r="E68" s="359" t="s">
        <v>541</v>
      </c>
      <c r="F68" s="183"/>
      <c r="G68" s="183"/>
      <c r="H68" s="49"/>
      <c r="I68" s="8"/>
      <c r="J68" s="185"/>
      <c r="K68" s="49"/>
      <c r="L68" s="8">
        <v>380</v>
      </c>
      <c r="M68" s="988">
        <v>372</v>
      </c>
      <c r="N68" s="1004">
        <f>(100/L68)*M68</f>
        <v>97.89473684210526</v>
      </c>
    </row>
    <row r="69" spans="1:14" ht="15">
      <c r="A69" s="184">
        <v>635006</v>
      </c>
      <c r="B69" s="9">
        <v>1</v>
      </c>
      <c r="C69" s="14">
        <v>41</v>
      </c>
      <c r="D69" s="557" t="s">
        <v>88</v>
      </c>
      <c r="E69" s="359" t="s">
        <v>133</v>
      </c>
      <c r="F69" s="183">
        <v>114</v>
      </c>
      <c r="G69" s="183"/>
      <c r="H69" s="575">
        <v>300</v>
      </c>
      <c r="I69" s="26">
        <v>300</v>
      </c>
      <c r="J69" s="227">
        <v>198</v>
      </c>
      <c r="K69" s="575"/>
      <c r="L69" s="26"/>
      <c r="M69" s="999"/>
      <c r="N69" s="1008"/>
    </row>
    <row r="70" spans="1:14" ht="15">
      <c r="A70" s="184">
        <v>635006</v>
      </c>
      <c r="B70" s="9">
        <v>10</v>
      </c>
      <c r="C70" s="14">
        <v>41</v>
      </c>
      <c r="D70" s="557" t="s">
        <v>134</v>
      </c>
      <c r="E70" s="359" t="s">
        <v>135</v>
      </c>
      <c r="F70" s="183"/>
      <c r="G70" s="183"/>
      <c r="H70" s="49">
        <v>0</v>
      </c>
      <c r="I70" s="8"/>
      <c r="J70" s="185"/>
      <c r="K70" s="49"/>
      <c r="L70" s="8"/>
      <c r="M70" s="988"/>
      <c r="N70" s="1001"/>
    </row>
    <row r="71" spans="1:14" ht="15">
      <c r="A71" s="186">
        <v>635006</v>
      </c>
      <c r="B71" s="11">
        <v>8</v>
      </c>
      <c r="C71" s="219">
        <v>41</v>
      </c>
      <c r="D71" s="554" t="s">
        <v>106</v>
      </c>
      <c r="E71" s="574" t="s">
        <v>136</v>
      </c>
      <c r="F71" s="187"/>
      <c r="G71" s="1030">
        <v>240</v>
      </c>
      <c r="H71" s="576">
        <v>200</v>
      </c>
      <c r="I71" s="90">
        <v>200</v>
      </c>
      <c r="J71" s="187"/>
      <c r="K71" s="576">
        <v>200</v>
      </c>
      <c r="L71" s="10">
        <v>6000</v>
      </c>
      <c r="M71" s="989">
        <v>5988</v>
      </c>
      <c r="N71" s="1007">
        <f>(100/L71)*M71</f>
        <v>99.8</v>
      </c>
    </row>
    <row r="72" spans="1:14" ht="0.75" customHeight="1">
      <c r="A72" s="269">
        <v>636</v>
      </c>
      <c r="B72" s="3"/>
      <c r="C72" s="3"/>
      <c r="D72" s="1012" t="s">
        <v>88</v>
      </c>
      <c r="E72" s="577" t="s">
        <v>137</v>
      </c>
      <c r="F72" s="1033"/>
      <c r="G72" s="1033"/>
      <c r="H72" s="175"/>
      <c r="I72" s="92"/>
      <c r="J72" s="92"/>
      <c r="K72" s="177"/>
      <c r="L72" s="92"/>
      <c r="M72" s="990"/>
      <c r="N72" s="1009" t="e">
        <f>(100/L72)*M72</f>
        <v>#DIV/0!</v>
      </c>
    </row>
    <row r="73" spans="1:14" ht="15">
      <c r="A73" s="269">
        <v>636</v>
      </c>
      <c r="B73" s="3"/>
      <c r="C73" s="145"/>
      <c r="D73" s="559" t="s">
        <v>88</v>
      </c>
      <c r="E73" s="77" t="s">
        <v>137</v>
      </c>
      <c r="F73" s="178"/>
      <c r="G73" s="178">
        <v>31</v>
      </c>
      <c r="H73" s="175"/>
      <c r="I73" s="92">
        <v>280</v>
      </c>
      <c r="J73" s="178">
        <v>280</v>
      </c>
      <c r="K73" s="175"/>
      <c r="L73" s="92">
        <v>655</v>
      </c>
      <c r="M73" s="990">
        <v>651.2</v>
      </c>
      <c r="N73" s="1002"/>
    </row>
    <row r="74" spans="1:14" ht="15">
      <c r="A74" s="177">
        <v>637</v>
      </c>
      <c r="B74" s="3"/>
      <c r="C74" s="145"/>
      <c r="D74" s="559"/>
      <c r="E74" s="207" t="s">
        <v>138</v>
      </c>
      <c r="F74" s="178">
        <f aca="true" t="shared" si="9" ref="F74:M74">SUM(F75:F106)</f>
        <v>74134</v>
      </c>
      <c r="G74" s="178">
        <f t="shared" si="9"/>
        <v>84387</v>
      </c>
      <c r="H74" s="5">
        <f t="shared" si="9"/>
        <v>60770</v>
      </c>
      <c r="I74" s="4">
        <f t="shared" si="9"/>
        <v>87077</v>
      </c>
      <c r="J74" s="178">
        <f t="shared" si="9"/>
        <v>78541</v>
      </c>
      <c r="K74" s="5">
        <f t="shared" si="9"/>
        <v>73620</v>
      </c>
      <c r="L74" s="4">
        <f t="shared" si="9"/>
        <v>90635</v>
      </c>
      <c r="M74" s="990">
        <f t="shared" si="9"/>
        <v>85700.71000000002</v>
      </c>
      <c r="N74" s="1009">
        <f>(100/L74)*M74</f>
        <v>94.55586693882057</v>
      </c>
    </row>
    <row r="75" spans="1:14" ht="15">
      <c r="A75" s="270">
        <v>637004</v>
      </c>
      <c r="B75" s="23"/>
      <c r="C75" s="696">
        <v>41</v>
      </c>
      <c r="D75" s="566" t="s">
        <v>88</v>
      </c>
      <c r="E75" s="578" t="s">
        <v>139</v>
      </c>
      <c r="F75" s="194">
        <v>106</v>
      </c>
      <c r="G75" s="194">
        <v>121</v>
      </c>
      <c r="H75" s="37">
        <v>120</v>
      </c>
      <c r="I75" s="13">
        <v>120</v>
      </c>
      <c r="J75" s="194"/>
      <c r="K75" s="37">
        <v>120</v>
      </c>
      <c r="L75" s="22">
        <v>120</v>
      </c>
      <c r="M75" s="987"/>
      <c r="N75" s="1007">
        <f>(100/L75)*M75</f>
        <v>0</v>
      </c>
    </row>
    <row r="76" spans="1:14" ht="15">
      <c r="A76" s="271">
        <v>637004</v>
      </c>
      <c r="B76" s="9">
        <v>1</v>
      </c>
      <c r="C76" s="709">
        <v>41</v>
      </c>
      <c r="D76" s="573" t="s">
        <v>75</v>
      </c>
      <c r="E76" s="579" t="s">
        <v>366</v>
      </c>
      <c r="F76" s="185">
        <v>2332</v>
      </c>
      <c r="G76" s="185">
        <v>400</v>
      </c>
      <c r="H76" s="49"/>
      <c r="I76" s="8">
        <v>1200</v>
      </c>
      <c r="J76" s="183">
        <v>1186</v>
      </c>
      <c r="K76" s="49"/>
      <c r="L76" s="6">
        <v>600</v>
      </c>
      <c r="M76" s="992">
        <v>600</v>
      </c>
      <c r="N76" s="1007">
        <f>(100/L76)*M76</f>
        <v>100</v>
      </c>
    </row>
    <row r="77" spans="1:14" ht="15">
      <c r="A77" s="184">
        <v>637001</v>
      </c>
      <c r="B77" s="34"/>
      <c r="C77" s="89">
        <v>41</v>
      </c>
      <c r="D77" s="568" t="s">
        <v>75</v>
      </c>
      <c r="E77" s="359" t="s">
        <v>140</v>
      </c>
      <c r="F77" s="185">
        <v>250</v>
      </c>
      <c r="G77" s="185">
        <v>2400</v>
      </c>
      <c r="H77" s="49">
        <v>1000</v>
      </c>
      <c r="I77" s="8">
        <v>3500</v>
      </c>
      <c r="J77" s="185">
        <v>3245</v>
      </c>
      <c r="K77" s="49">
        <v>1000</v>
      </c>
      <c r="L77" s="8">
        <v>1470</v>
      </c>
      <c r="M77" s="988">
        <v>1470</v>
      </c>
      <c r="N77" s="1007">
        <f>(100/L77)*M77</f>
        <v>100.00000000000001</v>
      </c>
    </row>
    <row r="78" spans="1:14" ht="15">
      <c r="A78" s="182">
        <v>637004</v>
      </c>
      <c r="B78" s="7">
        <v>2</v>
      </c>
      <c r="C78" s="709">
        <v>41</v>
      </c>
      <c r="D78" s="567" t="s">
        <v>106</v>
      </c>
      <c r="E78" s="579" t="s">
        <v>141</v>
      </c>
      <c r="F78" s="183">
        <v>4135</v>
      </c>
      <c r="G78" s="183">
        <v>4759</v>
      </c>
      <c r="H78" s="94">
        <v>4000</v>
      </c>
      <c r="I78" s="6">
        <v>4000</v>
      </c>
      <c r="J78" s="183">
        <v>3990</v>
      </c>
      <c r="K78" s="94">
        <v>4000</v>
      </c>
      <c r="L78" s="6">
        <v>6580</v>
      </c>
      <c r="M78" s="992">
        <v>6574.34</v>
      </c>
      <c r="N78" s="1007">
        <f>(100/L78)*M78</f>
        <v>99.91398176291794</v>
      </c>
    </row>
    <row r="79" spans="1:14" ht="15">
      <c r="A79" s="182">
        <v>637004</v>
      </c>
      <c r="B79" s="7">
        <v>3</v>
      </c>
      <c r="C79" s="221">
        <v>41</v>
      </c>
      <c r="D79" s="556" t="s">
        <v>75</v>
      </c>
      <c r="E79" s="549" t="s">
        <v>390</v>
      </c>
      <c r="F79" s="183">
        <v>780</v>
      </c>
      <c r="G79" s="183"/>
      <c r="H79" s="94"/>
      <c r="I79" s="6"/>
      <c r="J79" s="183"/>
      <c r="K79" s="94"/>
      <c r="L79" s="6"/>
      <c r="M79" s="992"/>
      <c r="N79" s="1005"/>
    </row>
    <row r="80" spans="1:14" ht="15">
      <c r="A80" s="184">
        <v>637004</v>
      </c>
      <c r="B80" s="9">
        <v>5</v>
      </c>
      <c r="C80" s="89">
        <v>41</v>
      </c>
      <c r="D80" s="557" t="s">
        <v>75</v>
      </c>
      <c r="E80" s="509" t="s">
        <v>142</v>
      </c>
      <c r="F80" s="183">
        <v>1033</v>
      </c>
      <c r="G80" s="183">
        <v>523</v>
      </c>
      <c r="H80" s="49">
        <v>1350</v>
      </c>
      <c r="I80" s="8">
        <v>1350</v>
      </c>
      <c r="J80" s="185"/>
      <c r="K80" s="49">
        <v>200</v>
      </c>
      <c r="L80" s="8">
        <v>1100</v>
      </c>
      <c r="M80" s="988">
        <v>1093.86</v>
      </c>
      <c r="N80" s="1007">
        <f>(100/L80)*M80</f>
        <v>99.44181818181818</v>
      </c>
    </row>
    <row r="81" spans="1:14" ht="15">
      <c r="A81" s="184">
        <v>637004</v>
      </c>
      <c r="B81" s="9">
        <v>6</v>
      </c>
      <c r="C81" s="88">
        <v>41</v>
      </c>
      <c r="D81" s="557" t="s">
        <v>143</v>
      </c>
      <c r="E81" s="509" t="s">
        <v>144</v>
      </c>
      <c r="F81" s="183">
        <v>150</v>
      </c>
      <c r="G81" s="183">
        <v>73</v>
      </c>
      <c r="H81" s="49">
        <v>50</v>
      </c>
      <c r="I81" s="8">
        <v>120</v>
      </c>
      <c r="J81" s="185">
        <v>119</v>
      </c>
      <c r="K81" s="49">
        <v>50</v>
      </c>
      <c r="L81" s="8">
        <v>50</v>
      </c>
      <c r="M81" s="988"/>
      <c r="N81" s="1007">
        <f>(100/L81)*M81</f>
        <v>0</v>
      </c>
    </row>
    <row r="82" spans="1:14" ht="15">
      <c r="A82" s="184">
        <v>637004</v>
      </c>
      <c r="B82" s="9">
        <v>7</v>
      </c>
      <c r="C82" s="89">
        <v>41</v>
      </c>
      <c r="D82" s="557" t="s">
        <v>75</v>
      </c>
      <c r="E82" s="509" t="s">
        <v>418</v>
      </c>
      <c r="F82" s="183"/>
      <c r="G82" s="183">
        <v>1200</v>
      </c>
      <c r="H82" s="49"/>
      <c r="I82" s="49"/>
      <c r="J82" s="185"/>
      <c r="K82" s="49"/>
      <c r="L82" s="49"/>
      <c r="M82" s="993"/>
      <c r="N82" s="1004"/>
    </row>
    <row r="83" spans="1:14" ht="15">
      <c r="A83" s="184">
        <v>637004</v>
      </c>
      <c r="B83" s="9">
        <v>8</v>
      </c>
      <c r="C83" s="709">
        <v>41</v>
      </c>
      <c r="D83" s="557" t="s">
        <v>75</v>
      </c>
      <c r="E83" s="359" t="s">
        <v>427</v>
      </c>
      <c r="F83" s="183">
        <v>115</v>
      </c>
      <c r="G83" s="183">
        <v>261</v>
      </c>
      <c r="H83" s="49"/>
      <c r="I83" s="49">
        <v>285</v>
      </c>
      <c r="J83" s="185">
        <v>281</v>
      </c>
      <c r="K83" s="49">
        <v>150</v>
      </c>
      <c r="L83" s="49">
        <v>260</v>
      </c>
      <c r="M83" s="993">
        <v>257</v>
      </c>
      <c r="N83" s="1007">
        <f>(100/L83)*M83</f>
        <v>98.84615384615385</v>
      </c>
    </row>
    <row r="84" spans="1:14" ht="15">
      <c r="A84" s="184">
        <v>637004</v>
      </c>
      <c r="B84" s="9">
        <v>9</v>
      </c>
      <c r="C84" s="709">
        <v>41</v>
      </c>
      <c r="D84" s="557" t="s">
        <v>75</v>
      </c>
      <c r="E84" s="359" t="s">
        <v>468</v>
      </c>
      <c r="F84" s="183"/>
      <c r="G84" s="183"/>
      <c r="H84" s="49"/>
      <c r="I84" s="49">
        <v>250</v>
      </c>
      <c r="J84" s="185">
        <v>204</v>
      </c>
      <c r="K84" s="49">
        <v>200</v>
      </c>
      <c r="L84" s="49">
        <v>200</v>
      </c>
      <c r="M84" s="993"/>
      <c r="N84" s="1004"/>
    </row>
    <row r="85" spans="1:14" ht="15">
      <c r="A85" s="184">
        <v>637004</v>
      </c>
      <c r="B85" s="9">
        <v>10</v>
      </c>
      <c r="C85" s="709">
        <v>41</v>
      </c>
      <c r="D85" s="557" t="s">
        <v>203</v>
      </c>
      <c r="E85" s="359" t="s">
        <v>542</v>
      </c>
      <c r="F85" s="183"/>
      <c r="G85" s="183"/>
      <c r="H85" s="49"/>
      <c r="I85" s="49"/>
      <c r="J85" s="185"/>
      <c r="K85" s="49"/>
      <c r="L85" s="49">
        <v>3240</v>
      </c>
      <c r="M85" s="993">
        <v>3240</v>
      </c>
      <c r="N85" s="1004">
        <f aca="true" t="shared" si="10" ref="N85:N90">(100/L85)*M85</f>
        <v>100</v>
      </c>
    </row>
    <row r="86" spans="1:14" ht="15">
      <c r="A86" s="184">
        <v>637005</v>
      </c>
      <c r="B86" s="9">
        <v>1</v>
      </c>
      <c r="C86" s="709">
        <v>41</v>
      </c>
      <c r="D86" s="557" t="s">
        <v>108</v>
      </c>
      <c r="E86" s="359" t="s">
        <v>146</v>
      </c>
      <c r="F86" s="183">
        <v>3506</v>
      </c>
      <c r="G86" s="183">
        <v>4965</v>
      </c>
      <c r="H86" s="49">
        <v>3000</v>
      </c>
      <c r="I86" s="49">
        <v>3850</v>
      </c>
      <c r="J86" s="185">
        <v>3840</v>
      </c>
      <c r="K86" s="49">
        <v>3000</v>
      </c>
      <c r="L86" s="49">
        <v>2240</v>
      </c>
      <c r="M86" s="993">
        <v>1030</v>
      </c>
      <c r="N86" s="1007">
        <f t="shared" si="10"/>
        <v>45.98214285714286</v>
      </c>
    </row>
    <row r="87" spans="1:14" ht="15">
      <c r="A87" s="184">
        <v>637005</v>
      </c>
      <c r="B87" s="9">
        <v>2</v>
      </c>
      <c r="C87" s="89">
        <v>41</v>
      </c>
      <c r="D87" s="557" t="s">
        <v>147</v>
      </c>
      <c r="E87" s="509" t="s">
        <v>148</v>
      </c>
      <c r="F87" s="183">
        <v>1152</v>
      </c>
      <c r="G87" s="183">
        <v>1152</v>
      </c>
      <c r="H87" s="49">
        <v>1500</v>
      </c>
      <c r="I87" s="8">
        <v>8980</v>
      </c>
      <c r="J87" s="185">
        <v>8978</v>
      </c>
      <c r="K87" s="49">
        <v>2400</v>
      </c>
      <c r="L87" s="8">
        <v>2650</v>
      </c>
      <c r="M87" s="988">
        <v>2649.43</v>
      </c>
      <c r="N87" s="1007">
        <f t="shared" si="10"/>
        <v>99.97849056603772</v>
      </c>
    </row>
    <row r="88" spans="1:14" ht="15">
      <c r="A88" s="184">
        <v>637005</v>
      </c>
      <c r="B88" s="9">
        <v>3</v>
      </c>
      <c r="C88" s="88">
        <v>41</v>
      </c>
      <c r="D88" s="557" t="s">
        <v>75</v>
      </c>
      <c r="E88" s="359" t="s">
        <v>260</v>
      </c>
      <c r="F88" s="183">
        <v>5070</v>
      </c>
      <c r="G88" s="183">
        <v>8182</v>
      </c>
      <c r="H88" s="49">
        <v>5000</v>
      </c>
      <c r="I88" s="8">
        <v>16050</v>
      </c>
      <c r="J88" s="185">
        <v>16044</v>
      </c>
      <c r="K88" s="49">
        <v>10000</v>
      </c>
      <c r="L88" s="8">
        <v>16000</v>
      </c>
      <c r="M88" s="988">
        <v>15428.9</v>
      </c>
      <c r="N88" s="1007">
        <f t="shared" si="10"/>
        <v>96.430625</v>
      </c>
    </row>
    <row r="89" spans="1:14" ht="15">
      <c r="A89" s="184">
        <v>637005</v>
      </c>
      <c r="B89" s="9">
        <v>4</v>
      </c>
      <c r="C89" s="89">
        <v>41</v>
      </c>
      <c r="D89" s="557" t="s">
        <v>149</v>
      </c>
      <c r="E89" s="359" t="s">
        <v>150</v>
      </c>
      <c r="F89" s="183">
        <v>1920</v>
      </c>
      <c r="G89" s="183">
        <v>2400</v>
      </c>
      <c r="H89" s="49">
        <v>2000</v>
      </c>
      <c r="I89" s="8">
        <v>2400</v>
      </c>
      <c r="J89" s="185">
        <v>2400</v>
      </c>
      <c r="K89" s="49">
        <v>2500</v>
      </c>
      <c r="L89" s="8">
        <v>2500</v>
      </c>
      <c r="M89" s="988">
        <v>2400</v>
      </c>
      <c r="N89" s="1007">
        <f t="shared" si="10"/>
        <v>96</v>
      </c>
    </row>
    <row r="90" spans="1:14" ht="15">
      <c r="A90" s="184">
        <v>637005</v>
      </c>
      <c r="B90" s="9">
        <v>5</v>
      </c>
      <c r="C90" s="709">
        <v>41</v>
      </c>
      <c r="D90" s="557" t="s">
        <v>75</v>
      </c>
      <c r="E90" s="359" t="s">
        <v>406</v>
      </c>
      <c r="F90" s="183">
        <v>9000</v>
      </c>
      <c r="G90" s="183">
        <v>1850</v>
      </c>
      <c r="H90" s="49"/>
      <c r="I90" s="8"/>
      <c r="J90" s="185"/>
      <c r="K90" s="49">
        <v>7000</v>
      </c>
      <c r="L90" s="8">
        <v>5200</v>
      </c>
      <c r="M90" s="988">
        <v>4727.16</v>
      </c>
      <c r="N90" s="1007">
        <f t="shared" si="10"/>
        <v>90.90692307692308</v>
      </c>
    </row>
    <row r="91" spans="1:14" ht="15">
      <c r="A91" s="184">
        <v>637006</v>
      </c>
      <c r="B91" s="9"/>
      <c r="C91" s="14">
        <v>41</v>
      </c>
      <c r="D91" s="557" t="s">
        <v>75</v>
      </c>
      <c r="E91" s="359" t="s">
        <v>417</v>
      </c>
      <c r="F91" s="183"/>
      <c r="G91" s="183">
        <v>100</v>
      </c>
      <c r="H91" s="49"/>
      <c r="I91" s="8">
        <v>660</v>
      </c>
      <c r="J91" s="185">
        <v>660</v>
      </c>
      <c r="K91" s="49"/>
      <c r="L91" s="8"/>
      <c r="M91" s="988"/>
      <c r="N91" s="1005"/>
    </row>
    <row r="92" spans="1:14" ht="15">
      <c r="A92" s="184">
        <v>637011</v>
      </c>
      <c r="B92" s="9"/>
      <c r="C92" s="709">
        <v>41</v>
      </c>
      <c r="D92" s="567" t="s">
        <v>108</v>
      </c>
      <c r="E92" s="359" t="s">
        <v>151</v>
      </c>
      <c r="F92" s="183">
        <v>11797</v>
      </c>
      <c r="G92" s="183">
        <v>8576</v>
      </c>
      <c r="H92" s="49">
        <v>4000</v>
      </c>
      <c r="I92" s="8">
        <v>2420</v>
      </c>
      <c r="J92" s="185">
        <v>1784</v>
      </c>
      <c r="K92" s="49">
        <v>2000</v>
      </c>
      <c r="L92" s="8">
        <v>3500</v>
      </c>
      <c r="M92" s="988">
        <v>3191.39</v>
      </c>
      <c r="N92" s="1007">
        <f aca="true" t="shared" si="11" ref="N92:N98">(100/L92)*M92</f>
        <v>91.18257142857142</v>
      </c>
    </row>
    <row r="93" spans="1:14" ht="15">
      <c r="A93" s="184">
        <v>637011</v>
      </c>
      <c r="B93" s="9">
        <v>2</v>
      </c>
      <c r="C93" s="709">
        <v>41</v>
      </c>
      <c r="D93" s="557" t="s">
        <v>108</v>
      </c>
      <c r="E93" s="359" t="s">
        <v>391</v>
      </c>
      <c r="F93" s="183">
        <v>539</v>
      </c>
      <c r="G93" s="183">
        <v>1189</v>
      </c>
      <c r="H93" s="49">
        <v>500</v>
      </c>
      <c r="I93" s="8">
        <v>1000</v>
      </c>
      <c r="J93" s="185">
        <v>758</v>
      </c>
      <c r="K93" s="49">
        <v>500</v>
      </c>
      <c r="L93" s="8">
        <v>3120</v>
      </c>
      <c r="M93" s="988">
        <v>3111.82</v>
      </c>
      <c r="N93" s="1007">
        <f t="shared" si="11"/>
        <v>99.7378205128205</v>
      </c>
    </row>
    <row r="94" spans="1:14" ht="15">
      <c r="A94" s="184">
        <v>637012</v>
      </c>
      <c r="B94" s="9"/>
      <c r="C94" s="89">
        <v>41</v>
      </c>
      <c r="D94" s="557" t="s">
        <v>75</v>
      </c>
      <c r="E94" s="359" t="s">
        <v>456</v>
      </c>
      <c r="F94" s="183"/>
      <c r="G94" s="183">
        <v>301</v>
      </c>
      <c r="H94" s="49">
        <v>200</v>
      </c>
      <c r="I94" s="8">
        <v>200</v>
      </c>
      <c r="J94" s="185">
        <v>192</v>
      </c>
      <c r="K94" s="49">
        <v>200</v>
      </c>
      <c r="L94" s="8">
        <v>200</v>
      </c>
      <c r="M94" s="988">
        <v>187</v>
      </c>
      <c r="N94" s="1007">
        <f t="shared" si="11"/>
        <v>93.5</v>
      </c>
    </row>
    <row r="95" spans="1:14" ht="15">
      <c r="A95" s="184">
        <v>637012</v>
      </c>
      <c r="B95" s="9">
        <v>2</v>
      </c>
      <c r="C95" s="709">
        <v>41</v>
      </c>
      <c r="D95" s="557" t="s">
        <v>75</v>
      </c>
      <c r="E95" s="359" t="s">
        <v>26</v>
      </c>
      <c r="F95" s="183">
        <v>68</v>
      </c>
      <c r="G95" s="183">
        <v>43</v>
      </c>
      <c r="H95" s="49">
        <v>100</v>
      </c>
      <c r="I95" s="8">
        <v>100</v>
      </c>
      <c r="J95" s="185">
        <v>12</v>
      </c>
      <c r="K95" s="49">
        <v>100</v>
      </c>
      <c r="L95" s="8">
        <v>1630</v>
      </c>
      <c r="M95" s="988">
        <v>1629.65</v>
      </c>
      <c r="N95" s="1007">
        <f t="shared" si="11"/>
        <v>99.97852760736197</v>
      </c>
    </row>
    <row r="96" spans="1:14" ht="15">
      <c r="A96" s="184">
        <v>637012</v>
      </c>
      <c r="B96" s="9">
        <v>3</v>
      </c>
      <c r="C96" s="221">
        <v>41</v>
      </c>
      <c r="D96" s="556" t="s">
        <v>75</v>
      </c>
      <c r="E96" s="656" t="s">
        <v>152</v>
      </c>
      <c r="F96" s="185">
        <v>53</v>
      </c>
      <c r="G96" s="185">
        <v>722</v>
      </c>
      <c r="H96" s="49">
        <v>500</v>
      </c>
      <c r="I96" s="8">
        <v>500</v>
      </c>
      <c r="J96" s="185">
        <v>53</v>
      </c>
      <c r="K96" s="49">
        <v>500</v>
      </c>
      <c r="L96" s="8">
        <v>500</v>
      </c>
      <c r="M96" s="988">
        <v>275.64</v>
      </c>
      <c r="N96" s="1007">
        <f t="shared" si="11"/>
        <v>55.128</v>
      </c>
    </row>
    <row r="97" spans="1:14" ht="15">
      <c r="A97" s="184">
        <v>637014</v>
      </c>
      <c r="B97" s="9"/>
      <c r="C97" s="14">
        <v>41</v>
      </c>
      <c r="D97" s="557" t="s">
        <v>75</v>
      </c>
      <c r="E97" s="509" t="s">
        <v>153</v>
      </c>
      <c r="F97" s="183">
        <v>19008</v>
      </c>
      <c r="G97" s="183">
        <v>20019</v>
      </c>
      <c r="H97" s="49">
        <v>19000</v>
      </c>
      <c r="I97" s="8">
        <v>16702</v>
      </c>
      <c r="J97" s="185">
        <v>15036</v>
      </c>
      <c r="K97" s="49">
        <v>10000</v>
      </c>
      <c r="L97" s="8">
        <v>13870</v>
      </c>
      <c r="M97" s="988">
        <v>13860.37</v>
      </c>
      <c r="N97" s="1007">
        <f t="shared" si="11"/>
        <v>99.93056957462149</v>
      </c>
    </row>
    <row r="98" spans="1:14" ht="15">
      <c r="A98" s="184">
        <v>637015</v>
      </c>
      <c r="B98" s="9"/>
      <c r="C98" s="709">
        <v>41</v>
      </c>
      <c r="D98" s="557" t="s">
        <v>154</v>
      </c>
      <c r="E98" s="509" t="s">
        <v>155</v>
      </c>
      <c r="F98" s="183">
        <v>930</v>
      </c>
      <c r="G98" s="183">
        <v>1984</v>
      </c>
      <c r="H98" s="49">
        <v>2000</v>
      </c>
      <c r="I98" s="8">
        <v>2000</v>
      </c>
      <c r="J98" s="185">
        <v>1303</v>
      </c>
      <c r="K98" s="49">
        <v>2000</v>
      </c>
      <c r="L98" s="8">
        <v>2000</v>
      </c>
      <c r="M98" s="988">
        <v>1416.41</v>
      </c>
      <c r="N98" s="1001">
        <f t="shared" si="11"/>
        <v>70.82050000000001</v>
      </c>
    </row>
    <row r="99" spans="1:14" ht="15">
      <c r="A99" s="184">
        <v>637023</v>
      </c>
      <c r="B99" s="34"/>
      <c r="C99" s="89">
        <v>41</v>
      </c>
      <c r="D99" s="557" t="s">
        <v>88</v>
      </c>
      <c r="E99" s="509" t="s">
        <v>156</v>
      </c>
      <c r="F99" s="183">
        <v>104</v>
      </c>
      <c r="G99" s="183"/>
      <c r="H99" s="94"/>
      <c r="I99" s="6"/>
      <c r="J99" s="183"/>
      <c r="K99" s="94"/>
      <c r="L99" s="6"/>
      <c r="M99" s="992"/>
      <c r="N99" s="1007"/>
    </row>
    <row r="100" spans="1:14" ht="15">
      <c r="A100" s="184">
        <v>637016</v>
      </c>
      <c r="B100" s="34"/>
      <c r="C100" s="709">
        <v>41</v>
      </c>
      <c r="D100" s="557" t="s">
        <v>75</v>
      </c>
      <c r="E100" s="509" t="s">
        <v>157</v>
      </c>
      <c r="F100" s="183">
        <v>2120</v>
      </c>
      <c r="G100" s="183">
        <v>2157</v>
      </c>
      <c r="H100" s="94">
        <v>2700</v>
      </c>
      <c r="I100" s="6">
        <v>2700</v>
      </c>
      <c r="J100" s="183">
        <v>1937</v>
      </c>
      <c r="K100" s="94">
        <v>2950</v>
      </c>
      <c r="L100" s="6">
        <v>2950</v>
      </c>
      <c r="M100" s="992">
        <v>2150.3</v>
      </c>
      <c r="N100" s="1007">
        <f aca="true" t="shared" si="12" ref="N100:N109">(100/L100)*M100</f>
        <v>72.89152542372882</v>
      </c>
    </row>
    <row r="101" spans="1:14" ht="15">
      <c r="A101" s="184">
        <v>637026</v>
      </c>
      <c r="B101" s="34">
        <v>1</v>
      </c>
      <c r="C101" s="221">
        <v>41</v>
      </c>
      <c r="D101" s="556" t="s">
        <v>158</v>
      </c>
      <c r="E101" s="510" t="s">
        <v>159</v>
      </c>
      <c r="F101" s="183">
        <v>3157</v>
      </c>
      <c r="G101" s="183">
        <v>3117</v>
      </c>
      <c r="H101" s="49">
        <v>3500</v>
      </c>
      <c r="I101" s="8">
        <v>3500</v>
      </c>
      <c r="J101" s="185">
        <v>2933</v>
      </c>
      <c r="K101" s="49">
        <v>3500</v>
      </c>
      <c r="L101" s="8">
        <v>3950</v>
      </c>
      <c r="M101" s="988">
        <v>3947.73</v>
      </c>
      <c r="N101" s="1007">
        <f t="shared" si="12"/>
        <v>99.94253164556962</v>
      </c>
    </row>
    <row r="102" spans="1:14" ht="15">
      <c r="A102" s="184">
        <v>637026</v>
      </c>
      <c r="B102" s="34">
        <v>2</v>
      </c>
      <c r="C102" s="14">
        <v>41</v>
      </c>
      <c r="D102" s="557" t="s">
        <v>158</v>
      </c>
      <c r="E102" s="509" t="s">
        <v>160</v>
      </c>
      <c r="F102" s="183">
        <v>1466</v>
      </c>
      <c r="G102" s="183">
        <v>2026</v>
      </c>
      <c r="H102" s="49">
        <v>4000</v>
      </c>
      <c r="I102" s="49">
        <v>4000</v>
      </c>
      <c r="J102" s="185">
        <v>2467</v>
      </c>
      <c r="K102" s="49">
        <v>4000</v>
      </c>
      <c r="L102" s="49">
        <v>4230</v>
      </c>
      <c r="M102" s="993">
        <v>4227.02</v>
      </c>
      <c r="N102" s="1007">
        <f t="shared" si="12"/>
        <v>99.92955082742317</v>
      </c>
    </row>
    <row r="103" spans="1:14" ht="15">
      <c r="A103" s="184">
        <v>637027</v>
      </c>
      <c r="B103" s="34"/>
      <c r="C103" s="9">
        <v>41</v>
      </c>
      <c r="D103" s="557" t="s">
        <v>75</v>
      </c>
      <c r="E103" s="509" t="s">
        <v>161</v>
      </c>
      <c r="F103" s="183">
        <v>4712</v>
      </c>
      <c r="G103" s="183">
        <v>5897</v>
      </c>
      <c r="H103" s="49">
        <v>5000</v>
      </c>
      <c r="I103" s="8">
        <v>9010</v>
      </c>
      <c r="J103" s="185">
        <v>9006</v>
      </c>
      <c r="K103" s="49">
        <v>7000</v>
      </c>
      <c r="L103" s="8">
        <v>10370</v>
      </c>
      <c r="M103" s="988">
        <v>10368.08</v>
      </c>
      <c r="N103" s="1007">
        <f t="shared" si="12"/>
        <v>99.9814850530376</v>
      </c>
    </row>
    <row r="104" spans="1:14" ht="15">
      <c r="A104" s="216">
        <v>637031</v>
      </c>
      <c r="B104" s="34"/>
      <c r="C104" s="14">
        <v>41</v>
      </c>
      <c r="D104" s="557" t="s">
        <v>75</v>
      </c>
      <c r="E104" s="509" t="s">
        <v>27</v>
      </c>
      <c r="F104" s="185"/>
      <c r="G104" s="185">
        <v>9000</v>
      </c>
      <c r="H104" s="49"/>
      <c r="I104" s="55">
        <v>640</v>
      </c>
      <c r="J104" s="226">
        <v>636</v>
      </c>
      <c r="K104" s="55"/>
      <c r="L104" s="55">
        <v>5</v>
      </c>
      <c r="M104" s="1000">
        <v>5</v>
      </c>
      <c r="N104" s="1005">
        <f t="shared" si="12"/>
        <v>100</v>
      </c>
    </row>
    <row r="105" spans="1:14" ht="15">
      <c r="A105" s="216">
        <v>637035</v>
      </c>
      <c r="B105" s="34"/>
      <c r="C105" s="709">
        <v>41</v>
      </c>
      <c r="D105" s="555" t="s">
        <v>116</v>
      </c>
      <c r="E105" s="549" t="s">
        <v>515</v>
      </c>
      <c r="F105" s="226"/>
      <c r="G105" s="226">
        <v>230</v>
      </c>
      <c r="H105" s="55">
        <v>250</v>
      </c>
      <c r="I105" s="55">
        <v>250</v>
      </c>
      <c r="J105" s="226">
        <v>195</v>
      </c>
      <c r="K105" s="55">
        <v>250</v>
      </c>
      <c r="L105" s="55">
        <v>250</v>
      </c>
      <c r="M105" s="1000">
        <v>12.19</v>
      </c>
      <c r="N105" s="1007">
        <f t="shared" si="12"/>
        <v>4.876</v>
      </c>
    </row>
    <row r="106" spans="1:14" ht="15">
      <c r="A106" s="216">
        <v>637003</v>
      </c>
      <c r="B106" s="9"/>
      <c r="C106" s="725">
        <v>41</v>
      </c>
      <c r="D106" s="556" t="s">
        <v>106</v>
      </c>
      <c r="E106" s="510" t="s">
        <v>569</v>
      </c>
      <c r="F106" s="225">
        <v>631</v>
      </c>
      <c r="G106" s="225">
        <v>740</v>
      </c>
      <c r="H106" s="561">
        <v>1000</v>
      </c>
      <c r="I106" s="55">
        <v>1290</v>
      </c>
      <c r="J106" s="226">
        <v>1282</v>
      </c>
      <c r="K106" s="55">
        <v>10000</v>
      </c>
      <c r="L106" s="55">
        <v>1850</v>
      </c>
      <c r="M106" s="1000">
        <v>1847.42</v>
      </c>
      <c r="N106" s="1007">
        <f t="shared" si="12"/>
        <v>99.86054054054055</v>
      </c>
    </row>
    <row r="107" spans="1:14" ht="15">
      <c r="A107" s="177">
        <v>641</v>
      </c>
      <c r="B107" s="77"/>
      <c r="C107" s="120"/>
      <c r="D107" s="559"/>
      <c r="E107" s="548" t="s">
        <v>162</v>
      </c>
      <c r="F107" s="178">
        <v>6137</v>
      </c>
      <c r="G107" s="178">
        <v>7218</v>
      </c>
      <c r="H107" s="5">
        <v>9200</v>
      </c>
      <c r="I107" s="4">
        <v>8500</v>
      </c>
      <c r="J107" s="178">
        <v>7186</v>
      </c>
      <c r="K107" s="5">
        <f>SUM(K108:K109)</f>
        <v>11600</v>
      </c>
      <c r="L107" s="4">
        <f>SUM(L108:L109)</f>
        <v>11600</v>
      </c>
      <c r="M107" s="990">
        <f>SUM(M108:M109)</f>
        <v>9113.4</v>
      </c>
      <c r="N107" s="1009">
        <f t="shared" si="12"/>
        <v>78.56379310344828</v>
      </c>
    </row>
    <row r="108" spans="1:14" ht="15">
      <c r="A108" s="193">
        <v>641012</v>
      </c>
      <c r="B108" s="23"/>
      <c r="C108" s="709">
        <v>111</v>
      </c>
      <c r="D108" s="567" t="s">
        <v>75</v>
      </c>
      <c r="E108" s="42" t="s">
        <v>163</v>
      </c>
      <c r="F108" s="194">
        <v>6137</v>
      </c>
      <c r="G108" s="194">
        <v>6118</v>
      </c>
      <c r="H108" s="37">
        <v>6500</v>
      </c>
      <c r="I108" s="37">
        <v>7300</v>
      </c>
      <c r="J108" s="196">
        <v>7186</v>
      </c>
      <c r="K108" s="37">
        <v>8100</v>
      </c>
      <c r="L108" s="37">
        <v>8100</v>
      </c>
      <c r="M108" s="994">
        <v>7940.4</v>
      </c>
      <c r="N108" s="1007">
        <f t="shared" si="12"/>
        <v>98.02962962962962</v>
      </c>
    </row>
    <row r="109" spans="1:14" ht="15">
      <c r="A109" s="192">
        <v>642013</v>
      </c>
      <c r="B109" s="33"/>
      <c r="C109" s="140">
        <v>41</v>
      </c>
      <c r="D109" s="558" t="s">
        <v>75</v>
      </c>
      <c r="E109" s="510" t="s">
        <v>164</v>
      </c>
      <c r="F109" s="225"/>
      <c r="G109" s="225">
        <v>1100</v>
      </c>
      <c r="H109" s="561">
        <v>2700</v>
      </c>
      <c r="I109" s="24">
        <v>1200</v>
      </c>
      <c r="J109" s="225"/>
      <c r="K109" s="561">
        <v>3500</v>
      </c>
      <c r="L109" s="24">
        <v>3500</v>
      </c>
      <c r="M109" s="995">
        <v>1173</v>
      </c>
      <c r="N109" s="1011">
        <f t="shared" si="12"/>
        <v>33.51428571428571</v>
      </c>
    </row>
    <row r="110" spans="1:14" ht="15.75" thickBot="1">
      <c r="A110" s="272"/>
      <c r="B110" s="28"/>
      <c r="C110" s="711"/>
      <c r="D110" s="583"/>
      <c r="E110" s="582"/>
      <c r="F110" s="350"/>
      <c r="G110" s="350"/>
      <c r="H110" s="83"/>
      <c r="I110" s="83"/>
      <c r="J110" s="580"/>
      <c r="K110" s="83"/>
      <c r="L110" s="83"/>
      <c r="M110" s="229"/>
      <c r="N110" s="1014"/>
    </row>
    <row r="111" spans="1:14" ht="15.75" thickBot="1">
      <c r="A111" s="17" t="s">
        <v>165</v>
      </c>
      <c r="B111" s="100"/>
      <c r="C111" s="57"/>
      <c r="D111" s="553"/>
      <c r="E111" s="59" t="s">
        <v>166</v>
      </c>
      <c r="F111" s="19">
        <f>SUM(F112+F113+F123+F121)</f>
        <v>5616</v>
      </c>
      <c r="G111" s="19">
        <f>SUM(G112+G113+G123+G121)</f>
        <v>5665</v>
      </c>
      <c r="H111" s="72">
        <f aca="true" t="shared" si="13" ref="H111:M111">H112+H113+H123+H121</f>
        <v>5753</v>
      </c>
      <c r="I111" s="70">
        <f t="shared" si="13"/>
        <v>6541</v>
      </c>
      <c r="J111" s="19">
        <f t="shared" si="13"/>
        <v>6344</v>
      </c>
      <c r="K111" s="72">
        <f t="shared" si="13"/>
        <v>6612</v>
      </c>
      <c r="L111" s="70">
        <f t="shared" si="13"/>
        <v>6612</v>
      </c>
      <c r="M111" s="1016">
        <f t="shared" si="13"/>
        <v>6561.5199999999995</v>
      </c>
      <c r="N111" s="982">
        <f>(100/L111)*M111</f>
        <v>99.23653962492438</v>
      </c>
    </row>
    <row r="112" spans="1:14" ht="15">
      <c r="A112" s="278">
        <v>611000</v>
      </c>
      <c r="B112" s="102"/>
      <c r="C112" s="101">
        <v>41</v>
      </c>
      <c r="D112" s="777" t="s">
        <v>143</v>
      </c>
      <c r="E112" s="585" t="s">
        <v>76</v>
      </c>
      <c r="F112" s="230">
        <v>3395</v>
      </c>
      <c r="G112" s="230">
        <v>3482</v>
      </c>
      <c r="H112" s="113">
        <v>3600</v>
      </c>
      <c r="I112" s="104">
        <v>3600</v>
      </c>
      <c r="J112" s="230">
        <v>3503</v>
      </c>
      <c r="K112" s="113">
        <v>3780</v>
      </c>
      <c r="L112" s="104">
        <v>3870</v>
      </c>
      <c r="M112" s="1017">
        <v>3867.52</v>
      </c>
      <c r="N112" s="1009">
        <f>(100/L112)*M112</f>
        <v>99.93591731266149</v>
      </c>
    </row>
    <row r="113" spans="1:14" ht="15">
      <c r="A113" s="207">
        <v>62</v>
      </c>
      <c r="B113" s="77"/>
      <c r="C113" s="3"/>
      <c r="D113" s="641"/>
      <c r="E113" s="577" t="s">
        <v>77</v>
      </c>
      <c r="F113" s="178">
        <f aca="true" t="shared" si="14" ref="F113:M113">SUM(F114:F120)</f>
        <v>1098</v>
      </c>
      <c r="G113" s="178">
        <f t="shared" si="14"/>
        <v>1149</v>
      </c>
      <c r="H113" s="5">
        <f t="shared" si="14"/>
        <v>1273</v>
      </c>
      <c r="I113" s="4">
        <f t="shared" si="14"/>
        <v>1283</v>
      </c>
      <c r="J113" s="178">
        <f t="shared" si="14"/>
        <v>1213</v>
      </c>
      <c r="K113" s="5">
        <f t="shared" si="14"/>
        <v>1352</v>
      </c>
      <c r="L113" s="4">
        <f t="shared" si="14"/>
        <v>1344</v>
      </c>
      <c r="M113" s="990">
        <f t="shared" si="14"/>
        <v>1301.21</v>
      </c>
      <c r="N113" s="1009">
        <f>(100/L113)*M113</f>
        <v>96.81622023809524</v>
      </c>
    </row>
    <row r="114" spans="1:14" ht="15">
      <c r="A114" s="193">
        <v>623000</v>
      </c>
      <c r="B114" s="23"/>
      <c r="C114" s="696">
        <v>41</v>
      </c>
      <c r="D114" s="566" t="s">
        <v>143</v>
      </c>
      <c r="E114" s="578" t="s">
        <v>79</v>
      </c>
      <c r="F114" s="231">
        <v>299</v>
      </c>
      <c r="G114" s="231">
        <v>309</v>
      </c>
      <c r="H114" s="54">
        <v>360</v>
      </c>
      <c r="I114" s="22">
        <v>360</v>
      </c>
      <c r="J114" s="194">
        <v>323</v>
      </c>
      <c r="K114" s="54">
        <v>380</v>
      </c>
      <c r="L114" s="22">
        <v>380</v>
      </c>
      <c r="M114" s="987">
        <v>373.6</v>
      </c>
      <c r="N114" s="1007">
        <f aca="true" t="shared" si="15" ref="N114:N126">(100/L114)*M114</f>
        <v>98.3157894736842</v>
      </c>
    </row>
    <row r="115" spans="1:14" ht="15">
      <c r="A115" s="184">
        <v>625001</v>
      </c>
      <c r="B115" s="7"/>
      <c r="C115" s="709">
        <v>41</v>
      </c>
      <c r="D115" s="555" t="s">
        <v>143</v>
      </c>
      <c r="E115" s="359" t="s">
        <v>80</v>
      </c>
      <c r="F115" s="226">
        <v>46</v>
      </c>
      <c r="G115" s="226">
        <v>47</v>
      </c>
      <c r="H115" s="49">
        <v>52</v>
      </c>
      <c r="I115" s="8">
        <v>52</v>
      </c>
      <c r="J115" s="185">
        <v>49</v>
      </c>
      <c r="K115" s="49">
        <v>55</v>
      </c>
      <c r="L115" s="8">
        <v>55</v>
      </c>
      <c r="M115" s="988">
        <v>47.86</v>
      </c>
      <c r="N115" s="1007">
        <f t="shared" si="15"/>
        <v>87.01818181818182</v>
      </c>
    </row>
    <row r="116" spans="1:14" ht="15">
      <c r="A116" s="184">
        <v>625002</v>
      </c>
      <c r="B116" s="9"/>
      <c r="C116" s="14">
        <v>41</v>
      </c>
      <c r="D116" s="556" t="s">
        <v>143</v>
      </c>
      <c r="E116" s="359" t="s">
        <v>81</v>
      </c>
      <c r="F116" s="226">
        <v>456</v>
      </c>
      <c r="G116" s="226">
        <v>473</v>
      </c>
      <c r="H116" s="49">
        <v>510</v>
      </c>
      <c r="I116" s="8">
        <v>510</v>
      </c>
      <c r="J116" s="185">
        <v>494</v>
      </c>
      <c r="K116" s="49">
        <v>530</v>
      </c>
      <c r="L116" s="8">
        <v>530</v>
      </c>
      <c r="M116" s="988">
        <v>523.04</v>
      </c>
      <c r="N116" s="1007">
        <f t="shared" si="15"/>
        <v>98.68679245283019</v>
      </c>
    </row>
    <row r="117" spans="1:14" ht="15">
      <c r="A117" s="184">
        <v>625003</v>
      </c>
      <c r="B117" s="9"/>
      <c r="C117" s="14">
        <v>41</v>
      </c>
      <c r="D117" s="556" t="s">
        <v>143</v>
      </c>
      <c r="E117" s="359" t="s">
        <v>82</v>
      </c>
      <c r="F117" s="226">
        <v>26</v>
      </c>
      <c r="G117" s="226">
        <v>25</v>
      </c>
      <c r="H117" s="49">
        <v>30</v>
      </c>
      <c r="I117" s="8">
        <v>40</v>
      </c>
      <c r="J117" s="185">
        <v>39</v>
      </c>
      <c r="K117" s="49">
        <v>32</v>
      </c>
      <c r="L117" s="8">
        <v>32</v>
      </c>
      <c r="M117" s="988">
        <v>29.83</v>
      </c>
      <c r="N117" s="1007">
        <f t="shared" si="15"/>
        <v>93.21875</v>
      </c>
    </row>
    <row r="118" spans="1:14" ht="15">
      <c r="A118" s="184">
        <v>625004</v>
      </c>
      <c r="B118" s="9"/>
      <c r="C118" s="14">
        <v>41</v>
      </c>
      <c r="D118" s="556" t="s">
        <v>143</v>
      </c>
      <c r="E118" s="359" t="s">
        <v>83</v>
      </c>
      <c r="F118" s="185">
        <v>97</v>
      </c>
      <c r="G118" s="185">
        <v>101</v>
      </c>
      <c r="H118" s="49">
        <v>110</v>
      </c>
      <c r="I118" s="8">
        <v>110</v>
      </c>
      <c r="J118" s="185">
        <v>106</v>
      </c>
      <c r="K118" s="49">
        <v>130</v>
      </c>
      <c r="L118" s="8">
        <v>130</v>
      </c>
      <c r="M118" s="988">
        <v>112.08</v>
      </c>
      <c r="N118" s="1007">
        <f t="shared" si="15"/>
        <v>86.21538461538462</v>
      </c>
    </row>
    <row r="119" spans="1:14" ht="15">
      <c r="A119" s="184">
        <v>625005</v>
      </c>
      <c r="B119" s="9"/>
      <c r="C119" s="14">
        <v>41</v>
      </c>
      <c r="D119" s="556" t="s">
        <v>143</v>
      </c>
      <c r="E119" s="359" t="s">
        <v>84</v>
      </c>
      <c r="F119" s="185">
        <v>33</v>
      </c>
      <c r="G119" s="185">
        <v>34</v>
      </c>
      <c r="H119" s="49">
        <v>36</v>
      </c>
      <c r="I119" s="8">
        <v>36</v>
      </c>
      <c r="J119" s="185">
        <v>35</v>
      </c>
      <c r="K119" s="49">
        <v>40</v>
      </c>
      <c r="L119" s="8">
        <v>39</v>
      </c>
      <c r="M119" s="988">
        <v>37.36</v>
      </c>
      <c r="N119" s="1007">
        <f t="shared" si="15"/>
        <v>95.7948717948718</v>
      </c>
    </row>
    <row r="120" spans="1:14" ht="15">
      <c r="A120" s="186">
        <v>625007</v>
      </c>
      <c r="B120" s="11"/>
      <c r="C120" s="221">
        <v>41</v>
      </c>
      <c r="D120" s="556" t="s">
        <v>143</v>
      </c>
      <c r="E120" s="603" t="s">
        <v>85</v>
      </c>
      <c r="F120" s="187">
        <v>141</v>
      </c>
      <c r="G120" s="187">
        <v>160</v>
      </c>
      <c r="H120" s="83">
        <v>175</v>
      </c>
      <c r="I120" s="10">
        <v>175</v>
      </c>
      <c r="J120" s="187">
        <v>167</v>
      </c>
      <c r="K120" s="83">
        <v>185</v>
      </c>
      <c r="L120" s="10">
        <v>178</v>
      </c>
      <c r="M120" s="989">
        <v>177.44</v>
      </c>
      <c r="N120" s="1007">
        <f t="shared" si="15"/>
        <v>99.68539325842697</v>
      </c>
    </row>
    <row r="121" spans="1:14" ht="15">
      <c r="A121" s="207">
        <v>631</v>
      </c>
      <c r="B121" s="77"/>
      <c r="C121" s="120"/>
      <c r="D121" s="559"/>
      <c r="E121" s="577" t="s">
        <v>349</v>
      </c>
      <c r="F121" s="178">
        <v>11</v>
      </c>
      <c r="G121" s="178">
        <v>94</v>
      </c>
      <c r="H121" s="5">
        <v>20</v>
      </c>
      <c r="I121" s="4">
        <v>203</v>
      </c>
      <c r="J121" s="178">
        <v>203</v>
      </c>
      <c r="K121" s="5">
        <f>K122</f>
        <v>120</v>
      </c>
      <c r="L121" s="4">
        <f>L122</f>
        <v>0</v>
      </c>
      <c r="M121" s="990"/>
      <c r="N121" s="1009">
        <v>0</v>
      </c>
    </row>
    <row r="122" spans="1:14" ht="15">
      <c r="A122" s="179">
        <v>631001</v>
      </c>
      <c r="B122" s="79"/>
      <c r="C122" s="713">
        <v>41</v>
      </c>
      <c r="D122" s="559" t="s">
        <v>143</v>
      </c>
      <c r="E122" s="587" t="s">
        <v>350</v>
      </c>
      <c r="F122" s="180">
        <v>11</v>
      </c>
      <c r="G122" s="180">
        <v>94</v>
      </c>
      <c r="H122" s="80">
        <v>20</v>
      </c>
      <c r="I122" s="81">
        <v>203</v>
      </c>
      <c r="J122" s="180">
        <v>203</v>
      </c>
      <c r="K122" s="80">
        <v>120</v>
      </c>
      <c r="L122" s="81">
        <v>0</v>
      </c>
      <c r="M122" s="991"/>
      <c r="N122" s="1007">
        <v>0</v>
      </c>
    </row>
    <row r="123" spans="1:14" ht="15">
      <c r="A123" s="207">
        <v>637</v>
      </c>
      <c r="B123" s="3"/>
      <c r="C123" s="145"/>
      <c r="D123" s="559"/>
      <c r="E123" s="577" t="s">
        <v>167</v>
      </c>
      <c r="F123" s="178">
        <f>SUM(F124:F127)</f>
        <v>1112</v>
      </c>
      <c r="G123" s="178">
        <f>SUM(G124:G127)</f>
        <v>940</v>
      </c>
      <c r="H123" s="5">
        <f aca="true" t="shared" si="16" ref="H123:M123">SUM(H124:H126)</f>
        <v>860</v>
      </c>
      <c r="I123" s="4">
        <f t="shared" si="16"/>
        <v>1455</v>
      </c>
      <c r="J123" s="178">
        <f t="shared" si="16"/>
        <v>1425</v>
      </c>
      <c r="K123" s="5">
        <f t="shared" si="16"/>
        <v>1360</v>
      </c>
      <c r="L123" s="4">
        <f t="shared" si="16"/>
        <v>1398</v>
      </c>
      <c r="M123" s="990">
        <f t="shared" si="16"/>
        <v>1392.79</v>
      </c>
      <c r="N123" s="1009">
        <f t="shared" si="15"/>
        <v>99.62732474964236</v>
      </c>
    </row>
    <row r="124" spans="1:14" ht="15">
      <c r="A124" s="193">
        <v>637014</v>
      </c>
      <c r="B124" s="23"/>
      <c r="C124" s="696">
        <v>41</v>
      </c>
      <c r="D124" s="566" t="s">
        <v>143</v>
      </c>
      <c r="E124" s="578" t="s">
        <v>153</v>
      </c>
      <c r="F124" s="194">
        <v>200</v>
      </c>
      <c r="G124" s="194">
        <v>203</v>
      </c>
      <c r="H124" s="54">
        <v>200</v>
      </c>
      <c r="I124" s="22">
        <v>200</v>
      </c>
      <c r="J124" s="194">
        <v>184</v>
      </c>
      <c r="K124" s="54">
        <v>200</v>
      </c>
      <c r="L124" s="22">
        <v>200</v>
      </c>
      <c r="M124" s="987">
        <v>196</v>
      </c>
      <c r="N124" s="1007">
        <f t="shared" si="15"/>
        <v>98</v>
      </c>
    </row>
    <row r="125" spans="1:14" ht="15">
      <c r="A125" s="182">
        <v>637012</v>
      </c>
      <c r="B125" s="7">
        <v>1</v>
      </c>
      <c r="C125" s="709">
        <v>41</v>
      </c>
      <c r="D125" s="567" t="s">
        <v>75</v>
      </c>
      <c r="E125" s="579" t="s">
        <v>168</v>
      </c>
      <c r="F125" s="196">
        <v>867</v>
      </c>
      <c r="G125" s="196">
        <v>696</v>
      </c>
      <c r="H125" s="94">
        <v>600</v>
      </c>
      <c r="I125" s="6">
        <v>1195</v>
      </c>
      <c r="J125" s="183">
        <v>1194</v>
      </c>
      <c r="K125" s="94">
        <v>1100</v>
      </c>
      <c r="L125" s="6">
        <v>1151</v>
      </c>
      <c r="M125" s="992">
        <v>1150.47</v>
      </c>
      <c r="N125" s="1007">
        <f t="shared" si="15"/>
        <v>99.95395308427454</v>
      </c>
    </row>
    <row r="126" spans="1:14" ht="15">
      <c r="A126" s="186">
        <v>637016</v>
      </c>
      <c r="B126" s="11"/>
      <c r="C126" s="221">
        <v>41</v>
      </c>
      <c r="D126" s="567" t="s">
        <v>143</v>
      </c>
      <c r="E126" s="590" t="s">
        <v>157</v>
      </c>
      <c r="F126" s="225">
        <v>45</v>
      </c>
      <c r="G126" s="225">
        <v>41</v>
      </c>
      <c r="H126" s="592">
        <v>60</v>
      </c>
      <c r="I126" s="106">
        <v>60</v>
      </c>
      <c r="J126" s="232">
        <v>47</v>
      </c>
      <c r="K126" s="592">
        <v>60</v>
      </c>
      <c r="L126" s="106">
        <v>47</v>
      </c>
      <c r="M126" s="1018">
        <v>46.32</v>
      </c>
      <c r="N126" s="1011">
        <f t="shared" si="15"/>
        <v>98.5531914893617</v>
      </c>
    </row>
    <row r="127" spans="1:14" ht="15.75" thickBot="1">
      <c r="A127" s="274"/>
      <c r="B127" s="98"/>
      <c r="C127" s="714"/>
      <c r="D127" s="588"/>
      <c r="E127" s="591"/>
      <c r="F127" s="350"/>
      <c r="G127" s="350"/>
      <c r="H127" s="37"/>
      <c r="I127" s="99"/>
      <c r="J127" s="241"/>
      <c r="K127" s="108"/>
      <c r="L127" s="99"/>
      <c r="M127" s="1019"/>
      <c r="N127" s="976"/>
    </row>
    <row r="128" spans="1:14" ht="15.75" thickBot="1">
      <c r="A128" s="17" t="s">
        <v>169</v>
      </c>
      <c r="B128" s="18"/>
      <c r="C128" s="706"/>
      <c r="D128" s="553"/>
      <c r="E128" s="59" t="s">
        <v>170</v>
      </c>
      <c r="F128" s="19">
        <f>SUM(F129+F130+F138+F144)</f>
        <v>3894</v>
      </c>
      <c r="G128" s="19">
        <f>SUM(G129+G130+G138+G144)</f>
        <v>4985</v>
      </c>
      <c r="H128" s="72">
        <f>H129+H130+H138+H144</f>
        <v>5000</v>
      </c>
      <c r="I128" s="70">
        <f>I129+I130+I138+I144</f>
        <v>5000</v>
      </c>
      <c r="J128" s="19">
        <f>J129+J130+J138+J144</f>
        <v>4226</v>
      </c>
      <c r="K128" s="72">
        <f>K129+K130+K138+K144</f>
        <v>5000</v>
      </c>
      <c r="L128" s="70">
        <v>5000</v>
      </c>
      <c r="M128" s="1016">
        <f>M129+M130+M138+M144</f>
        <v>4568.55</v>
      </c>
      <c r="N128" s="982">
        <f>(100/L128)*M128</f>
        <v>91.37100000000001</v>
      </c>
    </row>
    <row r="129" spans="1:14" ht="15">
      <c r="A129" s="278">
        <v>611000</v>
      </c>
      <c r="B129" s="101"/>
      <c r="C129" s="104">
        <v>111</v>
      </c>
      <c r="D129" s="778" t="s">
        <v>171</v>
      </c>
      <c r="E129" s="585" t="s">
        <v>76</v>
      </c>
      <c r="F129" s="593">
        <v>2948</v>
      </c>
      <c r="G129" s="593">
        <v>3250</v>
      </c>
      <c r="H129" s="113">
        <v>3300</v>
      </c>
      <c r="I129" s="104">
        <v>3300</v>
      </c>
      <c r="J129" s="230">
        <v>3244</v>
      </c>
      <c r="K129" s="113">
        <v>3300</v>
      </c>
      <c r="L129" s="104">
        <v>3300</v>
      </c>
      <c r="M129" s="1017">
        <v>3300</v>
      </c>
      <c r="N129" s="1009">
        <f>(100/L129)*M129</f>
        <v>100</v>
      </c>
    </row>
    <row r="130" spans="1:14" ht="15">
      <c r="A130" s="207">
        <v>62</v>
      </c>
      <c r="B130" s="3"/>
      <c r="C130" s="145"/>
      <c r="D130" s="559"/>
      <c r="E130" s="577" t="s">
        <v>77</v>
      </c>
      <c r="F130" s="178">
        <f aca="true" t="shared" si="17" ref="F130:M130">SUM(F131:F137)</f>
        <v>668</v>
      </c>
      <c r="G130" s="178">
        <f t="shared" si="17"/>
        <v>1343</v>
      </c>
      <c r="H130" s="5">
        <f t="shared" si="17"/>
        <v>1370</v>
      </c>
      <c r="I130" s="5">
        <f t="shared" si="17"/>
        <v>1370</v>
      </c>
      <c r="J130" s="178">
        <f t="shared" si="17"/>
        <v>669</v>
      </c>
      <c r="K130" s="5">
        <f t="shared" si="17"/>
        <v>1370</v>
      </c>
      <c r="L130" s="5">
        <f t="shared" si="17"/>
        <v>1370</v>
      </c>
      <c r="M130" s="986">
        <f t="shared" si="17"/>
        <v>1064.45</v>
      </c>
      <c r="N130" s="1009">
        <f>(100/L130)*M130</f>
        <v>77.6970802919708</v>
      </c>
    </row>
    <row r="131" spans="1:14" ht="15">
      <c r="A131" s="193">
        <v>623000</v>
      </c>
      <c r="B131" s="23"/>
      <c r="C131" s="709">
        <v>111</v>
      </c>
      <c r="D131" s="567" t="s">
        <v>171</v>
      </c>
      <c r="E131" s="578" t="s">
        <v>79</v>
      </c>
      <c r="F131" s="231">
        <v>191</v>
      </c>
      <c r="G131" s="231">
        <v>374</v>
      </c>
      <c r="H131" s="54">
        <v>375</v>
      </c>
      <c r="I131" s="22">
        <v>375</v>
      </c>
      <c r="J131" s="194">
        <v>192</v>
      </c>
      <c r="K131" s="54">
        <v>375</v>
      </c>
      <c r="L131" s="22">
        <v>375</v>
      </c>
      <c r="M131" s="987">
        <v>371.16</v>
      </c>
      <c r="N131" s="1007">
        <f aca="true" t="shared" si="18" ref="N131:N145">(100/L131)*M131</f>
        <v>98.976</v>
      </c>
    </row>
    <row r="132" spans="1:14" ht="15">
      <c r="A132" s="184">
        <v>625001</v>
      </c>
      <c r="B132" s="9"/>
      <c r="C132" s="14">
        <v>111</v>
      </c>
      <c r="D132" s="557" t="s">
        <v>171</v>
      </c>
      <c r="E132" s="359" t="s">
        <v>80</v>
      </c>
      <c r="F132" s="226">
        <v>27</v>
      </c>
      <c r="G132" s="226">
        <v>46</v>
      </c>
      <c r="H132" s="49">
        <v>60</v>
      </c>
      <c r="I132" s="8">
        <v>60</v>
      </c>
      <c r="J132" s="185">
        <v>27</v>
      </c>
      <c r="K132" s="49">
        <v>60</v>
      </c>
      <c r="L132" s="8">
        <v>60</v>
      </c>
      <c r="M132" s="988">
        <v>26.76</v>
      </c>
      <c r="N132" s="1007">
        <f t="shared" si="18"/>
        <v>44.6</v>
      </c>
    </row>
    <row r="133" spans="1:14" ht="15">
      <c r="A133" s="184">
        <v>625002</v>
      </c>
      <c r="B133" s="9"/>
      <c r="C133" s="14">
        <v>111</v>
      </c>
      <c r="D133" s="557" t="s">
        <v>171</v>
      </c>
      <c r="E133" s="359" t="s">
        <v>81</v>
      </c>
      <c r="F133" s="226">
        <v>268</v>
      </c>
      <c r="G133" s="226">
        <v>508</v>
      </c>
      <c r="H133" s="49">
        <v>515</v>
      </c>
      <c r="I133" s="8">
        <v>515</v>
      </c>
      <c r="J133" s="185">
        <v>268</v>
      </c>
      <c r="K133" s="49">
        <v>515</v>
      </c>
      <c r="L133" s="8">
        <v>515</v>
      </c>
      <c r="M133" s="988">
        <v>484.13</v>
      </c>
      <c r="N133" s="1007">
        <f t="shared" si="18"/>
        <v>94.00582524271844</v>
      </c>
    </row>
    <row r="134" spans="1:14" ht="15">
      <c r="A134" s="184">
        <v>625003</v>
      </c>
      <c r="B134" s="9"/>
      <c r="C134" s="14">
        <v>111</v>
      </c>
      <c r="D134" s="557" t="s">
        <v>171</v>
      </c>
      <c r="E134" s="359" t="s">
        <v>82</v>
      </c>
      <c r="F134" s="226">
        <v>15</v>
      </c>
      <c r="G134" s="226">
        <v>34</v>
      </c>
      <c r="H134" s="49">
        <v>35</v>
      </c>
      <c r="I134" s="8">
        <v>35</v>
      </c>
      <c r="J134" s="185">
        <v>17</v>
      </c>
      <c r="K134" s="49">
        <v>35</v>
      </c>
      <c r="L134" s="8">
        <v>35</v>
      </c>
      <c r="M134" s="988">
        <v>15.24</v>
      </c>
      <c r="N134" s="1007">
        <f t="shared" si="18"/>
        <v>43.542857142857144</v>
      </c>
    </row>
    <row r="135" spans="1:14" ht="15">
      <c r="A135" s="184">
        <v>625004</v>
      </c>
      <c r="B135" s="14"/>
      <c r="C135" s="14">
        <v>111</v>
      </c>
      <c r="D135" s="557" t="s">
        <v>171</v>
      </c>
      <c r="E135" s="359" t="s">
        <v>83</v>
      </c>
      <c r="F135" s="185">
        <v>57</v>
      </c>
      <c r="G135" s="185">
        <v>114</v>
      </c>
      <c r="H135" s="49">
        <v>115</v>
      </c>
      <c r="I135" s="8">
        <v>115</v>
      </c>
      <c r="J135" s="185">
        <v>57</v>
      </c>
      <c r="K135" s="49">
        <v>115</v>
      </c>
      <c r="L135" s="8">
        <v>115</v>
      </c>
      <c r="M135" s="988">
        <v>57.36</v>
      </c>
      <c r="N135" s="1007">
        <f t="shared" si="18"/>
        <v>49.87826086956522</v>
      </c>
    </row>
    <row r="136" spans="1:14" ht="15">
      <c r="A136" s="182">
        <v>625005</v>
      </c>
      <c r="B136" s="7"/>
      <c r="C136" s="709">
        <v>111</v>
      </c>
      <c r="D136" s="557" t="s">
        <v>171</v>
      </c>
      <c r="E136" s="359" t="s">
        <v>84</v>
      </c>
      <c r="F136" s="196">
        <v>19</v>
      </c>
      <c r="G136" s="196">
        <v>36</v>
      </c>
      <c r="H136" s="49">
        <v>37</v>
      </c>
      <c r="I136" s="8">
        <v>37</v>
      </c>
      <c r="J136" s="185">
        <v>17</v>
      </c>
      <c r="K136" s="49">
        <v>37</v>
      </c>
      <c r="L136" s="8">
        <v>37</v>
      </c>
      <c r="M136" s="988">
        <v>19.08</v>
      </c>
      <c r="N136" s="1007">
        <f t="shared" si="18"/>
        <v>51.567567567567565</v>
      </c>
    </row>
    <row r="137" spans="1:14" ht="15">
      <c r="A137" s="186">
        <v>625007</v>
      </c>
      <c r="B137" s="33"/>
      <c r="C137" s="219">
        <v>111</v>
      </c>
      <c r="D137" s="554" t="s">
        <v>171</v>
      </c>
      <c r="E137" s="590" t="s">
        <v>85</v>
      </c>
      <c r="F137" s="225">
        <v>91</v>
      </c>
      <c r="G137" s="225">
        <v>231</v>
      </c>
      <c r="H137" s="561">
        <v>233</v>
      </c>
      <c r="I137" s="24">
        <v>233</v>
      </c>
      <c r="J137" s="225">
        <v>91</v>
      </c>
      <c r="K137" s="561">
        <v>233</v>
      </c>
      <c r="L137" s="24">
        <v>233</v>
      </c>
      <c r="M137" s="995">
        <v>90.72</v>
      </c>
      <c r="N137" s="1007">
        <f t="shared" si="18"/>
        <v>38.93562231759657</v>
      </c>
    </row>
    <row r="138" spans="1:14" ht="15">
      <c r="A138" s="177">
        <v>63</v>
      </c>
      <c r="B138" s="3"/>
      <c r="C138" s="145"/>
      <c r="D138" s="559"/>
      <c r="E138" s="577" t="s">
        <v>167</v>
      </c>
      <c r="F138" s="178">
        <f aca="true" t="shared" si="19" ref="F138:M138">SUM(F139:F143)</f>
        <v>270</v>
      </c>
      <c r="G138" s="178">
        <f t="shared" si="19"/>
        <v>384</v>
      </c>
      <c r="H138" s="5">
        <f t="shared" si="19"/>
        <v>320</v>
      </c>
      <c r="I138" s="4">
        <f t="shared" si="19"/>
        <v>320</v>
      </c>
      <c r="J138" s="178">
        <f t="shared" si="19"/>
        <v>305</v>
      </c>
      <c r="K138" s="5">
        <f t="shared" si="19"/>
        <v>320</v>
      </c>
      <c r="L138" s="4">
        <f t="shared" si="19"/>
        <v>320</v>
      </c>
      <c r="M138" s="990">
        <f t="shared" si="19"/>
        <v>196.10000000000002</v>
      </c>
      <c r="N138" s="1009">
        <f t="shared" si="18"/>
        <v>61.28125000000001</v>
      </c>
    </row>
    <row r="139" spans="1:14" ht="15">
      <c r="A139" s="193">
        <v>631001</v>
      </c>
      <c r="B139" s="23"/>
      <c r="C139" s="221">
        <v>111</v>
      </c>
      <c r="D139" s="555" t="s">
        <v>171</v>
      </c>
      <c r="E139" s="578" t="s">
        <v>349</v>
      </c>
      <c r="F139" s="231">
        <v>15</v>
      </c>
      <c r="G139" s="231">
        <v>20</v>
      </c>
      <c r="H139" s="54">
        <v>20</v>
      </c>
      <c r="I139" s="22">
        <v>50</v>
      </c>
      <c r="J139" s="194">
        <v>46</v>
      </c>
      <c r="K139" s="54">
        <v>20</v>
      </c>
      <c r="L139" s="22">
        <v>34</v>
      </c>
      <c r="M139" s="987">
        <v>33.45</v>
      </c>
      <c r="N139" s="1007">
        <f t="shared" si="18"/>
        <v>98.38235294117649</v>
      </c>
    </row>
    <row r="140" spans="1:14" ht="15">
      <c r="A140" s="184">
        <v>633006</v>
      </c>
      <c r="B140" s="9">
        <v>1</v>
      </c>
      <c r="C140" s="352">
        <v>111</v>
      </c>
      <c r="D140" s="556" t="s">
        <v>171</v>
      </c>
      <c r="E140" s="359" t="s">
        <v>99</v>
      </c>
      <c r="F140" s="185">
        <v>155</v>
      </c>
      <c r="G140" s="185">
        <v>150</v>
      </c>
      <c r="H140" s="94">
        <v>120</v>
      </c>
      <c r="I140" s="6">
        <v>100</v>
      </c>
      <c r="J140" s="183">
        <v>100</v>
      </c>
      <c r="K140" s="94">
        <v>120</v>
      </c>
      <c r="L140" s="6">
        <v>106</v>
      </c>
      <c r="M140" s="992">
        <v>33.07</v>
      </c>
      <c r="N140" s="1007">
        <f t="shared" si="18"/>
        <v>31.19811320754717</v>
      </c>
    </row>
    <row r="141" spans="1:14" ht="15">
      <c r="A141" s="184">
        <v>633006</v>
      </c>
      <c r="B141" s="9">
        <v>4</v>
      </c>
      <c r="C141" s="352">
        <v>111</v>
      </c>
      <c r="D141" s="556" t="s">
        <v>171</v>
      </c>
      <c r="E141" s="359" t="s">
        <v>102</v>
      </c>
      <c r="F141" s="196"/>
      <c r="G141" s="196">
        <v>64</v>
      </c>
      <c r="H141" s="49">
        <v>30</v>
      </c>
      <c r="I141" s="8">
        <v>30</v>
      </c>
      <c r="J141" s="185">
        <v>20</v>
      </c>
      <c r="K141" s="49">
        <v>30</v>
      </c>
      <c r="L141" s="8">
        <v>30</v>
      </c>
      <c r="M141" s="988">
        <v>30</v>
      </c>
      <c r="N141" s="1007">
        <f t="shared" si="18"/>
        <v>100</v>
      </c>
    </row>
    <row r="142" spans="1:14" ht="15">
      <c r="A142" s="184">
        <v>633009</v>
      </c>
      <c r="B142" s="9">
        <v>1</v>
      </c>
      <c r="C142" s="14">
        <v>111</v>
      </c>
      <c r="D142" s="557" t="s">
        <v>171</v>
      </c>
      <c r="E142" s="509" t="s">
        <v>172</v>
      </c>
      <c r="F142" s="185"/>
      <c r="G142" s="185">
        <v>50</v>
      </c>
      <c r="H142" s="49">
        <v>50</v>
      </c>
      <c r="I142" s="8">
        <v>40</v>
      </c>
      <c r="J142" s="185">
        <v>40</v>
      </c>
      <c r="K142" s="49">
        <v>50</v>
      </c>
      <c r="L142" s="8">
        <v>50</v>
      </c>
      <c r="M142" s="988"/>
      <c r="N142" s="1007">
        <f t="shared" si="18"/>
        <v>0</v>
      </c>
    </row>
    <row r="143" spans="1:14" ht="15">
      <c r="A143" s="186">
        <v>637013</v>
      </c>
      <c r="B143" s="33"/>
      <c r="C143" s="140">
        <v>111</v>
      </c>
      <c r="D143" s="558" t="s">
        <v>171</v>
      </c>
      <c r="E143" s="560" t="s">
        <v>173</v>
      </c>
      <c r="F143" s="183">
        <v>100</v>
      </c>
      <c r="G143" s="183">
        <v>100</v>
      </c>
      <c r="H143" s="83">
        <v>100</v>
      </c>
      <c r="I143" s="10">
        <v>100</v>
      </c>
      <c r="J143" s="187">
        <v>99</v>
      </c>
      <c r="K143" s="83">
        <v>100</v>
      </c>
      <c r="L143" s="10">
        <v>100</v>
      </c>
      <c r="M143" s="989">
        <v>99.58</v>
      </c>
      <c r="N143" s="1007">
        <f t="shared" si="18"/>
        <v>99.58</v>
      </c>
    </row>
    <row r="144" spans="1:14" ht="15">
      <c r="A144" s="177">
        <v>642</v>
      </c>
      <c r="B144" s="3"/>
      <c r="C144" s="145"/>
      <c r="D144" s="559"/>
      <c r="E144" s="548" t="s">
        <v>174</v>
      </c>
      <c r="F144" s="178">
        <v>8</v>
      </c>
      <c r="G144" s="178">
        <v>8</v>
      </c>
      <c r="H144" s="5">
        <v>10</v>
      </c>
      <c r="I144" s="4">
        <v>10</v>
      </c>
      <c r="J144" s="178">
        <v>8</v>
      </c>
      <c r="K144" s="5">
        <f>K145</f>
        <v>10</v>
      </c>
      <c r="L144" s="4">
        <f>L145</f>
        <v>10</v>
      </c>
      <c r="M144" s="990">
        <f>M145</f>
        <v>8</v>
      </c>
      <c r="N144" s="1009">
        <f t="shared" si="18"/>
        <v>80</v>
      </c>
    </row>
    <row r="145" spans="1:14" ht="15">
      <c r="A145" s="217">
        <v>642006</v>
      </c>
      <c r="B145" s="105"/>
      <c r="C145" s="712">
        <v>111</v>
      </c>
      <c r="D145" s="586" t="s">
        <v>175</v>
      </c>
      <c r="E145" s="551" t="s">
        <v>176</v>
      </c>
      <c r="F145" s="180">
        <v>8</v>
      </c>
      <c r="G145" s="180">
        <v>8</v>
      </c>
      <c r="H145" s="80">
        <v>10</v>
      </c>
      <c r="I145" s="37">
        <v>10</v>
      </c>
      <c r="J145" s="196">
        <v>8</v>
      </c>
      <c r="K145" s="80">
        <v>10</v>
      </c>
      <c r="L145" s="81">
        <v>10</v>
      </c>
      <c r="M145" s="991">
        <v>8</v>
      </c>
      <c r="N145" s="1006">
        <f t="shared" si="18"/>
        <v>80</v>
      </c>
    </row>
    <row r="146" spans="1:14" ht="15.75" thickBot="1">
      <c r="A146" s="212"/>
      <c r="B146" s="98"/>
      <c r="C146" s="98"/>
      <c r="D146" s="643"/>
      <c r="E146" s="582"/>
      <c r="F146" s="350"/>
      <c r="G146" s="350"/>
      <c r="H146" s="108"/>
      <c r="I146" s="99"/>
      <c r="J146" s="241"/>
      <c r="K146" s="212"/>
      <c r="L146" s="108"/>
      <c r="M146" s="1020"/>
      <c r="N146" s="1014"/>
    </row>
    <row r="147" spans="1:14" ht="15.75" thickBot="1">
      <c r="A147" s="71" t="s">
        <v>177</v>
      </c>
      <c r="B147" s="18"/>
      <c r="C147" s="18"/>
      <c r="D147" s="66"/>
      <c r="E147" s="59" t="s">
        <v>178</v>
      </c>
      <c r="F147" s="19">
        <v>2082</v>
      </c>
      <c r="G147" s="19">
        <v>1316</v>
      </c>
      <c r="H147" s="72">
        <v>2500</v>
      </c>
      <c r="I147" s="70">
        <v>2500</v>
      </c>
      <c r="J147" s="19">
        <v>2370</v>
      </c>
      <c r="K147" s="72">
        <v>7500</v>
      </c>
      <c r="L147" s="70">
        <f>L148</f>
        <v>7500</v>
      </c>
      <c r="M147" s="1016">
        <f>M148</f>
        <v>4324.33</v>
      </c>
      <c r="N147" s="982">
        <f>(100/L147)*M147</f>
        <v>57.65773333333333</v>
      </c>
    </row>
    <row r="148" spans="1:14" ht="15">
      <c r="A148" s="215">
        <v>637</v>
      </c>
      <c r="B148" s="74"/>
      <c r="C148" s="74">
        <v>111</v>
      </c>
      <c r="D148" s="779" t="s">
        <v>179</v>
      </c>
      <c r="E148" s="600" t="s">
        <v>180</v>
      </c>
      <c r="F148" s="233">
        <v>2082</v>
      </c>
      <c r="G148" s="233">
        <v>1316</v>
      </c>
      <c r="H148" s="75">
        <v>2500</v>
      </c>
      <c r="I148" s="73">
        <v>2500</v>
      </c>
      <c r="J148" s="233">
        <v>2370</v>
      </c>
      <c r="K148" s="75">
        <v>7500</v>
      </c>
      <c r="L148" s="73">
        <v>7500</v>
      </c>
      <c r="M148" s="1021">
        <v>4324.33</v>
      </c>
      <c r="N148" s="1009">
        <f>(100/L148)*M148</f>
        <v>57.65773333333333</v>
      </c>
    </row>
    <row r="149" spans="1:14" ht="15.75" thickBot="1">
      <c r="A149" s="275"/>
      <c r="B149" s="110"/>
      <c r="C149" s="110"/>
      <c r="D149" s="595"/>
      <c r="E149" s="601"/>
      <c r="F149" s="350"/>
      <c r="G149" s="350"/>
      <c r="H149" s="108"/>
      <c r="I149" s="37"/>
      <c r="J149" s="198"/>
      <c r="K149" s="37"/>
      <c r="L149" s="37"/>
      <c r="M149" s="994"/>
      <c r="N149" s="975"/>
    </row>
    <row r="150" spans="1:14" ht="15.75" thickBot="1">
      <c r="A150" s="1" t="s">
        <v>181</v>
      </c>
      <c r="B150" s="2"/>
      <c r="C150" s="2"/>
      <c r="D150" s="356"/>
      <c r="E150" s="602" t="s">
        <v>182</v>
      </c>
      <c r="F150" s="242">
        <f>F151</f>
        <v>11571</v>
      </c>
      <c r="G150" s="242">
        <f>G151</f>
        <v>9626</v>
      </c>
      <c r="H150" s="60">
        <f>H151</f>
        <v>14650</v>
      </c>
      <c r="I150" s="60">
        <f>I151</f>
        <v>14650</v>
      </c>
      <c r="J150" s="60">
        <f>J151</f>
        <v>9892</v>
      </c>
      <c r="K150" s="60">
        <v>13150</v>
      </c>
      <c r="L150" s="60">
        <f>L151</f>
        <v>10150</v>
      </c>
      <c r="M150" s="984">
        <f>M151</f>
        <v>7761.37</v>
      </c>
      <c r="N150" s="982">
        <f aca="true" t="shared" si="20" ref="N150:N155">(100/L150)*M150</f>
        <v>76.46669950738917</v>
      </c>
    </row>
    <row r="151" spans="1:14" ht="15">
      <c r="A151" s="273">
        <v>65</v>
      </c>
      <c r="B151" s="101"/>
      <c r="C151" s="101"/>
      <c r="D151" s="596"/>
      <c r="E151" s="585" t="s">
        <v>183</v>
      </c>
      <c r="F151" s="234">
        <f>F152+F153+F154+F155</f>
        <v>11571</v>
      </c>
      <c r="G151" s="234">
        <f>G152+G153+G154+G155</f>
        <v>9626</v>
      </c>
      <c r="H151" s="113">
        <f aca="true" t="shared" si="21" ref="H151:M151">SUM(H152:H155)</f>
        <v>14650</v>
      </c>
      <c r="I151" s="113">
        <f t="shared" si="21"/>
        <v>14650</v>
      </c>
      <c r="J151" s="234">
        <f t="shared" si="21"/>
        <v>9892</v>
      </c>
      <c r="K151" s="113">
        <f t="shared" si="21"/>
        <v>13150</v>
      </c>
      <c r="L151" s="113">
        <f t="shared" si="21"/>
        <v>10150</v>
      </c>
      <c r="M151" s="1022">
        <f t="shared" si="21"/>
        <v>7761.37</v>
      </c>
      <c r="N151" s="1009">
        <f t="shared" si="20"/>
        <v>76.46669950738917</v>
      </c>
    </row>
    <row r="152" spans="1:14" ht="15">
      <c r="A152" s="193">
        <v>651002</v>
      </c>
      <c r="B152" s="23"/>
      <c r="C152" s="23">
        <v>41</v>
      </c>
      <c r="D152" s="206" t="s">
        <v>75</v>
      </c>
      <c r="E152" s="578" t="s">
        <v>184</v>
      </c>
      <c r="F152" s="235">
        <v>6284</v>
      </c>
      <c r="G152" s="235">
        <v>4937</v>
      </c>
      <c r="H152" s="598">
        <v>5100</v>
      </c>
      <c r="I152" s="114">
        <v>5100</v>
      </c>
      <c r="J152" s="235">
        <v>3884</v>
      </c>
      <c r="K152" s="598">
        <v>3600</v>
      </c>
      <c r="L152" s="114">
        <v>3600</v>
      </c>
      <c r="M152" s="1023">
        <v>3029.57</v>
      </c>
      <c r="N152" s="1007">
        <f t="shared" si="20"/>
        <v>84.15472222222222</v>
      </c>
    </row>
    <row r="153" spans="1:14" ht="15">
      <c r="A153" s="952">
        <v>651002</v>
      </c>
      <c r="B153" s="288">
        <v>20</v>
      </c>
      <c r="C153" s="953">
        <v>41</v>
      </c>
      <c r="D153" s="954" t="s">
        <v>75</v>
      </c>
      <c r="E153" s="955" t="s">
        <v>445</v>
      </c>
      <c r="F153" s="636"/>
      <c r="G153" s="636"/>
      <c r="H153" s="794">
        <v>4000</v>
      </c>
      <c r="I153" s="300">
        <v>3750</v>
      </c>
      <c r="J153" s="636">
        <v>585</v>
      </c>
      <c r="K153" s="794">
        <v>4000</v>
      </c>
      <c r="L153" s="300">
        <v>1000</v>
      </c>
      <c r="M153" s="1024">
        <v>596.25</v>
      </c>
      <c r="N153" s="1007">
        <f t="shared" si="20"/>
        <v>59.625</v>
      </c>
    </row>
    <row r="154" spans="1:14" ht="15">
      <c r="A154" s="195">
        <v>651003</v>
      </c>
      <c r="B154" s="7">
        <v>50</v>
      </c>
      <c r="C154" s="9">
        <v>41</v>
      </c>
      <c r="D154" s="119" t="s">
        <v>75</v>
      </c>
      <c r="E154" s="359" t="s">
        <v>185</v>
      </c>
      <c r="F154" s="263">
        <v>3942</v>
      </c>
      <c r="G154" s="263">
        <v>3781</v>
      </c>
      <c r="H154" s="569">
        <v>4200</v>
      </c>
      <c r="I154" s="56">
        <v>4200</v>
      </c>
      <c r="J154" s="189">
        <v>3912</v>
      </c>
      <c r="K154" s="569">
        <v>4200</v>
      </c>
      <c r="L154" s="56">
        <v>4200</v>
      </c>
      <c r="M154" s="996">
        <v>3466.59</v>
      </c>
      <c r="N154" s="1007">
        <f t="shared" si="20"/>
        <v>82.53785714285713</v>
      </c>
    </row>
    <row r="155" spans="1:14" ht="15">
      <c r="A155" s="192">
        <v>653001</v>
      </c>
      <c r="B155" s="33"/>
      <c r="C155" s="33">
        <v>41</v>
      </c>
      <c r="D155" s="736" t="s">
        <v>75</v>
      </c>
      <c r="E155" s="590" t="s">
        <v>186</v>
      </c>
      <c r="F155" s="605">
        <v>1345</v>
      </c>
      <c r="G155" s="605">
        <v>908</v>
      </c>
      <c r="H155" s="576">
        <v>1350</v>
      </c>
      <c r="I155" s="90">
        <v>1600</v>
      </c>
      <c r="J155" s="236">
        <v>1511</v>
      </c>
      <c r="K155" s="576">
        <v>1350</v>
      </c>
      <c r="L155" s="90">
        <v>1350</v>
      </c>
      <c r="M155" s="1025">
        <v>668.96</v>
      </c>
      <c r="N155" s="1007">
        <f t="shared" si="20"/>
        <v>49.552592592592596</v>
      </c>
    </row>
    <row r="156" spans="1:14" ht="15.75" thickBot="1">
      <c r="A156" s="195"/>
      <c r="B156" s="16"/>
      <c r="C156" s="221"/>
      <c r="D156" s="137"/>
      <c r="E156" s="603"/>
      <c r="F156" s="350"/>
      <c r="G156" s="350"/>
      <c r="H156" s="37"/>
      <c r="I156" s="13"/>
      <c r="J156" s="196"/>
      <c r="K156" s="37"/>
      <c r="L156" s="13"/>
      <c r="M156" s="196"/>
      <c r="N156" s="1026"/>
    </row>
    <row r="157" spans="1:14" ht="15.75" thickBot="1">
      <c r="A157" s="17" t="s">
        <v>187</v>
      </c>
      <c r="B157" s="18"/>
      <c r="C157" s="706"/>
      <c r="D157" s="597"/>
      <c r="E157" s="604" t="s">
        <v>188</v>
      </c>
      <c r="F157" s="30">
        <f>SUM(F158+F163)</f>
        <v>526</v>
      </c>
      <c r="G157" s="30">
        <f>SUM(G158+G163)</f>
        <v>434</v>
      </c>
      <c r="H157" s="808"/>
      <c r="I157" s="809"/>
      <c r="J157" s="19"/>
      <c r="K157" s="810"/>
      <c r="L157" s="811"/>
      <c r="M157" s="116"/>
      <c r="N157" s="981"/>
    </row>
    <row r="158" spans="1:14" ht="15">
      <c r="A158" s="208">
        <v>62</v>
      </c>
      <c r="B158" s="74"/>
      <c r="C158" s="707"/>
      <c r="D158" s="584"/>
      <c r="E158" s="585" t="s">
        <v>77</v>
      </c>
      <c r="F158" s="233">
        <v>61</v>
      </c>
      <c r="G158" s="233">
        <v>125</v>
      </c>
      <c r="H158" s="75"/>
      <c r="I158" s="73"/>
      <c r="J158" s="233"/>
      <c r="K158" s="75"/>
      <c r="L158" s="812"/>
      <c r="M158" s="233"/>
      <c r="N158" s="974"/>
    </row>
    <row r="159" spans="1:14" ht="15">
      <c r="A159" s="193">
        <v>623000</v>
      </c>
      <c r="B159" s="23"/>
      <c r="C159" s="696">
        <v>111</v>
      </c>
      <c r="D159" s="566" t="s">
        <v>189</v>
      </c>
      <c r="E159" s="549" t="s">
        <v>79</v>
      </c>
      <c r="F159" s="231">
        <v>19</v>
      </c>
      <c r="G159" s="231">
        <v>39</v>
      </c>
      <c r="H159" s="54"/>
      <c r="I159" s="22"/>
      <c r="J159" s="194"/>
      <c r="K159" s="54"/>
      <c r="L159" s="22"/>
      <c r="M159" s="194"/>
      <c r="N159" s="815"/>
    </row>
    <row r="160" spans="1:14" ht="15">
      <c r="A160" s="184">
        <v>625002</v>
      </c>
      <c r="B160" s="9"/>
      <c r="C160" s="14">
        <v>111</v>
      </c>
      <c r="D160" s="557" t="s">
        <v>189</v>
      </c>
      <c r="E160" s="509" t="s">
        <v>81</v>
      </c>
      <c r="F160" s="226">
        <v>26</v>
      </c>
      <c r="G160" s="226">
        <v>54</v>
      </c>
      <c r="H160" s="49"/>
      <c r="I160" s="8"/>
      <c r="J160" s="185"/>
      <c r="K160" s="49"/>
      <c r="L160" s="8"/>
      <c r="M160" s="185"/>
      <c r="N160" s="817"/>
    </row>
    <row r="161" spans="1:14" ht="15">
      <c r="A161" s="184">
        <v>625003</v>
      </c>
      <c r="B161" s="9"/>
      <c r="C161" s="14">
        <v>111</v>
      </c>
      <c r="D161" s="557" t="s">
        <v>189</v>
      </c>
      <c r="E161" s="509" t="s">
        <v>82</v>
      </c>
      <c r="F161" s="226">
        <v>2</v>
      </c>
      <c r="G161" s="226">
        <v>3</v>
      </c>
      <c r="H161" s="49"/>
      <c r="I161" s="8"/>
      <c r="J161" s="185"/>
      <c r="K161" s="49"/>
      <c r="L161" s="8"/>
      <c r="M161" s="185"/>
      <c r="N161" s="817"/>
    </row>
    <row r="162" spans="1:14" ht="15">
      <c r="A162" s="184">
        <v>625004</v>
      </c>
      <c r="B162" s="14"/>
      <c r="C162" s="14">
        <v>111</v>
      </c>
      <c r="D162" s="557" t="s">
        <v>189</v>
      </c>
      <c r="E162" s="509" t="s">
        <v>83</v>
      </c>
      <c r="F162" s="1030">
        <v>6</v>
      </c>
      <c r="G162" s="225">
        <v>12</v>
      </c>
      <c r="H162" s="49"/>
      <c r="I162" s="8"/>
      <c r="J162" s="185"/>
      <c r="K162" s="49"/>
      <c r="L162" s="8"/>
      <c r="M162" s="185"/>
      <c r="N162" s="975"/>
    </row>
    <row r="163" spans="1:14" ht="15">
      <c r="A163" s="177">
        <v>63</v>
      </c>
      <c r="B163" s="3"/>
      <c r="C163" s="145"/>
      <c r="D163" s="559"/>
      <c r="E163" s="548" t="s">
        <v>167</v>
      </c>
      <c r="F163" s="191">
        <v>465</v>
      </c>
      <c r="G163" s="191">
        <v>309</v>
      </c>
      <c r="H163" s="5"/>
      <c r="I163" s="4"/>
      <c r="J163" s="178"/>
      <c r="K163" s="5"/>
      <c r="L163" s="4"/>
      <c r="M163" s="178"/>
      <c r="N163" s="1028"/>
    </row>
    <row r="164" spans="1:14" ht="15">
      <c r="A164" s="186">
        <v>637027</v>
      </c>
      <c r="B164" s="11"/>
      <c r="C164" s="219">
        <v>111</v>
      </c>
      <c r="D164" s="554" t="s">
        <v>189</v>
      </c>
      <c r="E164" s="550" t="s">
        <v>190</v>
      </c>
      <c r="F164" s="180">
        <v>465</v>
      </c>
      <c r="G164" s="180">
        <v>309</v>
      </c>
      <c r="H164" s="83"/>
      <c r="I164" s="10"/>
      <c r="J164" s="187"/>
      <c r="K164" s="83"/>
      <c r="L164" s="10"/>
      <c r="M164" s="187"/>
      <c r="N164" s="1027"/>
    </row>
    <row r="165" spans="1:14" ht="15.75" thickBot="1">
      <c r="A165" s="272"/>
      <c r="B165" s="28"/>
      <c r="C165" s="711"/>
      <c r="D165" s="583"/>
      <c r="E165" s="608"/>
      <c r="F165" s="350"/>
      <c r="G165" s="350"/>
      <c r="H165" s="130"/>
      <c r="I165" s="21"/>
      <c r="J165" s="191"/>
      <c r="K165" s="130"/>
      <c r="L165" s="21"/>
      <c r="M165" s="191"/>
      <c r="N165" s="1029"/>
    </row>
    <row r="166" spans="1:14" ht="15.75" thickBot="1">
      <c r="A166" s="17" t="s">
        <v>191</v>
      </c>
      <c r="B166" s="18"/>
      <c r="C166" s="706"/>
      <c r="D166" s="553"/>
      <c r="E166" s="546" t="s">
        <v>352</v>
      </c>
      <c r="F166" s="60">
        <f>F167+F169+F175+F183+F181+F179</f>
        <v>1718</v>
      </c>
      <c r="G166" s="60">
        <f>G167+G169+G175+G183+G181+G179</f>
        <v>3547</v>
      </c>
      <c r="H166" s="72">
        <f>H167+H169+H175+H179+H183+H187+H181</f>
        <v>4400</v>
      </c>
      <c r="I166" s="72">
        <f>I167+I169+I175+I179+I181+I183+I187</f>
        <v>4951</v>
      </c>
      <c r="J166" s="19">
        <f>J167+J169+J175+J179+J181+J183+J187</f>
        <v>4449</v>
      </c>
      <c r="K166" s="72">
        <f>K167+K169+K174+K178+K180+K182+K184</f>
        <v>4166</v>
      </c>
      <c r="L166" s="72">
        <f>L167+L169+L174+L178+L180+L182+L184</f>
        <v>4166</v>
      </c>
      <c r="M166" s="984">
        <f>M167+M169+M174+M178+M180+M182+M184</f>
        <v>3891.77</v>
      </c>
      <c r="N166" s="982">
        <f aca="true" t="shared" si="22" ref="N166:N171">(100/L166)*M166</f>
        <v>93.41742678828612</v>
      </c>
    </row>
    <row r="167" spans="1:14" ht="15">
      <c r="A167" s="273">
        <v>632</v>
      </c>
      <c r="B167" s="101"/>
      <c r="C167" s="151"/>
      <c r="D167" s="584"/>
      <c r="E167" s="609" t="s">
        <v>87</v>
      </c>
      <c r="F167" s="237">
        <v>327</v>
      </c>
      <c r="G167" s="237">
        <v>242</v>
      </c>
      <c r="H167" s="142">
        <v>1000</v>
      </c>
      <c r="I167" s="117">
        <v>140</v>
      </c>
      <c r="J167" s="237">
        <v>140</v>
      </c>
      <c r="K167" s="142">
        <f>K168</f>
        <v>1000</v>
      </c>
      <c r="L167" s="117">
        <f>L168</f>
        <v>228</v>
      </c>
      <c r="M167" s="1034">
        <f>M168</f>
        <v>14.15</v>
      </c>
      <c r="N167" s="1009">
        <f t="shared" si="22"/>
        <v>6.206140350877193</v>
      </c>
    </row>
    <row r="168" spans="1:14" ht="15">
      <c r="A168" s="186">
        <v>632001</v>
      </c>
      <c r="B168" s="50">
        <v>3</v>
      </c>
      <c r="C168" s="122">
        <v>41</v>
      </c>
      <c r="D168" s="554" t="s">
        <v>192</v>
      </c>
      <c r="E168" s="551" t="s">
        <v>193</v>
      </c>
      <c r="F168" s="231">
        <v>327</v>
      </c>
      <c r="G168" s="231">
        <v>242</v>
      </c>
      <c r="H168" s="118">
        <v>1000</v>
      </c>
      <c r="I168" s="96">
        <v>140</v>
      </c>
      <c r="J168" s="231">
        <v>140</v>
      </c>
      <c r="K168" s="118">
        <v>1000</v>
      </c>
      <c r="L168" s="96">
        <v>228</v>
      </c>
      <c r="M168" s="1035">
        <v>14.15</v>
      </c>
      <c r="N168" s="1007">
        <f t="shared" si="22"/>
        <v>6.206140350877193</v>
      </c>
    </row>
    <row r="169" spans="1:14" ht="15">
      <c r="A169" s="207">
        <v>633</v>
      </c>
      <c r="B169" s="109"/>
      <c r="C169" s="708"/>
      <c r="D169" s="559"/>
      <c r="E169" s="548" t="s">
        <v>167</v>
      </c>
      <c r="F169" s="181">
        <v>1130</v>
      </c>
      <c r="G169" s="181">
        <v>2698</v>
      </c>
      <c r="H169" s="5">
        <v>1500</v>
      </c>
      <c r="I169" s="4">
        <v>3310</v>
      </c>
      <c r="J169" s="178">
        <f>SUM(J170:J174)</f>
        <v>3808</v>
      </c>
      <c r="K169" s="5">
        <f>SUM(K170:K173)</f>
        <v>1500</v>
      </c>
      <c r="L169" s="4">
        <f>SUM(L170:L173)</f>
        <v>3165</v>
      </c>
      <c r="M169" s="990">
        <f>SUM(M170:M173)</f>
        <v>3165</v>
      </c>
      <c r="N169" s="1009">
        <f t="shared" si="22"/>
        <v>100</v>
      </c>
    </row>
    <row r="170" spans="1:14" ht="15">
      <c r="A170" s="195">
        <v>633006</v>
      </c>
      <c r="B170" s="23"/>
      <c r="C170" s="712">
        <v>41</v>
      </c>
      <c r="D170" s="586" t="s">
        <v>192</v>
      </c>
      <c r="E170" s="581" t="s">
        <v>94</v>
      </c>
      <c r="F170" s="606">
        <v>1000</v>
      </c>
      <c r="G170" s="815">
        <v>1029</v>
      </c>
      <c r="H170" s="54">
        <v>1000</v>
      </c>
      <c r="I170" s="22">
        <v>2490</v>
      </c>
      <c r="J170" s="231">
        <v>2485</v>
      </c>
      <c r="K170" s="118">
        <v>1000</v>
      </c>
      <c r="L170" s="22"/>
      <c r="M170" s="987"/>
      <c r="N170" s="1007"/>
    </row>
    <row r="171" spans="1:14" ht="15">
      <c r="A171" s="184">
        <v>633016</v>
      </c>
      <c r="B171" s="9"/>
      <c r="C171" s="14">
        <v>41</v>
      </c>
      <c r="D171" s="557" t="s">
        <v>192</v>
      </c>
      <c r="E171" s="509" t="s">
        <v>194</v>
      </c>
      <c r="F171" s="198"/>
      <c r="G171" s="198"/>
      <c r="H171" s="37"/>
      <c r="I171" s="37">
        <v>710</v>
      </c>
      <c r="J171" s="196">
        <v>710</v>
      </c>
      <c r="K171" s="49">
        <v>500</v>
      </c>
      <c r="L171" s="37">
        <v>180</v>
      </c>
      <c r="M171" s="994">
        <v>180</v>
      </c>
      <c r="N171" s="1007">
        <f t="shared" si="22"/>
        <v>100</v>
      </c>
    </row>
    <row r="172" spans="1:14" ht="15">
      <c r="A172" s="785">
        <v>633006</v>
      </c>
      <c r="B172" s="34">
        <v>7</v>
      </c>
      <c r="C172" s="89">
        <v>41</v>
      </c>
      <c r="D172" s="557" t="s">
        <v>192</v>
      </c>
      <c r="E172" s="509" t="s">
        <v>457</v>
      </c>
      <c r="F172" s="185"/>
      <c r="G172" s="185"/>
      <c r="H172" s="49">
        <v>500</v>
      </c>
      <c r="I172" s="8">
        <v>450</v>
      </c>
      <c r="J172" s="185">
        <v>107</v>
      </c>
      <c r="K172" s="49"/>
      <c r="L172" s="8"/>
      <c r="M172" s="988"/>
      <c r="N172" s="817"/>
    </row>
    <row r="173" spans="1:14" ht="15">
      <c r="A173" s="186">
        <v>633010</v>
      </c>
      <c r="B173" s="50"/>
      <c r="C173" s="122">
        <v>41</v>
      </c>
      <c r="D173" s="554" t="s">
        <v>192</v>
      </c>
      <c r="E173" s="550" t="s">
        <v>419</v>
      </c>
      <c r="F173" s="187">
        <v>130</v>
      </c>
      <c r="G173" s="187"/>
      <c r="H173" s="83"/>
      <c r="I173" s="10"/>
      <c r="J173" s="187"/>
      <c r="K173" s="83"/>
      <c r="L173" s="10">
        <v>2985</v>
      </c>
      <c r="M173" s="989">
        <v>2985</v>
      </c>
      <c r="N173" s="975"/>
    </row>
    <row r="174" spans="1:14" ht="15">
      <c r="A174" s="208">
        <v>634</v>
      </c>
      <c r="B174" s="109"/>
      <c r="C174" s="708"/>
      <c r="D174" s="554"/>
      <c r="E174" s="577" t="s">
        <v>115</v>
      </c>
      <c r="F174" s="181">
        <f aca="true" t="shared" si="23" ref="F174:M174">F175+F176+F177</f>
        <v>310</v>
      </c>
      <c r="G174" s="178">
        <f t="shared" si="23"/>
        <v>630</v>
      </c>
      <c r="H174" s="5">
        <f t="shared" si="23"/>
        <v>966</v>
      </c>
      <c r="I174" s="5">
        <f t="shared" si="23"/>
        <v>506</v>
      </c>
      <c r="J174" s="178">
        <f t="shared" si="23"/>
        <v>506</v>
      </c>
      <c r="K174" s="5">
        <f t="shared" si="23"/>
        <v>966</v>
      </c>
      <c r="L174" s="5">
        <f t="shared" si="23"/>
        <v>623</v>
      </c>
      <c r="M174" s="986">
        <f t="shared" si="23"/>
        <v>619.62</v>
      </c>
      <c r="N174" s="1009">
        <f>(100/L174)*M174</f>
        <v>99.45746388443018</v>
      </c>
    </row>
    <row r="175" spans="1:14" ht="15">
      <c r="A175" s="193">
        <v>634001</v>
      </c>
      <c r="B175" s="23">
        <v>1</v>
      </c>
      <c r="C175" s="696">
        <v>41</v>
      </c>
      <c r="D175" s="566" t="s">
        <v>192</v>
      </c>
      <c r="E175" s="578" t="s">
        <v>196</v>
      </c>
      <c r="F175" s="244">
        <v>131</v>
      </c>
      <c r="G175" s="183">
        <v>251</v>
      </c>
      <c r="H175" s="94">
        <v>350</v>
      </c>
      <c r="I175" s="6">
        <v>291</v>
      </c>
      <c r="J175" s="183">
        <v>291</v>
      </c>
      <c r="K175" s="94">
        <v>350</v>
      </c>
      <c r="L175" s="6">
        <v>400</v>
      </c>
      <c r="M175" s="992">
        <v>397.22</v>
      </c>
      <c r="N175" s="1013">
        <f>(100/L175)*M175</f>
        <v>99.305</v>
      </c>
    </row>
    <row r="176" spans="1:14" ht="15">
      <c r="A176" s="184">
        <v>634002</v>
      </c>
      <c r="B176" s="9"/>
      <c r="C176" s="14">
        <v>41</v>
      </c>
      <c r="D176" s="557" t="s">
        <v>192</v>
      </c>
      <c r="E176" s="509" t="s">
        <v>197</v>
      </c>
      <c r="F176" s="226">
        <v>76</v>
      </c>
      <c r="G176" s="226">
        <v>256</v>
      </c>
      <c r="H176" s="575">
        <v>500</v>
      </c>
      <c r="I176" s="26">
        <v>92</v>
      </c>
      <c r="J176" s="227">
        <v>92</v>
      </c>
      <c r="K176" s="962">
        <v>500</v>
      </c>
      <c r="L176" s="1135">
        <v>100</v>
      </c>
      <c r="M176" s="1136">
        <v>100</v>
      </c>
      <c r="N176" s="1007">
        <f>(100/L176)*M176</f>
        <v>100</v>
      </c>
    </row>
    <row r="177" spans="1:14" ht="15">
      <c r="A177" s="186">
        <v>634003</v>
      </c>
      <c r="B177" s="11">
        <v>1</v>
      </c>
      <c r="C177" s="219">
        <v>41</v>
      </c>
      <c r="D177" s="554" t="s">
        <v>192</v>
      </c>
      <c r="E177" s="550" t="s">
        <v>122</v>
      </c>
      <c r="F177" s="225">
        <v>103</v>
      </c>
      <c r="G177" s="225">
        <v>123</v>
      </c>
      <c r="H177" s="83">
        <v>116</v>
      </c>
      <c r="I177" s="10">
        <v>123</v>
      </c>
      <c r="J177" s="187">
        <v>123</v>
      </c>
      <c r="K177" s="83">
        <v>116</v>
      </c>
      <c r="L177" s="26">
        <v>123</v>
      </c>
      <c r="M177" s="995">
        <v>122.4</v>
      </c>
      <c r="N177" s="1007">
        <f>(100/L177)*M177</f>
        <v>99.51219512195122</v>
      </c>
    </row>
    <row r="178" spans="1:14" ht="15">
      <c r="A178" s="207">
        <v>635</v>
      </c>
      <c r="B178" s="3"/>
      <c r="C178" s="145"/>
      <c r="D178" s="559"/>
      <c r="E178" s="548" t="s">
        <v>126</v>
      </c>
      <c r="F178" s="233"/>
      <c r="G178" s="233"/>
      <c r="H178" s="5">
        <v>400</v>
      </c>
      <c r="I178" s="4"/>
      <c r="J178" s="178"/>
      <c r="K178" s="5">
        <f>K179</f>
        <v>400</v>
      </c>
      <c r="L178" s="4"/>
      <c r="M178" s="990"/>
      <c r="N178" s="1009"/>
    </row>
    <row r="179" spans="1:14" ht="15">
      <c r="A179" s="179">
        <v>635006</v>
      </c>
      <c r="B179" s="78">
        <v>1</v>
      </c>
      <c r="C179" s="120">
        <v>41</v>
      </c>
      <c r="D179" s="559" t="s">
        <v>192</v>
      </c>
      <c r="E179" s="551" t="s">
        <v>198</v>
      </c>
      <c r="F179" s="233"/>
      <c r="G179" s="233"/>
      <c r="H179" s="80">
        <v>400</v>
      </c>
      <c r="I179" s="4"/>
      <c r="J179" s="178"/>
      <c r="K179" s="615">
        <v>400</v>
      </c>
      <c r="L179" s="121"/>
      <c r="M179" s="991"/>
      <c r="N179" s="1031"/>
    </row>
    <row r="180" spans="1:14" ht="15">
      <c r="A180" s="207">
        <v>636</v>
      </c>
      <c r="B180" s="3"/>
      <c r="C180" s="145"/>
      <c r="D180" s="559"/>
      <c r="E180" s="548" t="s">
        <v>199</v>
      </c>
      <c r="F180" s="180"/>
      <c r="G180" s="180"/>
      <c r="H180" s="5">
        <v>400</v>
      </c>
      <c r="I180" s="121"/>
      <c r="J180" s="180"/>
      <c r="K180" s="175"/>
      <c r="L180" s="92"/>
      <c r="M180" s="990"/>
      <c r="N180" s="1039"/>
    </row>
    <row r="181" spans="1:14" ht="15">
      <c r="A181" s="186">
        <v>636001</v>
      </c>
      <c r="B181" s="50"/>
      <c r="C181" s="122"/>
      <c r="D181" s="554" t="s">
        <v>88</v>
      </c>
      <c r="E181" s="550" t="s">
        <v>200</v>
      </c>
      <c r="F181" s="178"/>
      <c r="G181" s="178"/>
      <c r="H181" s="175"/>
      <c r="I181" s="92"/>
      <c r="J181" s="178"/>
      <c r="K181" s="615"/>
      <c r="L181" s="121"/>
      <c r="M181" s="991"/>
      <c r="N181" s="975"/>
    </row>
    <row r="182" spans="1:14" ht="15">
      <c r="A182" s="208">
        <v>637</v>
      </c>
      <c r="B182" s="109"/>
      <c r="C182" s="708"/>
      <c r="D182" s="554"/>
      <c r="E182" s="547" t="s">
        <v>138</v>
      </c>
      <c r="F182" s="233">
        <f>F183+F184</f>
        <v>130</v>
      </c>
      <c r="G182" s="233">
        <f>G183+G184</f>
        <v>356</v>
      </c>
      <c r="H182" s="75">
        <f>H183+H184</f>
        <v>150</v>
      </c>
      <c r="I182" s="75">
        <v>210</v>
      </c>
      <c r="J182" s="233">
        <v>210</v>
      </c>
      <c r="K182" s="75">
        <f>K183</f>
        <v>150</v>
      </c>
      <c r="L182" s="75">
        <f>L183</f>
        <v>150</v>
      </c>
      <c r="M182" s="985">
        <f>M183</f>
        <v>93</v>
      </c>
      <c r="N182" s="1009">
        <f>(100/L182)*M182</f>
        <v>62</v>
      </c>
    </row>
    <row r="183" spans="1:14" ht="15">
      <c r="A183" s="193">
        <v>637002</v>
      </c>
      <c r="B183" s="23"/>
      <c r="C183" s="696">
        <v>41</v>
      </c>
      <c r="D183" s="566" t="s">
        <v>192</v>
      </c>
      <c r="E183" s="562" t="s">
        <v>201</v>
      </c>
      <c r="F183" s="194">
        <v>130</v>
      </c>
      <c r="G183" s="194">
        <v>356</v>
      </c>
      <c r="H183" s="54">
        <v>150</v>
      </c>
      <c r="I183" s="54">
        <v>210</v>
      </c>
      <c r="J183" s="194">
        <v>210</v>
      </c>
      <c r="K183" s="54">
        <v>150</v>
      </c>
      <c r="L183" s="54">
        <v>150</v>
      </c>
      <c r="M183" s="1036">
        <v>93</v>
      </c>
      <c r="N183" s="1007">
        <f>(100/L183)*M183</f>
        <v>62</v>
      </c>
    </row>
    <row r="184" spans="1:14" ht="15">
      <c r="A184" s="177">
        <v>642</v>
      </c>
      <c r="B184" s="3"/>
      <c r="C184" s="145"/>
      <c r="D184" s="559" t="s">
        <v>192</v>
      </c>
      <c r="E184" s="548" t="s">
        <v>176</v>
      </c>
      <c r="F184" s="1032"/>
      <c r="G184" s="180"/>
      <c r="H184" s="80"/>
      <c r="I184" s="80"/>
      <c r="J184" s="180"/>
      <c r="K184" s="5">
        <v>150</v>
      </c>
      <c r="L184" s="4"/>
      <c r="M184" s="990"/>
      <c r="N184" s="1009"/>
    </row>
    <row r="185" spans="1:14" ht="15">
      <c r="A185" s="195">
        <v>642006</v>
      </c>
      <c r="B185" s="78"/>
      <c r="C185" s="120">
        <v>41</v>
      </c>
      <c r="D185" s="559" t="s">
        <v>192</v>
      </c>
      <c r="E185" s="551" t="s">
        <v>367</v>
      </c>
      <c r="F185" s="236"/>
      <c r="G185" s="236"/>
      <c r="H185" s="576"/>
      <c r="I185" s="90"/>
      <c r="J185" s="236"/>
      <c r="K185" s="37">
        <v>150</v>
      </c>
      <c r="L185" s="81"/>
      <c r="M185" s="991"/>
      <c r="N185" s="1031"/>
    </row>
    <row r="186" spans="1:14" ht="15.75" thickBot="1">
      <c r="A186" s="212"/>
      <c r="B186" s="28"/>
      <c r="C186" s="711"/>
      <c r="D186" s="583"/>
      <c r="E186" s="608"/>
      <c r="F186" s="236"/>
      <c r="G186" s="236"/>
      <c r="H186" s="576"/>
      <c r="I186" s="90"/>
      <c r="J186" s="236"/>
      <c r="K186" s="108"/>
      <c r="L186" s="29"/>
      <c r="M186" s="1037"/>
      <c r="N186" s="976"/>
    </row>
    <row r="187" spans="1:14" ht="15.75" thickBot="1">
      <c r="A187" s="199" t="s">
        <v>353</v>
      </c>
      <c r="B187" s="100"/>
      <c r="C187" s="57"/>
      <c r="D187" s="553"/>
      <c r="E187" s="546" t="s">
        <v>202</v>
      </c>
      <c r="F187" s="19"/>
      <c r="G187" s="19"/>
      <c r="H187" s="72">
        <f aca="true" t="shared" si="24" ref="H187:M188">H188</f>
        <v>1000</v>
      </c>
      <c r="I187" s="72">
        <f t="shared" si="24"/>
        <v>1000</v>
      </c>
      <c r="J187" s="60"/>
      <c r="K187" s="72">
        <f t="shared" si="24"/>
        <v>1000</v>
      </c>
      <c r="L187" s="72">
        <f t="shared" si="24"/>
        <v>1000</v>
      </c>
      <c r="M187" s="984">
        <f t="shared" si="24"/>
        <v>0</v>
      </c>
      <c r="N187" s="982">
        <f>(100/L187)*M187</f>
        <v>0</v>
      </c>
    </row>
    <row r="188" spans="1:14" ht="15">
      <c r="A188" s="208">
        <v>63</v>
      </c>
      <c r="B188" s="74"/>
      <c r="C188" s="707"/>
      <c r="D188" s="554"/>
      <c r="E188" s="547" t="s">
        <v>167</v>
      </c>
      <c r="F188" s="233"/>
      <c r="G188" s="233"/>
      <c r="H188" s="75">
        <f t="shared" si="24"/>
        <v>1000</v>
      </c>
      <c r="I188" s="75">
        <f t="shared" si="24"/>
        <v>1000</v>
      </c>
      <c r="J188" s="223"/>
      <c r="K188" s="75">
        <f t="shared" si="24"/>
        <v>1000</v>
      </c>
      <c r="L188" s="75">
        <f t="shared" si="24"/>
        <v>1000</v>
      </c>
      <c r="M188" s="985">
        <f t="shared" si="24"/>
        <v>0</v>
      </c>
      <c r="N188" s="1009">
        <f>(100/L188)*M188</f>
        <v>0</v>
      </c>
    </row>
    <row r="189" spans="1:14" ht="15">
      <c r="A189" s="179">
        <v>637004</v>
      </c>
      <c r="B189" s="78">
        <v>4</v>
      </c>
      <c r="C189" s="120">
        <v>41</v>
      </c>
      <c r="D189" s="559" t="s">
        <v>203</v>
      </c>
      <c r="E189" s="551" t="s">
        <v>204</v>
      </c>
      <c r="F189" s="187"/>
      <c r="G189" s="187"/>
      <c r="H189" s="80">
        <v>1000</v>
      </c>
      <c r="I189" s="80">
        <v>1000</v>
      </c>
      <c r="J189" s="240"/>
      <c r="K189" s="80">
        <v>1000</v>
      </c>
      <c r="L189" s="80">
        <v>1000</v>
      </c>
      <c r="M189" s="1038"/>
      <c r="N189" s="1031">
        <f>(100/L189)*M189</f>
        <v>0</v>
      </c>
    </row>
    <row r="190" spans="1:14" ht="15.75" thickBot="1">
      <c r="A190" s="213"/>
      <c r="B190" s="28"/>
      <c r="C190" s="711"/>
      <c r="D190" s="583"/>
      <c r="E190" s="608"/>
      <c r="F190" s="350"/>
      <c r="G190" s="350"/>
      <c r="H190" s="108"/>
      <c r="I190" s="29"/>
      <c r="J190" s="239"/>
      <c r="K190" s="29"/>
      <c r="L190" s="29"/>
      <c r="M190" s="239"/>
      <c r="N190" s="976"/>
    </row>
    <row r="191" spans="1:14" ht="15.75" thickBot="1">
      <c r="A191" s="71" t="s">
        <v>205</v>
      </c>
      <c r="B191" s="18"/>
      <c r="C191" s="706"/>
      <c r="D191" s="553"/>
      <c r="E191" s="546" t="s">
        <v>206</v>
      </c>
      <c r="F191" s="19">
        <v>110633</v>
      </c>
      <c r="G191" s="19">
        <v>28813</v>
      </c>
      <c r="H191" s="808">
        <v>191519</v>
      </c>
      <c r="I191" s="809">
        <f>I192+I195</f>
        <v>202874</v>
      </c>
      <c r="J191" s="19">
        <f>J192+J195</f>
        <v>98590</v>
      </c>
      <c r="K191" s="808">
        <f>K192+K195</f>
        <v>108310</v>
      </c>
      <c r="L191" s="19">
        <f>L192+L195</f>
        <v>50914</v>
      </c>
      <c r="M191" s="984">
        <f>M192+M195</f>
        <v>19740.92</v>
      </c>
      <c r="N191" s="982">
        <f aca="true" t="shared" si="25" ref="N191:N198">(100/L191)*M191</f>
        <v>38.773068311269974</v>
      </c>
    </row>
    <row r="192" spans="1:14" ht="15">
      <c r="A192" s="207">
        <v>633</v>
      </c>
      <c r="B192" s="101"/>
      <c r="C192" s="707"/>
      <c r="D192" s="559"/>
      <c r="E192" s="548" t="s">
        <v>167</v>
      </c>
      <c r="F192" s="178">
        <f>SUM(F193:F194)</f>
        <v>19981</v>
      </c>
      <c r="G192" s="178">
        <f>SUM(G193:G194)</f>
        <v>16221</v>
      </c>
      <c r="H192" s="130">
        <v>120039</v>
      </c>
      <c r="I192" s="21">
        <f>SUM(I193:I194)</f>
        <v>149229</v>
      </c>
      <c r="J192" s="191">
        <f>J193+J194+J198</f>
        <v>98336</v>
      </c>
      <c r="K192" s="130">
        <f>K193+K194</f>
        <v>50200</v>
      </c>
      <c r="L192" s="21">
        <f>L193+L194</f>
        <v>19200</v>
      </c>
      <c r="M192" s="1043">
        <f>M193+M194</f>
        <v>18201.92</v>
      </c>
      <c r="N192" s="1009">
        <f t="shared" si="25"/>
        <v>94.80166666666665</v>
      </c>
    </row>
    <row r="193" spans="1:14" ht="15">
      <c r="A193" s="193">
        <v>633006</v>
      </c>
      <c r="B193" s="23">
        <v>7</v>
      </c>
      <c r="C193" s="696">
        <v>41</v>
      </c>
      <c r="D193" s="566" t="s">
        <v>145</v>
      </c>
      <c r="E193" s="562" t="s">
        <v>207</v>
      </c>
      <c r="F193" s="194">
        <v>19981</v>
      </c>
      <c r="G193" s="194">
        <v>14799</v>
      </c>
      <c r="H193" s="54">
        <v>119839</v>
      </c>
      <c r="I193" s="96">
        <v>149029</v>
      </c>
      <c r="J193" s="194">
        <v>98336</v>
      </c>
      <c r="K193" s="118">
        <v>50000</v>
      </c>
      <c r="L193" s="96">
        <v>19000</v>
      </c>
      <c r="M193" s="1035">
        <v>18201.92</v>
      </c>
      <c r="N193" s="1040">
        <f t="shared" si="25"/>
        <v>95.7995789473684</v>
      </c>
    </row>
    <row r="194" spans="1:14" ht="15">
      <c r="A194" s="182">
        <v>633006</v>
      </c>
      <c r="B194" s="7">
        <v>8</v>
      </c>
      <c r="C194" s="709">
        <v>41</v>
      </c>
      <c r="D194" s="567" t="s">
        <v>145</v>
      </c>
      <c r="E194" s="549" t="s">
        <v>208</v>
      </c>
      <c r="F194" s="183"/>
      <c r="G194" s="183">
        <v>1422</v>
      </c>
      <c r="H194" s="49">
        <v>200</v>
      </c>
      <c r="I194" s="8">
        <v>200</v>
      </c>
      <c r="J194" s="185"/>
      <c r="K194" s="49">
        <v>200</v>
      </c>
      <c r="L194" s="8">
        <v>200</v>
      </c>
      <c r="M194" s="988"/>
      <c r="N194" s="1011">
        <f t="shared" si="25"/>
        <v>0</v>
      </c>
    </row>
    <row r="195" spans="1:14" ht="15">
      <c r="A195" s="207">
        <v>635</v>
      </c>
      <c r="B195" s="77"/>
      <c r="C195" s="86"/>
      <c r="D195" s="559"/>
      <c r="E195" s="548" t="s">
        <v>126</v>
      </c>
      <c r="F195" s="178">
        <v>90652</v>
      </c>
      <c r="G195" s="178">
        <v>12592</v>
      </c>
      <c r="H195" s="5">
        <v>71480</v>
      </c>
      <c r="I195" s="4">
        <f>SUM(I196:I198)</f>
        <v>53645</v>
      </c>
      <c r="J195" s="178">
        <v>254</v>
      </c>
      <c r="K195" s="5">
        <f>K196+K197+K198</f>
        <v>58110</v>
      </c>
      <c r="L195" s="4">
        <f>L196+L197+L198</f>
        <v>31714</v>
      </c>
      <c r="M195" s="990">
        <f>M196+M197+M198</f>
        <v>1539</v>
      </c>
      <c r="N195" s="1009">
        <f t="shared" si="25"/>
        <v>4.85274642113893</v>
      </c>
    </row>
    <row r="196" spans="1:14" ht="15">
      <c r="A196" s="195">
        <v>635006</v>
      </c>
      <c r="B196" s="36"/>
      <c r="C196" s="40">
        <v>41</v>
      </c>
      <c r="D196" s="555" t="s">
        <v>145</v>
      </c>
      <c r="E196" s="562" t="s">
        <v>377</v>
      </c>
      <c r="F196" s="196">
        <v>88885</v>
      </c>
      <c r="G196" s="196">
        <v>12461</v>
      </c>
      <c r="H196" s="54">
        <v>63480</v>
      </c>
      <c r="I196" s="96">
        <v>45645</v>
      </c>
      <c r="J196" s="231">
        <v>254</v>
      </c>
      <c r="K196" s="54">
        <v>50110</v>
      </c>
      <c r="L196" s="22">
        <v>23714</v>
      </c>
      <c r="M196" s="987">
        <v>1539</v>
      </c>
      <c r="N196" s="1040">
        <f t="shared" si="25"/>
        <v>6.489837226954542</v>
      </c>
    </row>
    <row r="197" spans="1:14" ht="15">
      <c r="A197" s="184">
        <v>635006</v>
      </c>
      <c r="B197" s="9">
        <v>1</v>
      </c>
      <c r="C197" s="14">
        <v>41</v>
      </c>
      <c r="D197" s="557" t="s">
        <v>145</v>
      </c>
      <c r="E197" s="549" t="s">
        <v>376</v>
      </c>
      <c r="F197" s="185"/>
      <c r="G197" s="185"/>
      <c r="H197" s="94">
        <v>3000</v>
      </c>
      <c r="I197" s="8">
        <v>3000</v>
      </c>
      <c r="J197" s="185"/>
      <c r="K197" s="94">
        <v>3000</v>
      </c>
      <c r="L197" s="6">
        <v>3000</v>
      </c>
      <c r="M197" s="992"/>
      <c r="N197" s="1007">
        <f t="shared" si="25"/>
        <v>0</v>
      </c>
    </row>
    <row r="198" spans="1:14" ht="15">
      <c r="A198" s="184">
        <v>635006</v>
      </c>
      <c r="B198" s="9">
        <v>7</v>
      </c>
      <c r="C198" s="14">
        <v>41</v>
      </c>
      <c r="D198" s="557" t="s">
        <v>145</v>
      </c>
      <c r="E198" s="509" t="s">
        <v>209</v>
      </c>
      <c r="F198" s="225">
        <v>1767</v>
      </c>
      <c r="G198" s="225">
        <v>131</v>
      </c>
      <c r="H198" s="49">
        <v>5000</v>
      </c>
      <c r="I198" s="8">
        <v>5000</v>
      </c>
      <c r="J198" s="185"/>
      <c r="K198" s="49">
        <v>5000</v>
      </c>
      <c r="L198" s="8">
        <v>5000</v>
      </c>
      <c r="M198" s="988"/>
      <c r="N198" s="1041">
        <f t="shared" si="25"/>
        <v>0</v>
      </c>
    </row>
    <row r="199" spans="1:14" ht="15.75" thickBot="1">
      <c r="A199" s="212"/>
      <c r="B199" s="98"/>
      <c r="C199" s="127"/>
      <c r="D199" s="588"/>
      <c r="E199" s="582"/>
      <c r="F199" s="350"/>
      <c r="G199" s="350"/>
      <c r="H199" s="108"/>
      <c r="I199" s="99"/>
      <c r="J199" s="241"/>
      <c r="K199" s="108"/>
      <c r="L199" s="99"/>
      <c r="M199" s="241"/>
      <c r="N199" s="1014"/>
    </row>
    <row r="200" spans="1:14" ht="15.75" thickBot="1">
      <c r="A200" s="341" t="s">
        <v>210</v>
      </c>
      <c r="B200" s="746"/>
      <c r="C200" s="745"/>
      <c r="D200" s="553"/>
      <c r="E200" s="617" t="s">
        <v>211</v>
      </c>
      <c r="F200" s="19">
        <f>SUM(F201+F203+F213+F216)</f>
        <v>88342</v>
      </c>
      <c r="G200" s="19">
        <f>SUM(G201+G203+G213+G216)</f>
        <v>68380</v>
      </c>
      <c r="H200" s="342">
        <f>H203+H213+H216+H201</f>
        <v>74900</v>
      </c>
      <c r="I200" s="150">
        <f>SUM(I201+I203+I213+I216)</f>
        <v>187490</v>
      </c>
      <c r="J200" s="19">
        <f>J201+J203+J213+J216</f>
        <v>67352</v>
      </c>
      <c r="K200" s="616">
        <f>K201+K203+K213+K216</f>
        <v>180500</v>
      </c>
      <c r="L200" s="70">
        <f>L201+L203+L213+L216</f>
        <v>180500</v>
      </c>
      <c r="M200" s="1044">
        <f>M201+M203+M213+M216</f>
        <v>179226.8</v>
      </c>
      <c r="N200" s="982">
        <f>(100/L200)*M200</f>
        <v>99.29462603878116</v>
      </c>
    </row>
    <row r="201" spans="1:14" ht="15">
      <c r="A201" s="208">
        <v>632</v>
      </c>
      <c r="B201" s="124"/>
      <c r="C201" s="719"/>
      <c r="D201" s="618"/>
      <c r="E201" s="609" t="s">
        <v>87</v>
      </c>
      <c r="F201" s="620">
        <v>500</v>
      </c>
      <c r="G201" s="620">
        <v>469</v>
      </c>
      <c r="H201" s="619">
        <v>500</v>
      </c>
      <c r="I201" s="222">
        <v>500</v>
      </c>
      <c r="J201" s="622">
        <v>439</v>
      </c>
      <c r="K201" s="621">
        <f>K202</f>
        <v>500</v>
      </c>
      <c r="L201" s="204">
        <f>L202</f>
        <v>500</v>
      </c>
      <c r="M201" s="1045">
        <f>M202</f>
        <v>404.56</v>
      </c>
      <c r="N201" s="1009">
        <f>(100/L201)*M201</f>
        <v>80.912</v>
      </c>
    </row>
    <row r="202" spans="1:14" ht="15">
      <c r="A202" s="186">
        <v>632001</v>
      </c>
      <c r="B202" s="125">
        <v>1</v>
      </c>
      <c r="C202" s="720">
        <v>41</v>
      </c>
      <c r="D202" s="612" t="s">
        <v>212</v>
      </c>
      <c r="E202" s="550" t="s">
        <v>89</v>
      </c>
      <c r="F202" s="236">
        <v>500</v>
      </c>
      <c r="G202" s="236">
        <v>469</v>
      </c>
      <c r="H202" s="576">
        <v>500</v>
      </c>
      <c r="I202" s="96">
        <v>500</v>
      </c>
      <c r="J202" s="187">
        <v>439</v>
      </c>
      <c r="K202" s="576">
        <v>500</v>
      </c>
      <c r="L202" s="81">
        <v>500</v>
      </c>
      <c r="M202" s="989">
        <v>404.56</v>
      </c>
      <c r="N202" s="1031">
        <f>(100/L202)*M202</f>
        <v>80.912</v>
      </c>
    </row>
    <row r="203" spans="1:14" ht="15">
      <c r="A203" s="208">
        <v>633</v>
      </c>
      <c r="B203" s="109"/>
      <c r="C203" s="708"/>
      <c r="D203" s="554"/>
      <c r="E203" s="547" t="s">
        <v>94</v>
      </c>
      <c r="F203" s="233">
        <f>SUM(F206:F212)</f>
        <v>4541</v>
      </c>
      <c r="G203" s="233">
        <f>SUM(G206:G212)</f>
        <v>7044</v>
      </c>
      <c r="H203" s="75">
        <f>H206+H208+H209+H212+H211+H207</f>
        <v>10400</v>
      </c>
      <c r="I203" s="4">
        <f>I206+I208+I209+I212+I211+I207+I204+I205+I210</f>
        <v>122990</v>
      </c>
      <c r="J203" s="233">
        <f>SUM(J204:J212)</f>
        <v>6038</v>
      </c>
      <c r="K203" s="75">
        <f>SUM(K204:K212)</f>
        <v>117500</v>
      </c>
      <c r="L203" s="73">
        <f>L206+L208+L209+L212+L211+L204+L205</f>
        <v>113830</v>
      </c>
      <c r="M203" s="1021">
        <f>SUM(M204:M212)</f>
        <v>112676.88</v>
      </c>
      <c r="N203" s="1009">
        <f>(100/L203)*M203</f>
        <v>98.98698058508302</v>
      </c>
    </row>
    <row r="204" spans="1:14" ht="15">
      <c r="A204" s="193">
        <v>633004</v>
      </c>
      <c r="B204" s="48">
        <v>2</v>
      </c>
      <c r="C204" s="717">
        <v>41</v>
      </c>
      <c r="D204" s="566" t="s">
        <v>212</v>
      </c>
      <c r="E204" s="562" t="s">
        <v>469</v>
      </c>
      <c r="F204" s="194"/>
      <c r="G204" s="815"/>
      <c r="H204" s="54"/>
      <c r="I204" s="54">
        <v>24</v>
      </c>
      <c r="J204" s="194">
        <v>18</v>
      </c>
      <c r="K204" s="54">
        <v>5000</v>
      </c>
      <c r="L204" s="54">
        <v>5400</v>
      </c>
      <c r="M204" s="1036">
        <v>5385</v>
      </c>
      <c r="N204" s="1040">
        <f aca="true" t="shared" si="26" ref="N204:N212">(100/L204)*M204</f>
        <v>99.72222222222221</v>
      </c>
    </row>
    <row r="205" spans="1:14" ht="15">
      <c r="A205" s="184">
        <v>633004</v>
      </c>
      <c r="B205" s="34">
        <v>2</v>
      </c>
      <c r="C205" s="89" t="s">
        <v>556</v>
      </c>
      <c r="D205" s="557" t="s">
        <v>212</v>
      </c>
      <c r="E205" s="509" t="s">
        <v>470</v>
      </c>
      <c r="F205" s="185"/>
      <c r="G205" s="817"/>
      <c r="H205" s="94"/>
      <c r="I205" s="94">
        <v>111776</v>
      </c>
      <c r="J205" s="183">
        <v>1776</v>
      </c>
      <c r="K205" s="94">
        <v>105500</v>
      </c>
      <c r="L205" s="94">
        <v>102363</v>
      </c>
      <c r="M205" s="1046">
        <v>102314.99</v>
      </c>
      <c r="N205" s="1007">
        <f t="shared" si="26"/>
        <v>99.95309828746716</v>
      </c>
    </row>
    <row r="206" spans="1:14" ht="15">
      <c r="A206" s="182">
        <v>633004</v>
      </c>
      <c r="B206" s="53">
        <v>3</v>
      </c>
      <c r="C206" s="88">
        <v>41</v>
      </c>
      <c r="D206" s="567" t="s">
        <v>212</v>
      </c>
      <c r="E206" s="549" t="s">
        <v>213</v>
      </c>
      <c r="F206" s="183">
        <v>1142</v>
      </c>
      <c r="G206" s="183">
        <v>3981</v>
      </c>
      <c r="H206" s="94">
        <v>5000</v>
      </c>
      <c r="I206" s="94">
        <v>5000</v>
      </c>
      <c r="J206" s="183">
        <v>511</v>
      </c>
      <c r="K206" s="94">
        <v>1000</v>
      </c>
      <c r="L206" s="94">
        <v>1500</v>
      </c>
      <c r="M206" s="1046">
        <v>1439.76</v>
      </c>
      <c r="N206" s="1015">
        <f t="shared" si="26"/>
        <v>95.984</v>
      </c>
    </row>
    <row r="207" spans="1:14" ht="15">
      <c r="A207" s="182">
        <v>633004</v>
      </c>
      <c r="B207" s="53">
        <v>4</v>
      </c>
      <c r="C207" s="88">
        <v>41</v>
      </c>
      <c r="D207" s="567" t="s">
        <v>212</v>
      </c>
      <c r="E207" s="549" t="s">
        <v>368</v>
      </c>
      <c r="F207" s="183">
        <v>352</v>
      </c>
      <c r="G207" s="183"/>
      <c r="H207" s="94"/>
      <c r="I207" s="94"/>
      <c r="J207" s="183">
        <v>100</v>
      </c>
      <c r="K207" s="94"/>
      <c r="L207" s="94"/>
      <c r="M207" s="1046"/>
      <c r="N207" s="1006"/>
    </row>
    <row r="208" spans="1:14" ht="15">
      <c r="A208" s="182">
        <v>633006</v>
      </c>
      <c r="B208" s="53">
        <v>7</v>
      </c>
      <c r="C208" s="88">
        <v>41</v>
      </c>
      <c r="D208" s="557" t="s">
        <v>212</v>
      </c>
      <c r="E208" s="549" t="s">
        <v>214</v>
      </c>
      <c r="F208" s="224">
        <v>487</v>
      </c>
      <c r="G208" s="224">
        <v>414</v>
      </c>
      <c r="H208" s="94">
        <v>500</v>
      </c>
      <c r="I208" s="94">
        <v>700</v>
      </c>
      <c r="J208" s="185">
        <v>653</v>
      </c>
      <c r="K208" s="94">
        <v>500</v>
      </c>
      <c r="L208" s="94">
        <v>1300</v>
      </c>
      <c r="M208" s="1046">
        <v>1299</v>
      </c>
      <c r="N208" s="1007">
        <f t="shared" si="26"/>
        <v>99.92307692307693</v>
      </c>
    </row>
    <row r="209" spans="1:14" ht="15">
      <c r="A209" s="184">
        <v>633004</v>
      </c>
      <c r="B209" s="34">
        <v>5</v>
      </c>
      <c r="C209" s="89">
        <v>41</v>
      </c>
      <c r="D209" s="557" t="s">
        <v>212</v>
      </c>
      <c r="E209" s="509" t="s">
        <v>215</v>
      </c>
      <c r="F209" s="244">
        <v>1183</v>
      </c>
      <c r="G209" s="244">
        <v>1235</v>
      </c>
      <c r="H209" s="94">
        <v>1500</v>
      </c>
      <c r="I209" s="94">
        <v>1500</v>
      </c>
      <c r="J209" s="183">
        <v>943</v>
      </c>
      <c r="K209" s="94">
        <v>1500</v>
      </c>
      <c r="L209" s="94">
        <v>667</v>
      </c>
      <c r="M209" s="1046">
        <v>408.32</v>
      </c>
      <c r="N209" s="1015">
        <f t="shared" si="26"/>
        <v>61.21739130434783</v>
      </c>
    </row>
    <row r="210" spans="1:14" ht="15">
      <c r="A210" s="195">
        <v>633006</v>
      </c>
      <c r="B210" s="34"/>
      <c r="C210" s="89">
        <v>41</v>
      </c>
      <c r="D210" s="557" t="s">
        <v>212</v>
      </c>
      <c r="E210" s="509" t="s">
        <v>471</v>
      </c>
      <c r="F210" s="244"/>
      <c r="G210" s="244"/>
      <c r="H210" s="94"/>
      <c r="I210" s="8">
        <v>190</v>
      </c>
      <c r="J210" s="185">
        <v>190</v>
      </c>
      <c r="K210" s="94"/>
      <c r="L210" s="8"/>
      <c r="M210" s="993"/>
      <c r="N210" s="1006"/>
    </row>
    <row r="211" spans="1:14" ht="15">
      <c r="A211" s="195">
        <v>633006</v>
      </c>
      <c r="B211" s="9">
        <v>10</v>
      </c>
      <c r="C211" s="14">
        <v>41</v>
      </c>
      <c r="D211" s="557" t="s">
        <v>212</v>
      </c>
      <c r="E211" s="509" t="s">
        <v>485</v>
      </c>
      <c r="F211" s="244"/>
      <c r="G211" s="244"/>
      <c r="H211" s="49">
        <v>2000</v>
      </c>
      <c r="I211" s="37">
        <v>1800</v>
      </c>
      <c r="J211" s="196"/>
      <c r="K211" s="49">
        <v>2000</v>
      </c>
      <c r="L211" s="37">
        <v>600</v>
      </c>
      <c r="M211" s="994">
        <v>275.45</v>
      </c>
      <c r="N211" s="1007">
        <f t="shared" si="26"/>
        <v>45.90833333333333</v>
      </c>
    </row>
    <row r="212" spans="1:14" ht="15">
      <c r="A212" s="192">
        <v>633015</v>
      </c>
      <c r="B212" s="50"/>
      <c r="C212" s="122">
        <v>41</v>
      </c>
      <c r="D212" s="554" t="s">
        <v>134</v>
      </c>
      <c r="E212" s="550" t="s">
        <v>216</v>
      </c>
      <c r="F212" s="244">
        <v>1377</v>
      </c>
      <c r="G212" s="244">
        <v>1414</v>
      </c>
      <c r="H212" s="37">
        <v>1400</v>
      </c>
      <c r="I212" s="24">
        <v>2000</v>
      </c>
      <c r="J212" s="225">
        <v>1847</v>
      </c>
      <c r="K212" s="37">
        <v>2000</v>
      </c>
      <c r="L212" s="24">
        <v>2000</v>
      </c>
      <c r="M212" s="995">
        <v>1554.36</v>
      </c>
      <c r="N212" s="1041">
        <f t="shared" si="26"/>
        <v>77.718</v>
      </c>
    </row>
    <row r="213" spans="1:14" ht="15">
      <c r="A213" s="207">
        <v>635</v>
      </c>
      <c r="B213" s="77"/>
      <c r="C213" s="86"/>
      <c r="D213" s="559"/>
      <c r="E213" s="548" t="s">
        <v>126</v>
      </c>
      <c r="F213" s="178">
        <f>SUM(F214:F215)</f>
        <v>778</v>
      </c>
      <c r="G213" s="178">
        <f>SUM(G214:G215)</f>
        <v>1040</v>
      </c>
      <c r="H213" s="5">
        <f aca="true" t="shared" si="27" ref="H213:M213">H214+H215</f>
        <v>2000</v>
      </c>
      <c r="I213" s="4">
        <f t="shared" si="27"/>
        <v>2000</v>
      </c>
      <c r="J213" s="178">
        <f t="shared" si="27"/>
        <v>170</v>
      </c>
      <c r="K213" s="5">
        <f t="shared" si="27"/>
        <v>500</v>
      </c>
      <c r="L213" s="4">
        <f t="shared" si="27"/>
        <v>2820</v>
      </c>
      <c r="M213" s="990">
        <f t="shared" si="27"/>
        <v>2820</v>
      </c>
      <c r="N213" s="1009">
        <f>(100/L213)*M213</f>
        <v>100.00000000000001</v>
      </c>
    </row>
    <row r="214" spans="1:14" ht="15">
      <c r="A214" s="184">
        <v>635006</v>
      </c>
      <c r="B214" s="9">
        <v>6</v>
      </c>
      <c r="C214" s="14">
        <v>41</v>
      </c>
      <c r="D214" s="557" t="s">
        <v>134</v>
      </c>
      <c r="E214" s="509" t="s">
        <v>217</v>
      </c>
      <c r="F214" s="224">
        <v>778</v>
      </c>
      <c r="G214" s="224">
        <v>1040</v>
      </c>
      <c r="H214" s="49">
        <v>2000</v>
      </c>
      <c r="I214" s="49">
        <v>2000</v>
      </c>
      <c r="J214" s="185">
        <v>170</v>
      </c>
      <c r="K214" s="49">
        <v>500</v>
      </c>
      <c r="L214" s="49">
        <v>2820</v>
      </c>
      <c r="M214" s="993">
        <v>2820</v>
      </c>
      <c r="N214" s="1042">
        <f>(100/L214)*M214</f>
        <v>100.00000000000001</v>
      </c>
    </row>
    <row r="215" spans="1:14" ht="15">
      <c r="A215" s="186">
        <v>635006</v>
      </c>
      <c r="B215" s="11">
        <v>10</v>
      </c>
      <c r="C215" s="219"/>
      <c r="D215" s="554" t="s">
        <v>134</v>
      </c>
      <c r="E215" s="550" t="s">
        <v>218</v>
      </c>
      <c r="F215" s="224"/>
      <c r="G215" s="224"/>
      <c r="H215" s="49"/>
      <c r="I215" s="49"/>
      <c r="J215" s="185"/>
      <c r="K215" s="49"/>
      <c r="L215" s="49"/>
      <c r="M215" s="993"/>
      <c r="N215" s="975"/>
    </row>
    <row r="216" spans="1:14" ht="15">
      <c r="A216" s="177">
        <v>637</v>
      </c>
      <c r="B216" s="3"/>
      <c r="C216" s="145"/>
      <c r="D216" s="559"/>
      <c r="E216" s="548" t="s">
        <v>138</v>
      </c>
      <c r="F216" s="178">
        <f>SUM(F217:F217)</f>
        <v>82523</v>
      </c>
      <c r="G216" s="178">
        <f>SUM(G217:G217)</f>
        <v>59827</v>
      </c>
      <c r="H216" s="5">
        <f>H217</f>
        <v>62000</v>
      </c>
      <c r="I216" s="4">
        <f>I217</f>
        <v>62000</v>
      </c>
      <c r="J216" s="178">
        <f>J217</f>
        <v>60705</v>
      </c>
      <c r="K216" s="5">
        <v>62000</v>
      </c>
      <c r="L216" s="4">
        <f>L217</f>
        <v>63350</v>
      </c>
      <c r="M216" s="990">
        <f>M217</f>
        <v>63325.36</v>
      </c>
      <c r="N216" s="1009">
        <f>(100/L216)*M216</f>
        <v>99.9611049723757</v>
      </c>
    </row>
    <row r="217" spans="1:14" ht="15">
      <c r="A217" s="182">
        <v>637004</v>
      </c>
      <c r="B217" s="7">
        <v>1</v>
      </c>
      <c r="C217" s="709">
        <v>41</v>
      </c>
      <c r="D217" s="567" t="s">
        <v>212</v>
      </c>
      <c r="E217" s="549" t="s">
        <v>219</v>
      </c>
      <c r="F217" s="180">
        <v>82523</v>
      </c>
      <c r="G217" s="180">
        <v>59827</v>
      </c>
      <c r="H217" s="94">
        <v>62000</v>
      </c>
      <c r="I217" s="94">
        <v>62000</v>
      </c>
      <c r="J217" s="183">
        <v>60705</v>
      </c>
      <c r="K217" s="94">
        <v>62000</v>
      </c>
      <c r="L217" s="81">
        <v>63350</v>
      </c>
      <c r="M217" s="1046">
        <v>63325.36</v>
      </c>
      <c r="N217" s="1031">
        <f>(100/L217)*M217</f>
        <v>99.9611049723757</v>
      </c>
    </row>
    <row r="218" spans="1:14" ht="15.75" thickBot="1">
      <c r="A218" s="212"/>
      <c r="B218" s="98"/>
      <c r="C218" s="714"/>
      <c r="D218" s="588"/>
      <c r="E218" s="582"/>
      <c r="F218" s="347"/>
      <c r="G218" s="347"/>
      <c r="H218" s="108"/>
      <c r="I218" s="99"/>
      <c r="J218" s="241"/>
      <c r="K218" s="108"/>
      <c r="L218" s="37"/>
      <c r="M218" s="241"/>
      <c r="N218" s="1014"/>
    </row>
    <row r="219" spans="1:14" ht="15.75" thickBot="1">
      <c r="A219" s="71" t="s">
        <v>220</v>
      </c>
      <c r="B219" s="18"/>
      <c r="C219" s="706"/>
      <c r="D219" s="553"/>
      <c r="E219" s="546" t="s">
        <v>221</v>
      </c>
      <c r="F219" s="19">
        <f>SUM(F220+F230+F233+F228)</f>
        <v>3459</v>
      </c>
      <c r="G219" s="19">
        <f>SUM(G220+G230+G233+G228)</f>
        <v>1114</v>
      </c>
      <c r="H219" s="72">
        <f>H220+H228+H233</f>
        <v>1450</v>
      </c>
      <c r="I219" s="70">
        <f>I220+I228+I233</f>
        <v>1450</v>
      </c>
      <c r="J219" s="19">
        <f>J220+J230+J233+J228</f>
        <v>458</v>
      </c>
      <c r="K219" s="72">
        <f>K220+K230+K233+K228</f>
        <v>3950</v>
      </c>
      <c r="L219" s="70">
        <f>L220+L230+L233+L228</f>
        <v>6950</v>
      </c>
      <c r="M219" s="1016">
        <f>M220+M230+M233+M228</f>
        <v>4555.1900000000005</v>
      </c>
      <c r="N219" s="982">
        <f>(100/L219)*M219</f>
        <v>65.54230215827339</v>
      </c>
    </row>
    <row r="220" spans="1:14" ht="15">
      <c r="A220" s="208">
        <v>62</v>
      </c>
      <c r="B220" s="74"/>
      <c r="C220" s="721"/>
      <c r="D220" s="623"/>
      <c r="E220" s="547" t="s">
        <v>77</v>
      </c>
      <c r="F220" s="233">
        <f>SUM(F221:F227)</f>
        <v>200</v>
      </c>
      <c r="G220" s="233">
        <f>SUM(G221:G227)</f>
        <v>69</v>
      </c>
      <c r="H220" s="75"/>
      <c r="I220" s="73"/>
      <c r="J220" s="233"/>
      <c r="K220" s="75"/>
      <c r="L220" s="73"/>
      <c r="M220" s="1021"/>
      <c r="N220" s="1047"/>
    </row>
    <row r="221" spans="1:14" ht="15">
      <c r="A221" s="182">
        <v>621000</v>
      </c>
      <c r="B221" s="23"/>
      <c r="C221" s="696">
        <v>41</v>
      </c>
      <c r="D221" s="566" t="s">
        <v>203</v>
      </c>
      <c r="E221" s="549" t="s">
        <v>78</v>
      </c>
      <c r="F221" s="183">
        <v>57</v>
      </c>
      <c r="G221" s="183">
        <v>12</v>
      </c>
      <c r="H221" s="54"/>
      <c r="I221" s="22"/>
      <c r="J221" s="194"/>
      <c r="K221" s="54"/>
      <c r="L221" s="22"/>
      <c r="M221" s="987"/>
      <c r="N221" s="815"/>
    </row>
    <row r="222" spans="1:14" ht="15">
      <c r="A222" s="184">
        <v>625001</v>
      </c>
      <c r="B222" s="9"/>
      <c r="C222" s="14">
        <v>41</v>
      </c>
      <c r="D222" s="557" t="s">
        <v>203</v>
      </c>
      <c r="E222" s="509" t="s">
        <v>80</v>
      </c>
      <c r="F222" s="185">
        <v>8</v>
      </c>
      <c r="G222" s="185">
        <v>2</v>
      </c>
      <c r="H222" s="49"/>
      <c r="I222" s="8"/>
      <c r="J222" s="185"/>
      <c r="K222" s="49"/>
      <c r="L222" s="8"/>
      <c r="M222" s="988"/>
      <c r="N222" s="975"/>
    </row>
    <row r="223" spans="1:14" ht="15">
      <c r="A223" s="184">
        <v>625002</v>
      </c>
      <c r="B223" s="9"/>
      <c r="C223" s="14">
        <v>41</v>
      </c>
      <c r="D223" s="557" t="s">
        <v>203</v>
      </c>
      <c r="E223" s="509" t="s">
        <v>81</v>
      </c>
      <c r="F223" s="185">
        <v>80</v>
      </c>
      <c r="G223" s="185">
        <v>34</v>
      </c>
      <c r="H223" s="49"/>
      <c r="I223" s="8"/>
      <c r="J223" s="185"/>
      <c r="K223" s="49"/>
      <c r="L223" s="8"/>
      <c r="M223" s="988"/>
      <c r="N223" s="1048"/>
    </row>
    <row r="224" spans="1:14" ht="15">
      <c r="A224" s="182">
        <v>625003</v>
      </c>
      <c r="B224" s="7"/>
      <c r="C224" s="221">
        <v>41</v>
      </c>
      <c r="D224" s="555" t="s">
        <v>203</v>
      </c>
      <c r="E224" s="549" t="s">
        <v>82</v>
      </c>
      <c r="F224" s="183">
        <v>5</v>
      </c>
      <c r="G224" s="183">
        <v>2</v>
      </c>
      <c r="H224" s="49"/>
      <c r="I224" s="8"/>
      <c r="J224" s="185"/>
      <c r="K224" s="49"/>
      <c r="L224" s="8"/>
      <c r="M224" s="988"/>
      <c r="N224" s="817"/>
    </row>
    <row r="225" spans="1:14" ht="15">
      <c r="A225" s="184">
        <v>625004</v>
      </c>
      <c r="B225" s="9"/>
      <c r="C225" s="14">
        <v>41</v>
      </c>
      <c r="D225" s="557" t="s">
        <v>203</v>
      </c>
      <c r="E225" s="509" t="s">
        <v>83</v>
      </c>
      <c r="F225" s="185">
        <v>17</v>
      </c>
      <c r="G225" s="185">
        <v>7</v>
      </c>
      <c r="H225" s="49"/>
      <c r="I225" s="8"/>
      <c r="J225" s="185"/>
      <c r="K225" s="49"/>
      <c r="L225" s="8"/>
      <c r="M225" s="988"/>
      <c r="N225" s="817"/>
    </row>
    <row r="226" spans="1:14" ht="15">
      <c r="A226" s="195">
        <v>625005</v>
      </c>
      <c r="B226" s="16"/>
      <c r="C226" s="221">
        <v>41</v>
      </c>
      <c r="D226" s="556" t="s">
        <v>203</v>
      </c>
      <c r="E226" s="656" t="s">
        <v>84</v>
      </c>
      <c r="F226" s="226">
        <v>6</v>
      </c>
      <c r="G226" s="226">
        <v>1</v>
      </c>
      <c r="H226" s="49"/>
      <c r="I226" s="8"/>
      <c r="J226" s="185"/>
      <c r="K226" s="49"/>
      <c r="L226" s="8"/>
      <c r="M226" s="988"/>
      <c r="N226" s="817"/>
    </row>
    <row r="227" spans="1:14" ht="15">
      <c r="A227" s="192">
        <v>625007</v>
      </c>
      <c r="B227" s="97"/>
      <c r="C227" s="140"/>
      <c r="D227" s="558" t="s">
        <v>203</v>
      </c>
      <c r="E227" s="590" t="s">
        <v>85</v>
      </c>
      <c r="F227" s="226">
        <v>27</v>
      </c>
      <c r="G227" s="226">
        <v>11</v>
      </c>
      <c r="H227" s="55"/>
      <c r="I227" s="25"/>
      <c r="J227" s="226"/>
      <c r="K227" s="55"/>
      <c r="L227" s="25"/>
      <c r="M227" s="998"/>
      <c r="N227" s="1049"/>
    </row>
    <row r="228" spans="1:14" ht="15">
      <c r="A228" s="208">
        <v>633</v>
      </c>
      <c r="B228" s="3"/>
      <c r="C228" s="145"/>
      <c r="D228" s="559"/>
      <c r="E228" s="600" t="s">
        <v>94</v>
      </c>
      <c r="F228" s="178">
        <v>23</v>
      </c>
      <c r="G228" s="178">
        <v>119</v>
      </c>
      <c r="H228" s="5">
        <v>150</v>
      </c>
      <c r="I228" s="4">
        <v>150</v>
      </c>
      <c r="J228" s="178"/>
      <c r="K228" s="5">
        <f>K229</f>
        <v>3150</v>
      </c>
      <c r="L228" s="4">
        <f>L229</f>
        <v>4800</v>
      </c>
      <c r="M228" s="990">
        <f>M229</f>
        <v>2579.98</v>
      </c>
      <c r="N228" s="1009">
        <f aca="true" t="shared" si="28" ref="N228:N235">(100/L228)*M228</f>
        <v>53.749583333333334</v>
      </c>
    </row>
    <row r="229" spans="1:14" ht="13.5" customHeight="1">
      <c r="A229" s="186">
        <v>633006</v>
      </c>
      <c r="B229" s="78">
        <v>7</v>
      </c>
      <c r="C229" s="712">
        <v>41</v>
      </c>
      <c r="D229" s="586" t="s">
        <v>203</v>
      </c>
      <c r="E229" s="574" t="s">
        <v>493</v>
      </c>
      <c r="F229" s="180">
        <v>23</v>
      </c>
      <c r="G229" s="180">
        <v>119</v>
      </c>
      <c r="H229" s="80">
        <v>150</v>
      </c>
      <c r="I229" s="81">
        <v>150</v>
      </c>
      <c r="J229" s="187"/>
      <c r="K229" s="80">
        <v>3150</v>
      </c>
      <c r="L229" s="81">
        <v>4800</v>
      </c>
      <c r="M229" s="989">
        <v>2579.98</v>
      </c>
      <c r="N229" s="1031">
        <f t="shared" si="28"/>
        <v>53.749583333333334</v>
      </c>
    </row>
    <row r="230" spans="1:14" ht="15" hidden="1">
      <c r="A230" s="207">
        <v>635</v>
      </c>
      <c r="B230" s="3"/>
      <c r="C230" s="152"/>
      <c r="D230" s="586"/>
      <c r="E230" s="577" t="s">
        <v>126</v>
      </c>
      <c r="F230" s="178">
        <f aca="true" t="shared" si="29" ref="F230:M230">F231+F232</f>
        <v>0</v>
      </c>
      <c r="G230" s="178">
        <f t="shared" si="29"/>
        <v>0</v>
      </c>
      <c r="H230" s="5">
        <f t="shared" si="29"/>
        <v>0</v>
      </c>
      <c r="I230" s="4">
        <f t="shared" si="29"/>
        <v>0</v>
      </c>
      <c r="J230" s="178">
        <f t="shared" si="29"/>
        <v>0</v>
      </c>
      <c r="K230" s="5">
        <f t="shared" si="29"/>
        <v>0</v>
      </c>
      <c r="L230" s="4">
        <f t="shared" si="29"/>
        <v>0</v>
      </c>
      <c r="M230" s="990">
        <f t="shared" si="29"/>
        <v>0</v>
      </c>
      <c r="N230" s="1009" t="e">
        <f t="shared" si="28"/>
        <v>#DIV/0!</v>
      </c>
    </row>
    <row r="231" spans="1:14" ht="15" hidden="1">
      <c r="A231" s="186">
        <v>635004</v>
      </c>
      <c r="B231" s="11"/>
      <c r="C231" s="219"/>
      <c r="D231" s="559" t="s">
        <v>203</v>
      </c>
      <c r="E231" s="578" t="s">
        <v>222</v>
      </c>
      <c r="F231" s="196">
        <v>0</v>
      </c>
      <c r="G231" s="196">
        <v>0</v>
      </c>
      <c r="H231" s="54">
        <v>0</v>
      </c>
      <c r="I231" s="22">
        <v>0</v>
      </c>
      <c r="J231" s="194">
        <v>0</v>
      </c>
      <c r="K231" s="54">
        <v>0</v>
      </c>
      <c r="L231" s="22">
        <v>0</v>
      </c>
      <c r="M231" s="987">
        <v>0</v>
      </c>
      <c r="N231" s="1042" t="e">
        <f t="shared" si="28"/>
        <v>#DIV/0!</v>
      </c>
    </row>
    <row r="232" spans="1:14" ht="15" hidden="1">
      <c r="A232" s="186">
        <v>635006</v>
      </c>
      <c r="B232" s="11">
        <v>1</v>
      </c>
      <c r="C232" s="219"/>
      <c r="D232" s="554" t="s">
        <v>203</v>
      </c>
      <c r="E232" s="574" t="s">
        <v>133</v>
      </c>
      <c r="F232" s="225">
        <v>0</v>
      </c>
      <c r="G232" s="225">
        <v>0</v>
      </c>
      <c r="H232" s="83">
        <v>0</v>
      </c>
      <c r="I232" s="10">
        <v>0</v>
      </c>
      <c r="J232" s="187">
        <v>0</v>
      </c>
      <c r="K232" s="83">
        <v>0</v>
      </c>
      <c r="L232" s="10">
        <v>0</v>
      </c>
      <c r="M232" s="989">
        <v>0</v>
      </c>
      <c r="N232" s="1041" t="e">
        <f t="shared" si="28"/>
        <v>#DIV/0!</v>
      </c>
    </row>
    <row r="233" spans="1:14" ht="15">
      <c r="A233" s="177">
        <v>637</v>
      </c>
      <c r="B233" s="3"/>
      <c r="C233" s="145"/>
      <c r="D233" s="559"/>
      <c r="E233" s="577" t="s">
        <v>138</v>
      </c>
      <c r="F233" s="178">
        <f>SUM(F234:F236)</f>
        <v>3236</v>
      </c>
      <c r="G233" s="178">
        <f>SUM(G234:G236)</f>
        <v>926</v>
      </c>
      <c r="H233" s="5">
        <f aca="true" t="shared" si="30" ref="H233:M233">H234+H235+H236</f>
        <v>1300</v>
      </c>
      <c r="I233" s="4">
        <f t="shared" si="30"/>
        <v>1300</v>
      </c>
      <c r="J233" s="178">
        <f t="shared" si="30"/>
        <v>458</v>
      </c>
      <c r="K233" s="5">
        <f t="shared" si="30"/>
        <v>800</v>
      </c>
      <c r="L233" s="4">
        <f t="shared" si="30"/>
        <v>2150</v>
      </c>
      <c r="M233" s="990">
        <f t="shared" si="30"/>
        <v>1975.21</v>
      </c>
      <c r="N233" s="1009">
        <f t="shared" si="28"/>
        <v>91.87023255813953</v>
      </c>
    </row>
    <row r="234" spans="1:14" ht="15">
      <c r="A234" s="182">
        <v>637004</v>
      </c>
      <c r="B234" s="7">
        <v>3</v>
      </c>
      <c r="C234" s="709">
        <v>41</v>
      </c>
      <c r="D234" s="567" t="s">
        <v>203</v>
      </c>
      <c r="E234" s="579" t="s">
        <v>223</v>
      </c>
      <c r="F234" s="183">
        <v>2198</v>
      </c>
      <c r="G234" s="183">
        <v>426</v>
      </c>
      <c r="H234" s="94">
        <v>1000</v>
      </c>
      <c r="I234" s="6">
        <v>1000</v>
      </c>
      <c r="J234" s="183">
        <v>353</v>
      </c>
      <c r="K234" s="94">
        <v>500</v>
      </c>
      <c r="L234" s="6">
        <v>1850</v>
      </c>
      <c r="M234" s="992">
        <v>1840.6</v>
      </c>
      <c r="N234" s="1040">
        <f t="shared" si="28"/>
        <v>99.4918918918919</v>
      </c>
    </row>
    <row r="235" spans="1:14" ht="15">
      <c r="A235" s="184">
        <v>637004</v>
      </c>
      <c r="B235" s="9">
        <v>9</v>
      </c>
      <c r="C235" s="14">
        <v>41</v>
      </c>
      <c r="D235" s="557" t="s">
        <v>203</v>
      </c>
      <c r="E235" s="359" t="s">
        <v>224</v>
      </c>
      <c r="F235" s="185">
        <v>345</v>
      </c>
      <c r="G235" s="185">
        <v>260</v>
      </c>
      <c r="H235" s="49">
        <v>300</v>
      </c>
      <c r="I235" s="8">
        <v>300</v>
      </c>
      <c r="J235" s="185">
        <v>105</v>
      </c>
      <c r="K235" s="49">
        <v>300</v>
      </c>
      <c r="L235" s="8">
        <v>300</v>
      </c>
      <c r="M235" s="988">
        <v>134.61</v>
      </c>
      <c r="N235" s="1006">
        <f t="shared" si="28"/>
        <v>44.870000000000005</v>
      </c>
    </row>
    <row r="236" spans="1:14" ht="15">
      <c r="A236" s="186">
        <v>637027</v>
      </c>
      <c r="B236" s="50"/>
      <c r="C236" s="122">
        <v>41</v>
      </c>
      <c r="D236" s="554" t="s">
        <v>203</v>
      </c>
      <c r="E236" s="574" t="s">
        <v>161</v>
      </c>
      <c r="F236" s="187">
        <v>693</v>
      </c>
      <c r="G236" s="187">
        <v>240</v>
      </c>
      <c r="H236" s="83"/>
      <c r="I236" s="10"/>
      <c r="J236" s="187"/>
      <c r="K236" s="83"/>
      <c r="L236" s="10"/>
      <c r="M236" s="989"/>
      <c r="N236" s="1030"/>
    </row>
    <row r="237" spans="1:14" ht="14.25" customHeight="1" thickBot="1">
      <c r="A237" s="213"/>
      <c r="B237" s="35"/>
      <c r="C237" s="138"/>
      <c r="D237" s="583"/>
      <c r="E237" s="625"/>
      <c r="F237" s="350"/>
      <c r="G237" s="350"/>
      <c r="H237" s="37"/>
      <c r="I237" s="13"/>
      <c r="J237" s="196"/>
      <c r="K237" s="37"/>
      <c r="L237" s="13"/>
      <c r="M237" s="196"/>
      <c r="N237" s="1014"/>
    </row>
    <row r="238" spans="1:14" ht="15.75" hidden="1" thickBot="1">
      <c r="A238" s="276"/>
      <c r="B238" s="112"/>
      <c r="C238" s="716"/>
      <c r="D238" s="583"/>
      <c r="E238" s="626" t="s">
        <v>225</v>
      </c>
      <c r="F238" s="19">
        <v>0</v>
      </c>
      <c r="G238" s="19">
        <v>0</v>
      </c>
      <c r="H238" s="60">
        <f aca="true" t="shared" si="31" ref="H238:M239">H239</f>
        <v>0</v>
      </c>
      <c r="I238" s="19">
        <f t="shared" si="31"/>
        <v>0</v>
      </c>
      <c r="J238" s="19">
        <f t="shared" si="31"/>
        <v>0</v>
      </c>
      <c r="K238" s="60">
        <f t="shared" si="31"/>
        <v>0</v>
      </c>
      <c r="L238" s="19">
        <f t="shared" si="31"/>
        <v>0</v>
      </c>
      <c r="M238" s="19">
        <f t="shared" si="31"/>
        <v>0</v>
      </c>
      <c r="N238" s="318"/>
    </row>
    <row r="239" spans="1:14" ht="15.75" hidden="1" thickBot="1">
      <c r="A239" s="277">
        <v>637</v>
      </c>
      <c r="B239" s="129"/>
      <c r="C239" s="722"/>
      <c r="D239" s="618"/>
      <c r="E239" s="627" t="s">
        <v>138</v>
      </c>
      <c r="F239" s="250">
        <v>0</v>
      </c>
      <c r="G239" s="250">
        <v>0</v>
      </c>
      <c r="H239" s="75">
        <f t="shared" si="31"/>
        <v>0</v>
      </c>
      <c r="I239" s="73">
        <f t="shared" si="31"/>
        <v>0</v>
      </c>
      <c r="J239" s="233">
        <f t="shared" si="31"/>
        <v>0</v>
      </c>
      <c r="K239" s="75">
        <f t="shared" si="31"/>
        <v>0</v>
      </c>
      <c r="L239" s="73">
        <f t="shared" si="31"/>
        <v>0</v>
      </c>
      <c r="M239" s="233">
        <f t="shared" si="31"/>
        <v>0</v>
      </c>
      <c r="N239" s="974"/>
    </row>
    <row r="240" spans="1:14" ht="15.75" hidden="1" thickBot="1">
      <c r="A240" s="213">
        <v>632</v>
      </c>
      <c r="B240" s="35"/>
      <c r="C240" s="138"/>
      <c r="D240" s="583"/>
      <c r="E240" s="625" t="s">
        <v>87</v>
      </c>
      <c r="F240" s="580"/>
      <c r="G240" s="580"/>
      <c r="H240" s="37"/>
      <c r="I240" s="13"/>
      <c r="J240" s="196"/>
      <c r="K240" s="37"/>
      <c r="L240" s="13"/>
      <c r="M240" s="196"/>
      <c r="N240" s="975"/>
    </row>
    <row r="241" spans="1:14" ht="15.75" thickBot="1">
      <c r="A241" s="17" t="s">
        <v>226</v>
      </c>
      <c r="B241" s="100"/>
      <c r="C241" s="57"/>
      <c r="D241" s="553"/>
      <c r="E241" s="59" t="s">
        <v>227</v>
      </c>
      <c r="F241" s="19">
        <f>SUM(F242+F243+F246+F248)</f>
        <v>24154</v>
      </c>
      <c r="G241" s="19">
        <f>SUM(G242+G243+G246+G248)</f>
        <v>8471</v>
      </c>
      <c r="H241" s="72">
        <f aca="true" t="shared" si="32" ref="H241:M241">H242+H243+H246+H248</f>
        <v>6650</v>
      </c>
      <c r="I241" s="70">
        <f t="shared" si="32"/>
        <v>5450</v>
      </c>
      <c r="J241" s="19">
        <f t="shared" si="32"/>
        <v>4368</v>
      </c>
      <c r="K241" s="72">
        <f t="shared" si="32"/>
        <v>5900</v>
      </c>
      <c r="L241" s="70">
        <f t="shared" si="32"/>
        <v>5900</v>
      </c>
      <c r="M241" s="1016">
        <f t="shared" si="32"/>
        <v>5059.38</v>
      </c>
      <c r="N241" s="1050">
        <f>(100/L241)*M241</f>
        <v>85.75220338983051</v>
      </c>
    </row>
    <row r="242" spans="1:14" ht="0.75" customHeight="1">
      <c r="A242" s="273">
        <v>62</v>
      </c>
      <c r="B242" s="102"/>
      <c r="C242" s="102"/>
      <c r="D242" s="103" t="s">
        <v>203</v>
      </c>
      <c r="E242" s="607" t="s">
        <v>77</v>
      </c>
      <c r="F242" s="104">
        <v>0</v>
      </c>
      <c r="G242" s="104">
        <v>0</v>
      </c>
      <c r="H242" s="104">
        <v>0</v>
      </c>
      <c r="I242" s="104">
        <v>0</v>
      </c>
      <c r="J242" s="230">
        <v>0</v>
      </c>
      <c r="K242" s="113">
        <v>0</v>
      </c>
      <c r="L242" s="104">
        <v>0</v>
      </c>
      <c r="M242" s="1017">
        <v>0</v>
      </c>
      <c r="N242" s="974"/>
    </row>
    <row r="243" spans="1:14" ht="15">
      <c r="A243" s="208">
        <v>632</v>
      </c>
      <c r="B243" s="109"/>
      <c r="C243" s="708"/>
      <c r="D243" s="559"/>
      <c r="E243" s="547" t="s">
        <v>87</v>
      </c>
      <c r="F243" s="178">
        <f>SUM(F244:F245)</f>
        <v>24146</v>
      </c>
      <c r="G243" s="178">
        <f>SUM(G244:G245)</f>
        <v>8471</v>
      </c>
      <c r="H243" s="75">
        <v>6500</v>
      </c>
      <c r="I243" s="73">
        <v>5300</v>
      </c>
      <c r="J243" s="233">
        <v>4368</v>
      </c>
      <c r="K243" s="75">
        <f>SUM(K244:K245)</f>
        <v>5900</v>
      </c>
      <c r="L243" s="73">
        <f>L244+L245</f>
        <v>5900</v>
      </c>
      <c r="M243" s="1021">
        <f>M244+M245</f>
        <v>5059.38</v>
      </c>
      <c r="N243" s="1009">
        <f>(100/L243)*M243</f>
        <v>85.75220338983051</v>
      </c>
    </row>
    <row r="244" spans="1:14" ht="15">
      <c r="A244" s="193">
        <v>632001</v>
      </c>
      <c r="B244" s="48">
        <v>1</v>
      </c>
      <c r="C244" s="717">
        <v>41</v>
      </c>
      <c r="D244" s="566" t="s">
        <v>203</v>
      </c>
      <c r="E244" s="562" t="s">
        <v>89</v>
      </c>
      <c r="F244" s="231">
        <v>1039</v>
      </c>
      <c r="G244" s="231">
        <v>1557</v>
      </c>
      <c r="H244" s="118">
        <v>1500</v>
      </c>
      <c r="I244" s="96">
        <v>600</v>
      </c>
      <c r="J244" s="231">
        <v>413</v>
      </c>
      <c r="K244" s="118">
        <v>500</v>
      </c>
      <c r="L244" s="96">
        <v>1100</v>
      </c>
      <c r="M244" s="1035">
        <v>1086.17</v>
      </c>
      <c r="N244" s="1040">
        <f>(100/L244)*M244</f>
        <v>98.74272727272728</v>
      </c>
    </row>
    <row r="245" spans="1:14" ht="15">
      <c r="A245" s="192">
        <v>632002</v>
      </c>
      <c r="B245" s="82"/>
      <c r="C245" s="723">
        <v>41</v>
      </c>
      <c r="D245" s="558" t="s">
        <v>203</v>
      </c>
      <c r="E245" s="560" t="s">
        <v>29</v>
      </c>
      <c r="F245" s="225">
        <v>23107</v>
      </c>
      <c r="G245" s="225">
        <v>6914</v>
      </c>
      <c r="H245" s="561">
        <v>5000</v>
      </c>
      <c r="I245" s="24">
        <v>4700</v>
      </c>
      <c r="J245" s="225">
        <v>3955</v>
      </c>
      <c r="K245" s="561">
        <v>5400</v>
      </c>
      <c r="L245" s="24">
        <v>4800</v>
      </c>
      <c r="M245" s="995">
        <v>3973.21</v>
      </c>
      <c r="N245" s="1011">
        <f>(100/L245)*M245</f>
        <v>82.77520833333332</v>
      </c>
    </row>
    <row r="246" spans="1:14" ht="15">
      <c r="A246" s="215">
        <v>635</v>
      </c>
      <c r="B246" s="74"/>
      <c r="C246" s="707"/>
      <c r="D246" s="554" t="s">
        <v>203</v>
      </c>
      <c r="E246" s="548" t="s">
        <v>126</v>
      </c>
      <c r="F246" s="178"/>
      <c r="G246" s="178"/>
      <c r="H246" s="5">
        <v>150</v>
      </c>
      <c r="I246" s="4">
        <v>150</v>
      </c>
      <c r="J246" s="178"/>
      <c r="K246" s="5"/>
      <c r="L246" s="4"/>
      <c r="M246" s="990"/>
      <c r="N246" s="974"/>
    </row>
    <row r="247" spans="1:14" ht="15">
      <c r="A247" s="193">
        <v>635004</v>
      </c>
      <c r="B247" s="23">
        <v>4</v>
      </c>
      <c r="C247" s="696">
        <v>41</v>
      </c>
      <c r="D247" s="566" t="s">
        <v>203</v>
      </c>
      <c r="E247" s="562" t="s">
        <v>228</v>
      </c>
      <c r="F247" s="194"/>
      <c r="G247" s="194"/>
      <c r="H247" s="54">
        <v>150</v>
      </c>
      <c r="I247" s="22">
        <v>150</v>
      </c>
      <c r="J247" s="194"/>
      <c r="K247" s="193"/>
      <c r="L247" s="22"/>
      <c r="M247" s="987"/>
      <c r="N247" s="1027"/>
    </row>
    <row r="248" spans="1:14" ht="15">
      <c r="A248" s="215">
        <v>637</v>
      </c>
      <c r="B248" s="74"/>
      <c r="C248" s="707"/>
      <c r="D248" s="554"/>
      <c r="E248" s="547" t="s">
        <v>138</v>
      </c>
      <c r="F248" s="233">
        <v>8</v>
      </c>
      <c r="G248" s="233"/>
      <c r="H248" s="75"/>
      <c r="I248" s="73"/>
      <c r="J248" s="191"/>
      <c r="K248" s="512"/>
      <c r="L248" s="73"/>
      <c r="M248" s="1021"/>
      <c r="N248" s="787"/>
    </row>
    <row r="249" spans="1:14" ht="15">
      <c r="A249" s="184">
        <v>633006</v>
      </c>
      <c r="B249" s="9">
        <v>7</v>
      </c>
      <c r="C249" s="14">
        <v>41</v>
      </c>
      <c r="D249" s="557" t="s">
        <v>203</v>
      </c>
      <c r="E249" s="590" t="s">
        <v>94</v>
      </c>
      <c r="F249" s="628">
        <v>8</v>
      </c>
      <c r="G249" s="628"/>
      <c r="H249" s="37"/>
      <c r="I249" s="25"/>
      <c r="J249" s="180"/>
      <c r="K249" s="186"/>
      <c r="L249" s="25"/>
      <c r="M249" s="994"/>
      <c r="N249" s="975"/>
    </row>
    <row r="250" spans="1:14" ht="15.75" thickBot="1">
      <c r="A250" s="212"/>
      <c r="B250" s="98"/>
      <c r="C250" s="714"/>
      <c r="D250" s="588"/>
      <c r="E250" s="591"/>
      <c r="F250" s="350"/>
      <c r="G250" s="350"/>
      <c r="H250" s="108"/>
      <c r="I250" s="813"/>
      <c r="J250" s="241"/>
      <c r="K250" s="212"/>
      <c r="L250" s="108"/>
      <c r="M250" s="1053"/>
      <c r="N250" s="1014"/>
    </row>
    <row r="251" spans="1:14" ht="15.75" thickBot="1">
      <c r="A251" s="71" t="s">
        <v>229</v>
      </c>
      <c r="B251" s="18"/>
      <c r="C251" s="706"/>
      <c r="D251" s="553"/>
      <c r="E251" s="59" t="s">
        <v>230</v>
      </c>
      <c r="F251" s="19">
        <f>SUM(F252+F261+F263+F267+F265)</f>
        <v>23574</v>
      </c>
      <c r="G251" s="19">
        <f>SUM(G252+G261+G263+G267+G265)</f>
        <v>20656</v>
      </c>
      <c r="H251" s="72">
        <f aca="true" t="shared" si="33" ref="H251:M251">H252+H261+H263+H265+H267</f>
        <v>24074</v>
      </c>
      <c r="I251" s="70">
        <f t="shared" si="33"/>
        <v>24074</v>
      </c>
      <c r="J251" s="19">
        <f t="shared" si="33"/>
        <v>20833</v>
      </c>
      <c r="K251" s="72">
        <f t="shared" si="33"/>
        <v>70074</v>
      </c>
      <c r="L251" s="70">
        <f t="shared" si="33"/>
        <v>185424</v>
      </c>
      <c r="M251" s="1016">
        <f t="shared" si="33"/>
        <v>127149.85</v>
      </c>
      <c r="N251" s="1050">
        <f>(100/L251)*M251</f>
        <v>68.57248791957892</v>
      </c>
    </row>
    <row r="252" spans="1:14" ht="15">
      <c r="A252" s="278">
        <v>62</v>
      </c>
      <c r="B252" s="101"/>
      <c r="C252" s="151"/>
      <c r="D252" s="584"/>
      <c r="E252" s="585" t="s">
        <v>77</v>
      </c>
      <c r="F252" s="230">
        <v>329</v>
      </c>
      <c r="G252" s="230">
        <v>329</v>
      </c>
      <c r="H252" s="113">
        <v>324</v>
      </c>
      <c r="I252" s="113">
        <f>SUM(I253:I260)</f>
        <v>330</v>
      </c>
      <c r="J252" s="230">
        <f>SUM(J253:J260)</f>
        <v>329</v>
      </c>
      <c r="K252" s="113">
        <f>SUM(K253:K260)</f>
        <v>324</v>
      </c>
      <c r="L252" s="113">
        <f>SUM(L253:L260)</f>
        <v>294</v>
      </c>
      <c r="M252" s="1022">
        <f>SUM(M253:M260)</f>
        <v>38.57</v>
      </c>
      <c r="N252" s="1009">
        <f>(100/L252)*M252</f>
        <v>13.119047619047619</v>
      </c>
    </row>
    <row r="253" spans="1:14" ht="15" hidden="1">
      <c r="A253" s="182">
        <v>621000</v>
      </c>
      <c r="B253" s="23"/>
      <c r="C253" s="221"/>
      <c r="D253" s="555" t="s">
        <v>231</v>
      </c>
      <c r="E253" s="579" t="s">
        <v>78</v>
      </c>
      <c r="F253" s="183"/>
      <c r="G253" s="183"/>
      <c r="H253" s="54"/>
      <c r="I253" s="22"/>
      <c r="J253" s="194"/>
      <c r="K253" s="54"/>
      <c r="L253" s="22"/>
      <c r="M253" s="987"/>
      <c r="N253" s="1027"/>
    </row>
    <row r="254" spans="1:14" ht="15" hidden="1">
      <c r="A254" s="184">
        <v>623000</v>
      </c>
      <c r="B254" s="9"/>
      <c r="C254" s="14"/>
      <c r="D254" s="557" t="s">
        <v>231</v>
      </c>
      <c r="E254" s="359" t="s">
        <v>79</v>
      </c>
      <c r="F254" s="185"/>
      <c r="G254" s="185"/>
      <c r="H254" s="49"/>
      <c r="I254" s="8"/>
      <c r="J254" s="185"/>
      <c r="K254" s="49"/>
      <c r="L254" s="8"/>
      <c r="M254" s="988"/>
      <c r="N254" s="817"/>
    </row>
    <row r="255" spans="1:14" ht="15" hidden="1">
      <c r="A255" s="184">
        <v>625001</v>
      </c>
      <c r="B255" s="9"/>
      <c r="C255" s="14"/>
      <c r="D255" s="557" t="s">
        <v>231</v>
      </c>
      <c r="E255" s="359" t="s">
        <v>80</v>
      </c>
      <c r="F255" s="185"/>
      <c r="G255" s="185"/>
      <c r="H255" s="49"/>
      <c r="I255" s="8"/>
      <c r="J255" s="185"/>
      <c r="K255" s="49"/>
      <c r="L255" s="8"/>
      <c r="M255" s="988"/>
      <c r="N255" s="817"/>
    </row>
    <row r="256" spans="1:14" ht="15">
      <c r="A256" s="184">
        <v>625002</v>
      </c>
      <c r="B256" s="9"/>
      <c r="C256" s="14">
        <v>41</v>
      </c>
      <c r="D256" s="557" t="s">
        <v>231</v>
      </c>
      <c r="E256" s="359" t="s">
        <v>81</v>
      </c>
      <c r="F256" s="185">
        <v>235</v>
      </c>
      <c r="G256" s="185">
        <v>235</v>
      </c>
      <c r="H256" s="49">
        <v>231</v>
      </c>
      <c r="I256" s="8">
        <v>236</v>
      </c>
      <c r="J256" s="185">
        <v>235</v>
      </c>
      <c r="K256" s="49">
        <v>231</v>
      </c>
      <c r="L256" s="8">
        <v>231</v>
      </c>
      <c r="M256" s="988">
        <v>19.6</v>
      </c>
      <c r="N256" s="1040">
        <f>(100/L256)*M256</f>
        <v>8.484848484848486</v>
      </c>
    </row>
    <row r="257" spans="1:14" ht="15">
      <c r="A257" s="182">
        <v>625003</v>
      </c>
      <c r="B257" s="7"/>
      <c r="C257" s="709">
        <v>41</v>
      </c>
      <c r="D257" s="557" t="s">
        <v>231</v>
      </c>
      <c r="E257" s="549" t="s">
        <v>82</v>
      </c>
      <c r="F257" s="185">
        <v>14</v>
      </c>
      <c r="G257" s="185">
        <v>14</v>
      </c>
      <c r="H257" s="49">
        <v>14</v>
      </c>
      <c r="I257" s="8">
        <v>14</v>
      </c>
      <c r="J257" s="185">
        <v>14</v>
      </c>
      <c r="K257" s="49">
        <v>14</v>
      </c>
      <c r="L257" s="8">
        <v>14</v>
      </c>
      <c r="M257" s="988">
        <v>12.32</v>
      </c>
      <c r="N257" s="1007">
        <f>(100/L257)*M257</f>
        <v>88</v>
      </c>
    </row>
    <row r="258" spans="1:14" ht="15" hidden="1">
      <c r="A258" s="184">
        <v>625004</v>
      </c>
      <c r="B258" s="9"/>
      <c r="C258" s="9"/>
      <c r="D258" s="76" t="s">
        <v>231</v>
      </c>
      <c r="E258" s="509" t="s">
        <v>83</v>
      </c>
      <c r="F258" s="185"/>
      <c r="G258" s="185"/>
      <c r="H258" s="49"/>
      <c r="I258" s="8"/>
      <c r="J258" s="8"/>
      <c r="K258" s="8">
        <v>0</v>
      </c>
      <c r="L258" s="8">
        <v>0</v>
      </c>
      <c r="M258" s="988"/>
      <c r="N258" s="1048"/>
    </row>
    <row r="259" spans="1:14" ht="15" hidden="1">
      <c r="A259" s="195">
        <v>625005</v>
      </c>
      <c r="B259" s="16"/>
      <c r="C259" s="16"/>
      <c r="D259" s="76" t="s">
        <v>231</v>
      </c>
      <c r="E259" s="42" t="s">
        <v>84</v>
      </c>
      <c r="F259" s="196"/>
      <c r="G259" s="196"/>
      <c r="H259" s="49"/>
      <c r="I259" s="8"/>
      <c r="J259" s="8"/>
      <c r="K259" s="8">
        <v>0</v>
      </c>
      <c r="L259" s="8">
        <v>0</v>
      </c>
      <c r="M259" s="988"/>
      <c r="N259" s="817"/>
    </row>
    <row r="260" spans="1:14" ht="15">
      <c r="A260" s="216">
        <v>625007</v>
      </c>
      <c r="B260" s="97"/>
      <c r="C260" s="352">
        <v>41</v>
      </c>
      <c r="D260" s="556" t="s">
        <v>231</v>
      </c>
      <c r="E260" s="510" t="s">
        <v>85</v>
      </c>
      <c r="F260" s="226">
        <v>80</v>
      </c>
      <c r="G260" s="226">
        <v>80</v>
      </c>
      <c r="H260" s="55">
        <v>79</v>
      </c>
      <c r="I260" s="25">
        <v>80</v>
      </c>
      <c r="J260" s="226">
        <v>80</v>
      </c>
      <c r="K260" s="55">
        <v>79</v>
      </c>
      <c r="L260" s="25">
        <v>49</v>
      </c>
      <c r="M260" s="998">
        <v>6.65</v>
      </c>
      <c r="N260" s="1040">
        <f aca="true" t="shared" si="34" ref="N260:N268">(100/L260)*M260</f>
        <v>13.571428571428573</v>
      </c>
    </row>
    <row r="261" spans="1:14" ht="15">
      <c r="A261" s="177">
        <v>632</v>
      </c>
      <c r="B261" s="3"/>
      <c r="C261" s="145"/>
      <c r="D261" s="559"/>
      <c r="E261" s="548" t="s">
        <v>232</v>
      </c>
      <c r="F261" s="178">
        <v>19651</v>
      </c>
      <c r="G261" s="178">
        <v>18489</v>
      </c>
      <c r="H261" s="5">
        <v>21000</v>
      </c>
      <c r="I261" s="5">
        <v>20944</v>
      </c>
      <c r="J261" s="178">
        <v>18290</v>
      </c>
      <c r="K261" s="5">
        <f>K262</f>
        <v>40000</v>
      </c>
      <c r="L261" s="5">
        <f>L262</f>
        <v>40000</v>
      </c>
      <c r="M261" s="986">
        <f>M262</f>
        <v>19106.22</v>
      </c>
      <c r="N261" s="1009">
        <f t="shared" si="34"/>
        <v>47.765550000000005</v>
      </c>
    </row>
    <row r="262" spans="1:14" ht="15">
      <c r="A262" s="186">
        <v>632001</v>
      </c>
      <c r="B262" s="11">
        <v>1</v>
      </c>
      <c r="C262" s="219">
        <v>41</v>
      </c>
      <c r="D262" s="554" t="s">
        <v>231</v>
      </c>
      <c r="E262" s="550" t="s">
        <v>89</v>
      </c>
      <c r="F262" s="187">
        <v>19651</v>
      </c>
      <c r="G262" s="187">
        <v>18489</v>
      </c>
      <c r="H262" s="83">
        <v>21000</v>
      </c>
      <c r="I262" s="83">
        <v>20944</v>
      </c>
      <c r="J262" s="187">
        <v>18290</v>
      </c>
      <c r="K262" s="83">
        <v>40000</v>
      </c>
      <c r="L262" s="83">
        <v>40000</v>
      </c>
      <c r="M262" s="1054">
        <v>19106.22</v>
      </c>
      <c r="N262" s="1040">
        <f t="shared" si="34"/>
        <v>47.765550000000005</v>
      </c>
    </row>
    <row r="263" spans="1:14" ht="15">
      <c r="A263" s="215">
        <v>633</v>
      </c>
      <c r="B263" s="74"/>
      <c r="C263" s="707"/>
      <c r="D263" s="554"/>
      <c r="E263" s="547" t="s">
        <v>94</v>
      </c>
      <c r="F263" s="233">
        <v>1914</v>
      </c>
      <c r="G263" s="233">
        <v>158</v>
      </c>
      <c r="H263" s="75">
        <v>1000</v>
      </c>
      <c r="I263" s="75">
        <v>1000</v>
      </c>
      <c r="J263" s="233">
        <v>520</v>
      </c>
      <c r="K263" s="75">
        <f>K264</f>
        <v>16000</v>
      </c>
      <c r="L263" s="75">
        <f>L264</f>
        <v>58100</v>
      </c>
      <c r="M263" s="985">
        <f>M264</f>
        <v>50950.43</v>
      </c>
      <c r="N263" s="1009">
        <f t="shared" si="34"/>
        <v>87.69437177280551</v>
      </c>
    </row>
    <row r="264" spans="1:14" ht="15">
      <c r="A264" s="186">
        <v>633006</v>
      </c>
      <c r="B264" s="11">
        <v>7</v>
      </c>
      <c r="C264" s="219">
        <v>41</v>
      </c>
      <c r="D264" s="554" t="s">
        <v>231</v>
      </c>
      <c r="E264" s="550" t="s">
        <v>214</v>
      </c>
      <c r="F264" s="187">
        <v>1914</v>
      </c>
      <c r="G264" s="187">
        <v>158</v>
      </c>
      <c r="H264" s="83">
        <v>1000</v>
      </c>
      <c r="I264" s="83">
        <v>1000</v>
      </c>
      <c r="J264" s="187">
        <v>520</v>
      </c>
      <c r="K264" s="339">
        <v>16000</v>
      </c>
      <c r="L264" s="339">
        <v>58100</v>
      </c>
      <c r="M264" s="1055">
        <v>50950.43</v>
      </c>
      <c r="N264" s="1040">
        <f t="shared" si="34"/>
        <v>87.69437177280551</v>
      </c>
    </row>
    <row r="265" spans="1:14" ht="15">
      <c r="A265" s="207">
        <v>635</v>
      </c>
      <c r="B265" s="3"/>
      <c r="C265" s="145"/>
      <c r="D265" s="559"/>
      <c r="E265" s="548" t="s">
        <v>126</v>
      </c>
      <c r="F265" s="178"/>
      <c r="G265" s="178"/>
      <c r="H265" s="75">
        <v>100</v>
      </c>
      <c r="I265" s="75">
        <v>100</v>
      </c>
      <c r="J265" s="233"/>
      <c r="K265" s="75">
        <f>K266</f>
        <v>12100</v>
      </c>
      <c r="L265" s="75">
        <f>L266</f>
        <v>85350</v>
      </c>
      <c r="M265" s="985">
        <f>M266</f>
        <v>55374.63</v>
      </c>
      <c r="N265" s="1009">
        <f t="shared" si="34"/>
        <v>64.87947275922672</v>
      </c>
    </row>
    <row r="266" spans="1:14" ht="15">
      <c r="A266" s="186">
        <v>635006</v>
      </c>
      <c r="B266" s="11"/>
      <c r="C266" s="219">
        <v>41</v>
      </c>
      <c r="D266" s="554" t="s">
        <v>231</v>
      </c>
      <c r="E266" s="550" t="s">
        <v>517</v>
      </c>
      <c r="F266" s="187"/>
      <c r="G266" s="187"/>
      <c r="H266" s="83">
        <v>100</v>
      </c>
      <c r="I266" s="83">
        <v>100</v>
      </c>
      <c r="J266" s="187"/>
      <c r="K266" s="83">
        <v>12100</v>
      </c>
      <c r="L266" s="83">
        <v>85350</v>
      </c>
      <c r="M266" s="1054">
        <v>55374.63</v>
      </c>
      <c r="N266" s="1040">
        <f t="shared" si="34"/>
        <v>64.87947275922672</v>
      </c>
    </row>
    <row r="267" spans="1:14" ht="15">
      <c r="A267" s="208">
        <v>637</v>
      </c>
      <c r="B267" s="74"/>
      <c r="C267" s="707"/>
      <c r="D267" s="554"/>
      <c r="E267" s="547" t="s">
        <v>138</v>
      </c>
      <c r="F267" s="233">
        <v>1680</v>
      </c>
      <c r="G267" s="233">
        <v>1680</v>
      </c>
      <c r="H267" s="75">
        <f aca="true" t="shared" si="35" ref="H267:M267">H268</f>
        <v>1650</v>
      </c>
      <c r="I267" s="73">
        <f t="shared" si="35"/>
        <v>1700</v>
      </c>
      <c r="J267" s="233">
        <f t="shared" si="35"/>
        <v>1694</v>
      </c>
      <c r="K267" s="75">
        <f t="shared" si="35"/>
        <v>1650</v>
      </c>
      <c r="L267" s="73">
        <f t="shared" si="35"/>
        <v>1680</v>
      </c>
      <c r="M267" s="1021">
        <f t="shared" si="35"/>
        <v>1680</v>
      </c>
      <c r="N267" s="1009">
        <f t="shared" si="34"/>
        <v>100</v>
      </c>
    </row>
    <row r="268" spans="1:14" ht="15">
      <c r="A268" s="186">
        <v>637027</v>
      </c>
      <c r="B268" s="11"/>
      <c r="C268" s="219">
        <v>41</v>
      </c>
      <c r="D268" s="554" t="s">
        <v>231</v>
      </c>
      <c r="E268" s="550" t="s">
        <v>161</v>
      </c>
      <c r="F268" s="187">
        <v>1680</v>
      </c>
      <c r="G268" s="187">
        <v>1680</v>
      </c>
      <c r="H268" s="83">
        <v>1650</v>
      </c>
      <c r="I268" s="83">
        <v>1700</v>
      </c>
      <c r="J268" s="187">
        <v>1694</v>
      </c>
      <c r="K268" s="83">
        <v>1650</v>
      </c>
      <c r="L268" s="83">
        <v>1680</v>
      </c>
      <c r="M268" s="1054">
        <v>1680</v>
      </c>
      <c r="N268" s="1031">
        <f t="shared" si="34"/>
        <v>100</v>
      </c>
    </row>
    <row r="269" spans="1:14" ht="15.75" thickBot="1">
      <c r="A269" s="275"/>
      <c r="B269" s="111"/>
      <c r="C269" s="715"/>
      <c r="D269" s="588"/>
      <c r="E269" s="630"/>
      <c r="F269" s="350"/>
      <c r="G269" s="350"/>
      <c r="H269" s="513"/>
      <c r="I269" s="130"/>
      <c r="J269" s="191"/>
      <c r="K269" s="130"/>
      <c r="L269" s="130"/>
      <c r="M269" s="1056"/>
      <c r="N269" s="974"/>
    </row>
    <row r="270" spans="1:14" ht="15.75" thickBot="1">
      <c r="A270" s="71" t="s">
        <v>233</v>
      </c>
      <c r="B270" s="100"/>
      <c r="C270" s="57"/>
      <c r="D270" s="553"/>
      <c r="E270" s="546" t="s">
        <v>234</v>
      </c>
      <c r="F270" s="19">
        <f>F280+F284+F290+F293+F271</f>
        <v>17864</v>
      </c>
      <c r="G270" s="19">
        <f>G280+G284+G290+G293+G271</f>
        <v>19081</v>
      </c>
      <c r="H270" s="72">
        <f aca="true" t="shared" si="36" ref="H270:M270">H271+H280+H284+H290+H293</f>
        <v>18661</v>
      </c>
      <c r="I270" s="72">
        <f t="shared" si="36"/>
        <v>19026</v>
      </c>
      <c r="J270" s="19">
        <f t="shared" si="36"/>
        <v>16213</v>
      </c>
      <c r="K270" s="72">
        <f t="shared" si="36"/>
        <v>20151</v>
      </c>
      <c r="L270" s="72">
        <f t="shared" si="36"/>
        <v>20151</v>
      </c>
      <c r="M270" s="984">
        <f t="shared" si="36"/>
        <v>15961.899999999998</v>
      </c>
      <c r="N270" s="1050">
        <f>(100/L270)*M270</f>
        <v>79.21145352587959</v>
      </c>
    </row>
    <row r="271" spans="1:14" ht="15">
      <c r="A271" s="279">
        <v>62</v>
      </c>
      <c r="B271" s="131"/>
      <c r="C271" s="724"/>
      <c r="D271" s="629"/>
      <c r="E271" s="609" t="s">
        <v>77</v>
      </c>
      <c r="F271" s="230">
        <f aca="true" t="shared" si="37" ref="F271:M271">SUM(F272:F279)</f>
        <v>694</v>
      </c>
      <c r="G271" s="230">
        <f t="shared" si="37"/>
        <v>588</v>
      </c>
      <c r="H271" s="132">
        <f t="shared" si="37"/>
        <v>831</v>
      </c>
      <c r="I271" s="132">
        <f t="shared" si="37"/>
        <v>831</v>
      </c>
      <c r="J271" s="631">
        <f t="shared" si="37"/>
        <v>400</v>
      </c>
      <c r="K271" s="132">
        <f t="shared" si="37"/>
        <v>831</v>
      </c>
      <c r="L271" s="132">
        <f t="shared" si="37"/>
        <v>531</v>
      </c>
      <c r="M271" s="1057">
        <f t="shared" si="37"/>
        <v>18.24</v>
      </c>
      <c r="N271" s="1009">
        <f>(100/L271)*M271</f>
        <v>3.43502824858757</v>
      </c>
    </row>
    <row r="272" spans="1:14" ht="14.25" customHeight="1">
      <c r="A272" s="182">
        <v>621000</v>
      </c>
      <c r="B272" s="7"/>
      <c r="C272" s="709">
        <v>41</v>
      </c>
      <c r="D272" s="567" t="s">
        <v>235</v>
      </c>
      <c r="E272" s="549" t="s">
        <v>78</v>
      </c>
      <c r="F272" s="183">
        <v>180</v>
      </c>
      <c r="G272" s="183">
        <v>108</v>
      </c>
      <c r="H272" s="54">
        <v>236</v>
      </c>
      <c r="I272" s="22">
        <v>236</v>
      </c>
      <c r="J272" s="194">
        <v>63</v>
      </c>
      <c r="K272" s="54">
        <v>236</v>
      </c>
      <c r="L272" s="22">
        <v>236</v>
      </c>
      <c r="M272" s="987"/>
      <c r="N272" s="1042">
        <f aca="true" t="shared" si="38" ref="N272:N279">(100/L272)*M272</f>
        <v>0</v>
      </c>
    </row>
    <row r="273" spans="1:14" ht="15" hidden="1">
      <c r="A273" s="184">
        <v>623000</v>
      </c>
      <c r="B273" s="9"/>
      <c r="C273" s="709">
        <v>41</v>
      </c>
      <c r="D273" s="567" t="s">
        <v>235</v>
      </c>
      <c r="E273" s="509" t="s">
        <v>79</v>
      </c>
      <c r="F273" s="185"/>
      <c r="G273" s="185"/>
      <c r="H273" s="49">
        <v>0</v>
      </c>
      <c r="I273" s="8">
        <v>0</v>
      </c>
      <c r="J273" s="185"/>
      <c r="K273" s="49">
        <v>0</v>
      </c>
      <c r="L273" s="8">
        <v>0</v>
      </c>
      <c r="M273" s="988">
        <v>0</v>
      </c>
      <c r="N273" s="1015" t="e">
        <f t="shared" si="38"/>
        <v>#DIV/0!</v>
      </c>
    </row>
    <row r="274" spans="1:14" ht="15">
      <c r="A274" s="184">
        <v>625001</v>
      </c>
      <c r="B274" s="9"/>
      <c r="C274" s="709">
        <v>41</v>
      </c>
      <c r="D274" s="567" t="s">
        <v>235</v>
      </c>
      <c r="E274" s="509" t="s">
        <v>80</v>
      </c>
      <c r="F274" s="185">
        <v>23</v>
      </c>
      <c r="G274" s="185">
        <v>14</v>
      </c>
      <c r="H274" s="49">
        <v>35</v>
      </c>
      <c r="I274" s="8">
        <v>35</v>
      </c>
      <c r="J274" s="185">
        <v>8</v>
      </c>
      <c r="K274" s="49">
        <v>35</v>
      </c>
      <c r="L274" s="8">
        <v>35</v>
      </c>
      <c r="M274" s="988"/>
      <c r="N274" s="1007">
        <f t="shared" si="38"/>
        <v>0</v>
      </c>
    </row>
    <row r="275" spans="1:14" ht="15">
      <c r="A275" s="184">
        <v>625002</v>
      </c>
      <c r="B275" s="9"/>
      <c r="C275" s="709">
        <v>41</v>
      </c>
      <c r="D275" s="567" t="s">
        <v>235</v>
      </c>
      <c r="E275" s="509" t="s">
        <v>81</v>
      </c>
      <c r="F275" s="185">
        <v>302</v>
      </c>
      <c r="G275" s="185">
        <v>302</v>
      </c>
      <c r="H275" s="49">
        <v>330</v>
      </c>
      <c r="I275" s="8">
        <v>330</v>
      </c>
      <c r="J275" s="185">
        <v>214</v>
      </c>
      <c r="K275" s="49">
        <v>330</v>
      </c>
      <c r="L275" s="8">
        <v>30</v>
      </c>
      <c r="M275" s="988">
        <v>6.72</v>
      </c>
      <c r="N275" s="1006">
        <f t="shared" si="38"/>
        <v>22.4</v>
      </c>
    </row>
    <row r="276" spans="1:14" ht="15">
      <c r="A276" s="182">
        <v>625003</v>
      </c>
      <c r="B276" s="53"/>
      <c r="C276" s="88">
        <v>41</v>
      </c>
      <c r="D276" s="567" t="s">
        <v>235</v>
      </c>
      <c r="E276" s="549" t="s">
        <v>82</v>
      </c>
      <c r="F276" s="183">
        <v>17</v>
      </c>
      <c r="G276" s="183">
        <v>17</v>
      </c>
      <c r="H276" s="49">
        <v>20</v>
      </c>
      <c r="I276" s="8">
        <v>20</v>
      </c>
      <c r="J276" s="185">
        <v>17</v>
      </c>
      <c r="K276" s="49">
        <v>20</v>
      </c>
      <c r="L276" s="8">
        <v>20</v>
      </c>
      <c r="M276" s="988">
        <v>11.52</v>
      </c>
      <c r="N276" s="1006">
        <f t="shared" si="38"/>
        <v>57.599999999999994</v>
      </c>
    </row>
    <row r="277" spans="1:14" ht="15">
      <c r="A277" s="184">
        <v>625004</v>
      </c>
      <c r="B277" s="34"/>
      <c r="C277" s="88">
        <v>41</v>
      </c>
      <c r="D277" s="567" t="s">
        <v>235</v>
      </c>
      <c r="E277" s="509" t="s">
        <v>83</v>
      </c>
      <c r="F277" s="185">
        <v>52</v>
      </c>
      <c r="G277" s="185">
        <v>33</v>
      </c>
      <c r="H277" s="49">
        <v>71</v>
      </c>
      <c r="I277" s="8">
        <v>71</v>
      </c>
      <c r="J277" s="185">
        <v>19</v>
      </c>
      <c r="K277" s="49">
        <v>71</v>
      </c>
      <c r="L277" s="8">
        <v>71</v>
      </c>
      <c r="M277" s="988"/>
      <c r="N277" s="1006">
        <f t="shared" si="38"/>
        <v>0</v>
      </c>
    </row>
    <row r="278" spans="1:14" ht="15">
      <c r="A278" s="216">
        <v>625005</v>
      </c>
      <c r="B278" s="36"/>
      <c r="C278" s="40">
        <v>41</v>
      </c>
      <c r="D278" s="567" t="s">
        <v>235</v>
      </c>
      <c r="E278" s="42" t="s">
        <v>84</v>
      </c>
      <c r="F278" s="196">
        <v>17</v>
      </c>
      <c r="G278" s="196">
        <v>11</v>
      </c>
      <c r="H278" s="49">
        <v>24</v>
      </c>
      <c r="I278" s="8">
        <v>24</v>
      </c>
      <c r="J278" s="185">
        <v>7</v>
      </c>
      <c r="K278" s="49">
        <v>24</v>
      </c>
      <c r="L278" s="8">
        <v>24</v>
      </c>
      <c r="M278" s="988"/>
      <c r="N278" s="1007">
        <f t="shared" si="38"/>
        <v>0</v>
      </c>
    </row>
    <row r="279" spans="1:14" ht="15">
      <c r="A279" s="216">
        <v>625007</v>
      </c>
      <c r="B279" s="84"/>
      <c r="C279" s="725">
        <v>41</v>
      </c>
      <c r="D279" s="558" t="s">
        <v>235</v>
      </c>
      <c r="E279" s="560" t="s">
        <v>85</v>
      </c>
      <c r="F279" s="225">
        <v>103</v>
      </c>
      <c r="G279" s="225">
        <v>103</v>
      </c>
      <c r="H279" s="49">
        <v>115</v>
      </c>
      <c r="I279" s="8">
        <v>115</v>
      </c>
      <c r="J279" s="225">
        <v>72</v>
      </c>
      <c r="K279" s="49">
        <v>115</v>
      </c>
      <c r="L279" s="8">
        <v>115</v>
      </c>
      <c r="M279" s="988"/>
      <c r="N279" s="1015">
        <f t="shared" si="38"/>
        <v>0</v>
      </c>
    </row>
    <row r="280" spans="1:14" ht="15">
      <c r="A280" s="177">
        <v>632</v>
      </c>
      <c r="B280" s="3"/>
      <c r="C280" s="145"/>
      <c r="D280" s="559"/>
      <c r="E280" s="577" t="s">
        <v>232</v>
      </c>
      <c r="F280" s="178">
        <f>SUM(F281:F283)</f>
        <v>5870</v>
      </c>
      <c r="G280" s="178">
        <f>SUM(G281:G283)</f>
        <v>6938</v>
      </c>
      <c r="H280" s="5">
        <f aca="true" t="shared" si="39" ref="H280:M280">H281+H282+H283</f>
        <v>7850</v>
      </c>
      <c r="I280" s="4">
        <f t="shared" si="39"/>
        <v>7990</v>
      </c>
      <c r="J280" s="178">
        <f t="shared" si="39"/>
        <v>7275</v>
      </c>
      <c r="K280" s="5">
        <f t="shared" si="39"/>
        <v>8220</v>
      </c>
      <c r="L280" s="4">
        <f t="shared" si="39"/>
        <v>7210</v>
      </c>
      <c r="M280" s="990">
        <f t="shared" si="39"/>
        <v>6228.16</v>
      </c>
      <c r="N280" s="1009">
        <f>(100/L280)*M280</f>
        <v>86.38224687933426</v>
      </c>
    </row>
    <row r="281" spans="1:14" ht="15">
      <c r="A281" s="193">
        <v>632001</v>
      </c>
      <c r="B281" s="23">
        <v>1</v>
      </c>
      <c r="C281" s="709">
        <v>41</v>
      </c>
      <c r="D281" s="567" t="s">
        <v>235</v>
      </c>
      <c r="E281" s="578" t="s">
        <v>236</v>
      </c>
      <c r="F281" s="196">
        <v>749</v>
      </c>
      <c r="G281" s="196">
        <v>470</v>
      </c>
      <c r="H281" s="54">
        <v>350</v>
      </c>
      <c r="I281" s="22">
        <v>720</v>
      </c>
      <c r="J281" s="194">
        <v>716</v>
      </c>
      <c r="K281" s="54">
        <v>720</v>
      </c>
      <c r="L281" s="22">
        <v>720</v>
      </c>
      <c r="M281" s="987">
        <v>656.35</v>
      </c>
      <c r="N281" s="1040">
        <f>(100/L281)*M281</f>
        <v>91.15972222222223</v>
      </c>
    </row>
    <row r="282" spans="1:14" ht="15.75" thickBot="1">
      <c r="A282" s="182">
        <v>632001</v>
      </c>
      <c r="B282" s="7">
        <v>2</v>
      </c>
      <c r="C282" s="709">
        <v>41</v>
      </c>
      <c r="D282" s="567" t="s">
        <v>235</v>
      </c>
      <c r="E282" s="603" t="s">
        <v>237</v>
      </c>
      <c r="F282" s="185">
        <v>3208</v>
      </c>
      <c r="G282" s="185">
        <v>4353</v>
      </c>
      <c r="H282" s="55">
        <v>5500</v>
      </c>
      <c r="I282" s="25">
        <v>5200</v>
      </c>
      <c r="J282" s="226">
        <v>4491</v>
      </c>
      <c r="K282" s="55">
        <v>5500</v>
      </c>
      <c r="L282" s="25">
        <v>4490</v>
      </c>
      <c r="M282" s="998">
        <v>3178.01</v>
      </c>
      <c r="N282" s="1006">
        <f>(100/L282)*M282</f>
        <v>70.77973273942094</v>
      </c>
    </row>
    <row r="283" spans="1:23" ht="15">
      <c r="A283" s="195">
        <v>632002</v>
      </c>
      <c r="B283" s="36"/>
      <c r="C283" s="40">
        <v>41</v>
      </c>
      <c r="D283" s="567" t="s">
        <v>235</v>
      </c>
      <c r="E283" s="590" t="s">
        <v>29</v>
      </c>
      <c r="F283" s="226">
        <v>1913</v>
      </c>
      <c r="G283" s="226">
        <v>2115</v>
      </c>
      <c r="H283" s="561">
        <v>2000</v>
      </c>
      <c r="I283" s="24">
        <v>2070</v>
      </c>
      <c r="J283" s="225">
        <v>2068</v>
      </c>
      <c r="K283" s="561">
        <v>2000</v>
      </c>
      <c r="L283" s="24">
        <v>2000</v>
      </c>
      <c r="M283" s="995">
        <v>2393.8</v>
      </c>
      <c r="N283" s="1011">
        <f>(100/L283)*M283</f>
        <v>119.69000000000001</v>
      </c>
      <c r="W283" s="218"/>
    </row>
    <row r="284" spans="1:14" ht="15">
      <c r="A284" s="207">
        <v>633</v>
      </c>
      <c r="B284" s="78"/>
      <c r="C284" s="120"/>
      <c r="D284" s="559"/>
      <c r="E284" s="577" t="s">
        <v>94</v>
      </c>
      <c r="F284" s="178">
        <f>SUM(F285:F289)</f>
        <v>73</v>
      </c>
      <c r="G284" s="178">
        <f>SUM(G285:G289)</f>
        <v>1841</v>
      </c>
      <c r="H284" s="635">
        <v>500</v>
      </c>
      <c r="I284" s="133">
        <v>500</v>
      </c>
      <c r="J284" s="178">
        <v>16</v>
      </c>
      <c r="K284" s="635">
        <f>K285+K289+K286+K287</f>
        <v>1200</v>
      </c>
      <c r="L284" s="133">
        <f>L285+L286+L287+L289</f>
        <v>1070</v>
      </c>
      <c r="M284" s="1058">
        <f>M285+M289+M286+M287+M288</f>
        <v>406.49</v>
      </c>
      <c r="N284" s="1009">
        <f>(100/L284)*M284</f>
        <v>37.989719626168224</v>
      </c>
    </row>
    <row r="285" spans="1:14" ht="15" hidden="1">
      <c r="A285" s="193">
        <v>633006</v>
      </c>
      <c r="B285" s="23">
        <v>3</v>
      </c>
      <c r="C285" s="709"/>
      <c r="D285" s="567" t="s">
        <v>235</v>
      </c>
      <c r="E285" s="578" t="s">
        <v>223</v>
      </c>
      <c r="F285" s="194"/>
      <c r="G285" s="194"/>
      <c r="H285" s="54">
        <v>0</v>
      </c>
      <c r="I285" s="22">
        <v>0</v>
      </c>
      <c r="J285" s="194">
        <v>0</v>
      </c>
      <c r="K285" s="54">
        <v>0</v>
      </c>
      <c r="L285" s="22">
        <v>0</v>
      </c>
      <c r="M285" s="987">
        <v>0</v>
      </c>
      <c r="N285" s="975"/>
    </row>
    <row r="286" spans="1:14" ht="15">
      <c r="A286" s="790">
        <v>633006</v>
      </c>
      <c r="B286" s="791"/>
      <c r="C286" s="791">
        <v>41</v>
      </c>
      <c r="D286" s="632" t="s">
        <v>235</v>
      </c>
      <c r="E286" s="792" t="s">
        <v>488</v>
      </c>
      <c r="F286" s="289"/>
      <c r="G286" s="289"/>
      <c r="H286" s="790">
        <v>500</v>
      </c>
      <c r="I286" s="300"/>
      <c r="J286" s="636"/>
      <c r="K286" s="633">
        <v>700</v>
      </c>
      <c r="L286" s="297">
        <v>700</v>
      </c>
      <c r="M286" s="1024"/>
      <c r="N286" s="1068">
        <f aca="true" t="shared" si="40" ref="N286:N291">(100/L286)*M286</f>
        <v>0</v>
      </c>
    </row>
    <row r="287" spans="1:14" ht="15">
      <c r="A287" s="790">
        <v>633004</v>
      </c>
      <c r="B287" s="791"/>
      <c r="C287" s="956">
        <v>41</v>
      </c>
      <c r="D287" s="957" t="s">
        <v>235</v>
      </c>
      <c r="E287" s="792" t="s">
        <v>400</v>
      </c>
      <c r="F287" s="793">
        <v>68</v>
      </c>
      <c r="G287" s="793"/>
      <c r="H287" s="794"/>
      <c r="I287" s="300"/>
      <c r="J287" s="636"/>
      <c r="K287" s="790"/>
      <c r="L287" s="300">
        <v>300</v>
      </c>
      <c r="M287" s="1024">
        <v>217.49</v>
      </c>
      <c r="N287" s="1171">
        <f t="shared" si="40"/>
        <v>72.49666666666667</v>
      </c>
    </row>
    <row r="288" spans="1:14" ht="15">
      <c r="A288" s="952">
        <v>633004</v>
      </c>
      <c r="B288" s="288">
        <v>2</v>
      </c>
      <c r="C288" s="726">
        <v>46</v>
      </c>
      <c r="D288" s="632" t="s">
        <v>235</v>
      </c>
      <c r="E288" s="634" t="s">
        <v>588</v>
      </c>
      <c r="F288" s="1169"/>
      <c r="G288" s="1169"/>
      <c r="H288" s="794"/>
      <c r="I288" s="300"/>
      <c r="J288" s="636"/>
      <c r="K288" s="794"/>
      <c r="L288" s="300">
        <v>200</v>
      </c>
      <c r="M288" s="1170">
        <v>189</v>
      </c>
      <c r="N288" s="1175">
        <f t="shared" si="40"/>
        <v>94.5</v>
      </c>
    </row>
    <row r="289" spans="1:14" ht="15">
      <c r="A289" s="186">
        <v>633006</v>
      </c>
      <c r="B289" s="11">
        <v>7</v>
      </c>
      <c r="C289" s="221">
        <v>41</v>
      </c>
      <c r="D289" s="567" t="s">
        <v>235</v>
      </c>
      <c r="E289" s="574" t="s">
        <v>94</v>
      </c>
      <c r="F289" s="187">
        <v>5</v>
      </c>
      <c r="G289" s="187">
        <v>1841</v>
      </c>
      <c r="H289" s="952">
        <v>500</v>
      </c>
      <c r="I289" s="1163">
        <v>500</v>
      </c>
      <c r="J289" s="187">
        <v>16</v>
      </c>
      <c r="K289" s="83">
        <v>500</v>
      </c>
      <c r="L289" s="10">
        <v>70</v>
      </c>
      <c r="M289" s="989"/>
      <c r="N289" s="1174">
        <f t="shared" si="40"/>
        <v>0</v>
      </c>
    </row>
    <row r="290" spans="1:14" ht="15">
      <c r="A290" s="177">
        <v>635</v>
      </c>
      <c r="B290" s="78"/>
      <c r="C290" s="120"/>
      <c r="D290" s="559"/>
      <c r="E290" s="577" t="s">
        <v>238</v>
      </c>
      <c r="F290" s="233">
        <f>SUM(F291:F292)</f>
        <v>1441</v>
      </c>
      <c r="G290" s="233">
        <f>SUM(G291:G292)</f>
        <v>450</v>
      </c>
      <c r="H290" s="5">
        <f aca="true" t="shared" si="41" ref="H290:M290">H291+H292</f>
        <v>200</v>
      </c>
      <c r="I290" s="4">
        <f t="shared" si="41"/>
        <v>200</v>
      </c>
      <c r="J290" s="178">
        <f t="shared" si="41"/>
        <v>88</v>
      </c>
      <c r="K290" s="5">
        <f t="shared" si="41"/>
        <v>200</v>
      </c>
      <c r="L290" s="4">
        <f t="shared" si="41"/>
        <v>700</v>
      </c>
      <c r="M290" s="990">
        <f t="shared" si="41"/>
        <v>481.2</v>
      </c>
      <c r="N290" s="1009">
        <f t="shared" si="40"/>
        <v>68.74285714285713</v>
      </c>
    </row>
    <row r="291" spans="1:14" ht="15">
      <c r="A291" s="281">
        <v>635006</v>
      </c>
      <c r="B291" s="23">
        <v>1</v>
      </c>
      <c r="C291" s="709">
        <v>41</v>
      </c>
      <c r="D291" s="567" t="s">
        <v>235</v>
      </c>
      <c r="E291" s="578" t="s">
        <v>239</v>
      </c>
      <c r="F291" s="183"/>
      <c r="G291" s="183">
        <v>450</v>
      </c>
      <c r="H291" s="54">
        <v>200</v>
      </c>
      <c r="I291" s="22">
        <v>200</v>
      </c>
      <c r="J291" s="194">
        <v>88</v>
      </c>
      <c r="K291" s="54">
        <v>200</v>
      </c>
      <c r="L291" s="22">
        <v>700</v>
      </c>
      <c r="M291" s="987">
        <v>481.2</v>
      </c>
      <c r="N291" s="1067">
        <f t="shared" si="40"/>
        <v>68.74285714285713</v>
      </c>
    </row>
    <row r="292" spans="1:14" ht="15">
      <c r="A292" s="192">
        <v>635006</v>
      </c>
      <c r="B292" s="11"/>
      <c r="C292" s="221">
        <v>41</v>
      </c>
      <c r="D292" s="557" t="s">
        <v>235</v>
      </c>
      <c r="E292" s="560" t="s">
        <v>240</v>
      </c>
      <c r="F292" s="226">
        <v>1441</v>
      </c>
      <c r="G292" s="226"/>
      <c r="H292" s="55"/>
      <c r="I292" s="25"/>
      <c r="J292" s="226"/>
      <c r="K292" s="55"/>
      <c r="L292" s="25"/>
      <c r="M292" s="998"/>
      <c r="N292" s="1030"/>
    </row>
    <row r="293" spans="1:14" ht="15">
      <c r="A293" s="177">
        <v>637</v>
      </c>
      <c r="B293" s="3"/>
      <c r="C293" s="145"/>
      <c r="D293" s="559"/>
      <c r="E293" s="548" t="s">
        <v>138</v>
      </c>
      <c r="F293" s="178">
        <f>SUM(F294:F300)</f>
        <v>9786</v>
      </c>
      <c r="G293" s="178">
        <f>SUM(G294:G300)</f>
        <v>9264</v>
      </c>
      <c r="H293" s="5">
        <f>H295+H298+H300+H296+H294+H299</f>
        <v>9280</v>
      </c>
      <c r="I293" s="4">
        <f>I294+I298+I300+I296+I295+I299</f>
        <v>9505</v>
      </c>
      <c r="J293" s="178">
        <f>J294+J298+J300+J296+J295+J299</f>
        <v>8434</v>
      </c>
      <c r="K293" s="5">
        <f>SUM(K294:K300)</f>
        <v>9700</v>
      </c>
      <c r="L293" s="4">
        <f>L294+L295+L296+L298+L300+L299+L297</f>
        <v>10640</v>
      </c>
      <c r="M293" s="990">
        <f>SUM(M294:M300)</f>
        <v>8827.81</v>
      </c>
      <c r="N293" s="1009">
        <f>(100/L293)*M293</f>
        <v>82.96813909774436</v>
      </c>
    </row>
    <row r="294" spans="1:14" ht="15">
      <c r="A294" s="193">
        <v>637004</v>
      </c>
      <c r="B294" s="23"/>
      <c r="C294" s="709">
        <v>46</v>
      </c>
      <c r="D294" s="567" t="s">
        <v>235</v>
      </c>
      <c r="E294" s="562" t="s">
        <v>241</v>
      </c>
      <c r="F294" s="183">
        <v>1956</v>
      </c>
      <c r="G294" s="183">
        <v>300</v>
      </c>
      <c r="H294" s="54">
        <v>350</v>
      </c>
      <c r="I294" s="22">
        <v>500</v>
      </c>
      <c r="J294" s="231">
        <v>460</v>
      </c>
      <c r="K294" s="54">
        <v>500</v>
      </c>
      <c r="L294" s="22">
        <v>1440</v>
      </c>
      <c r="M294" s="1035">
        <v>1013.57</v>
      </c>
      <c r="N294" s="1040">
        <f aca="true" t="shared" si="42" ref="N294:N300">(100/L294)*M294</f>
        <v>70.38680555555557</v>
      </c>
    </row>
    <row r="295" spans="1:14" ht="15">
      <c r="A295" s="182">
        <v>637004</v>
      </c>
      <c r="B295" s="16">
        <v>5</v>
      </c>
      <c r="C295" s="221">
        <v>46</v>
      </c>
      <c r="D295" s="555" t="s">
        <v>235</v>
      </c>
      <c r="E295" s="510" t="s">
        <v>195</v>
      </c>
      <c r="F295" s="196">
        <v>531</v>
      </c>
      <c r="G295" s="196">
        <v>829</v>
      </c>
      <c r="H295" s="49">
        <v>350</v>
      </c>
      <c r="I295" s="8">
        <v>540</v>
      </c>
      <c r="J295" s="185">
        <v>484</v>
      </c>
      <c r="K295" s="49">
        <v>600</v>
      </c>
      <c r="L295" s="8">
        <v>330</v>
      </c>
      <c r="M295" s="988">
        <v>126.24</v>
      </c>
      <c r="N295" s="1007">
        <f t="shared" si="42"/>
        <v>38.25454545454546</v>
      </c>
    </row>
    <row r="296" spans="1:14" ht="15">
      <c r="A296" s="182">
        <v>637015</v>
      </c>
      <c r="B296" s="9"/>
      <c r="C296" s="14">
        <v>41</v>
      </c>
      <c r="D296" s="557" t="s">
        <v>235</v>
      </c>
      <c r="E296" s="509" t="s">
        <v>242</v>
      </c>
      <c r="F296" s="185">
        <v>39</v>
      </c>
      <c r="G296" s="185"/>
      <c r="H296" s="184">
        <v>200</v>
      </c>
      <c r="I296" s="8">
        <v>200</v>
      </c>
      <c r="J296" s="185"/>
      <c r="K296" s="184">
        <v>200</v>
      </c>
      <c r="L296" s="8">
        <v>200</v>
      </c>
      <c r="M296" s="988">
        <v>162.5</v>
      </c>
      <c r="N296" s="1007">
        <f t="shared" si="42"/>
        <v>81.25</v>
      </c>
    </row>
    <row r="297" spans="1:14" ht="15">
      <c r="A297" s="182">
        <v>637012</v>
      </c>
      <c r="B297" s="9">
        <v>5</v>
      </c>
      <c r="C297" s="709">
        <v>46</v>
      </c>
      <c r="D297" s="567" t="s">
        <v>235</v>
      </c>
      <c r="E297" s="510" t="s">
        <v>244</v>
      </c>
      <c r="F297" s="185"/>
      <c r="G297" s="185"/>
      <c r="H297" s="37"/>
      <c r="I297" s="37"/>
      <c r="J297" s="185"/>
      <c r="K297" s="37"/>
      <c r="L297" s="37">
        <v>270</v>
      </c>
      <c r="M297" s="988">
        <v>296</v>
      </c>
      <c r="N297" s="1007">
        <f t="shared" si="42"/>
        <v>109.62962962962962</v>
      </c>
    </row>
    <row r="298" spans="1:14" ht="15">
      <c r="A298" s="184">
        <v>637012</v>
      </c>
      <c r="B298" s="9">
        <v>50</v>
      </c>
      <c r="C298" s="709">
        <v>41</v>
      </c>
      <c r="D298" s="567" t="s">
        <v>235</v>
      </c>
      <c r="E298" s="510" t="s">
        <v>243</v>
      </c>
      <c r="F298" s="185">
        <v>5078</v>
      </c>
      <c r="G298" s="185">
        <v>5948</v>
      </c>
      <c r="H298" s="49">
        <v>6000</v>
      </c>
      <c r="I298" s="8">
        <v>5865</v>
      </c>
      <c r="J298" s="185">
        <v>5292</v>
      </c>
      <c r="K298" s="49">
        <v>6000</v>
      </c>
      <c r="L298" s="8">
        <v>6000</v>
      </c>
      <c r="M298" s="988">
        <v>5558.5</v>
      </c>
      <c r="N298" s="1007">
        <f t="shared" si="42"/>
        <v>92.64166666666667</v>
      </c>
    </row>
    <row r="299" spans="1:14" ht="15">
      <c r="A299" s="182">
        <v>637012</v>
      </c>
      <c r="B299" s="7">
        <v>1</v>
      </c>
      <c r="C299" s="709">
        <v>46</v>
      </c>
      <c r="D299" s="567" t="s">
        <v>235</v>
      </c>
      <c r="E299" s="510" t="s">
        <v>244</v>
      </c>
      <c r="F299" s="185">
        <v>18</v>
      </c>
      <c r="G299" s="185">
        <v>27</v>
      </c>
      <c r="H299" s="94">
        <v>20</v>
      </c>
      <c r="I299" s="94">
        <v>40</v>
      </c>
      <c r="J299" s="244">
        <v>38</v>
      </c>
      <c r="K299" s="94">
        <v>40</v>
      </c>
      <c r="L299" s="94">
        <v>40</v>
      </c>
      <c r="M299" s="1046">
        <v>39</v>
      </c>
      <c r="N299" s="1007">
        <f t="shared" si="42"/>
        <v>97.5</v>
      </c>
    </row>
    <row r="300" spans="1:14" ht="15">
      <c r="A300" s="192">
        <v>637027</v>
      </c>
      <c r="B300" s="33"/>
      <c r="C300" s="140">
        <v>41</v>
      </c>
      <c r="D300" s="558" t="s">
        <v>235</v>
      </c>
      <c r="E300" s="560" t="s">
        <v>161</v>
      </c>
      <c r="F300" s="225">
        <v>2164</v>
      </c>
      <c r="G300" s="225">
        <v>2160</v>
      </c>
      <c r="H300" s="561">
        <v>2360</v>
      </c>
      <c r="I300" s="561">
        <v>2360</v>
      </c>
      <c r="J300" s="701">
        <v>2160</v>
      </c>
      <c r="K300" s="561">
        <v>2360</v>
      </c>
      <c r="L300" s="561">
        <v>2360</v>
      </c>
      <c r="M300" s="1060">
        <v>1632</v>
      </c>
      <c r="N300" s="1015">
        <f t="shared" si="42"/>
        <v>69.15254237288136</v>
      </c>
    </row>
    <row r="301" spans="1:14" ht="15.75" thickBot="1">
      <c r="A301" s="280"/>
      <c r="B301" s="16"/>
      <c r="C301" s="16"/>
      <c r="D301" s="737"/>
      <c r="E301" s="42"/>
      <c r="F301" s="351"/>
      <c r="G301" s="351"/>
      <c r="H301" s="29"/>
      <c r="I301" s="37"/>
      <c r="J301" s="198"/>
      <c r="K301" s="37"/>
      <c r="L301" s="37"/>
      <c r="M301" s="994"/>
      <c r="N301" s="1014"/>
    </row>
    <row r="302" spans="1:14" ht="15.75" thickBot="1">
      <c r="A302" s="17" t="s">
        <v>245</v>
      </c>
      <c r="B302" s="100"/>
      <c r="C302" s="18"/>
      <c r="D302" s="344"/>
      <c r="E302" s="546" t="s">
        <v>246</v>
      </c>
      <c r="F302" s="19">
        <f>F303+F305+F307</f>
        <v>10739</v>
      </c>
      <c r="G302" s="19">
        <f>G303+G305+G307</f>
        <v>12739</v>
      </c>
      <c r="H302" s="808">
        <f>H303+H307</f>
        <v>12000</v>
      </c>
      <c r="I302" s="809">
        <f>I303+I307+I305</f>
        <v>12000</v>
      </c>
      <c r="J302" s="19">
        <f>J303+J307+J305</f>
        <v>10000</v>
      </c>
      <c r="K302" s="808">
        <f>K303+K307</f>
        <v>70000</v>
      </c>
      <c r="L302" s="809">
        <f>L303+L307+L305</f>
        <v>70000</v>
      </c>
      <c r="M302" s="1016">
        <f>M303+M307+M305</f>
        <v>65357.899999999994</v>
      </c>
      <c r="N302" s="1050">
        <f aca="true" t="shared" si="43" ref="N302:N308">(100/L302)*M302</f>
        <v>93.36842857142857</v>
      </c>
    </row>
    <row r="303" spans="1:17" ht="15.75" thickBot="1">
      <c r="A303" s="208">
        <v>642</v>
      </c>
      <c r="B303" s="109"/>
      <c r="C303" s="74"/>
      <c r="D303" s="637"/>
      <c r="E303" s="585" t="s">
        <v>176</v>
      </c>
      <c r="F303" s="233">
        <f>F304</f>
        <v>8000</v>
      </c>
      <c r="G303" s="233">
        <f>G304</f>
        <v>10000</v>
      </c>
      <c r="H303" s="75">
        <f aca="true" t="shared" si="44" ref="H303:M303">SUM(H304:H304)</f>
        <v>10000</v>
      </c>
      <c r="I303" s="104">
        <f t="shared" si="44"/>
        <v>10000</v>
      </c>
      <c r="J303" s="223">
        <f t="shared" si="44"/>
        <v>10000</v>
      </c>
      <c r="K303" s="75">
        <f t="shared" si="44"/>
        <v>10000</v>
      </c>
      <c r="L303" s="73">
        <f t="shared" si="44"/>
        <v>10000</v>
      </c>
      <c r="M303" s="1021">
        <f t="shared" si="44"/>
        <v>10000</v>
      </c>
      <c r="N303" s="1009">
        <f t="shared" si="43"/>
        <v>100</v>
      </c>
      <c r="Q303" s="1176"/>
    </row>
    <row r="304" spans="1:17" ht="15">
      <c r="A304" s="217">
        <v>642002</v>
      </c>
      <c r="B304" s="95">
        <v>1</v>
      </c>
      <c r="C304" s="105">
        <v>41</v>
      </c>
      <c r="D304" s="642" t="s">
        <v>247</v>
      </c>
      <c r="E304" s="589" t="s">
        <v>248</v>
      </c>
      <c r="F304" s="231">
        <v>8000</v>
      </c>
      <c r="G304" s="231">
        <v>10000</v>
      </c>
      <c r="H304" s="118">
        <v>10000</v>
      </c>
      <c r="I304" s="96">
        <v>10000</v>
      </c>
      <c r="J304" s="606">
        <v>10000</v>
      </c>
      <c r="K304" s="118">
        <v>10000</v>
      </c>
      <c r="L304" s="96">
        <v>10000</v>
      </c>
      <c r="M304" s="1035">
        <v>10000</v>
      </c>
      <c r="N304" s="1040">
        <f t="shared" si="43"/>
        <v>100</v>
      </c>
      <c r="Q304" s="218"/>
    </row>
    <row r="305" spans="1:14" ht="15">
      <c r="A305" s="4">
        <v>633</v>
      </c>
      <c r="B305" s="3"/>
      <c r="C305" s="77"/>
      <c r="D305" s="641"/>
      <c r="E305" s="577" t="s">
        <v>94</v>
      </c>
      <c r="F305" s="178">
        <v>301</v>
      </c>
      <c r="G305" s="178">
        <v>301</v>
      </c>
      <c r="H305" s="5"/>
      <c r="I305" s="4"/>
      <c r="J305" s="178"/>
      <c r="K305" s="5"/>
      <c r="L305" s="4">
        <v>5600</v>
      </c>
      <c r="M305" s="990">
        <v>5578.7</v>
      </c>
      <c r="N305" s="1009">
        <f t="shared" si="43"/>
        <v>99.61964285714285</v>
      </c>
    </row>
    <row r="306" spans="1:14" ht="15">
      <c r="A306" s="186">
        <v>633006</v>
      </c>
      <c r="B306" s="50"/>
      <c r="C306" s="50">
        <v>41</v>
      </c>
      <c r="D306" s="637" t="s">
        <v>247</v>
      </c>
      <c r="E306" s="574" t="s">
        <v>214</v>
      </c>
      <c r="F306" s="187"/>
      <c r="G306" s="187"/>
      <c r="H306" s="83"/>
      <c r="I306" s="10"/>
      <c r="J306" s="187"/>
      <c r="K306" s="83"/>
      <c r="L306" s="10">
        <v>5600</v>
      </c>
      <c r="M306" s="989">
        <v>5578.7</v>
      </c>
      <c r="N306" s="1049">
        <f t="shared" si="43"/>
        <v>99.61964285714285</v>
      </c>
    </row>
    <row r="307" spans="1:14" ht="15">
      <c r="A307" s="215">
        <v>635</v>
      </c>
      <c r="B307" s="109"/>
      <c r="C307" s="109"/>
      <c r="D307" s="637"/>
      <c r="E307" s="600" t="s">
        <v>250</v>
      </c>
      <c r="F307" s="233">
        <v>2438</v>
      </c>
      <c r="G307" s="233">
        <v>2438</v>
      </c>
      <c r="H307" s="75">
        <f>H308</f>
        <v>2000</v>
      </c>
      <c r="I307" s="73">
        <f>I308</f>
        <v>2000</v>
      </c>
      <c r="J307" s="233"/>
      <c r="K307" s="75">
        <f>K308</f>
        <v>60000</v>
      </c>
      <c r="L307" s="73">
        <f>L308</f>
        <v>54400</v>
      </c>
      <c r="M307" s="1021">
        <f>M308</f>
        <v>49779.2</v>
      </c>
      <c r="N307" s="1033">
        <f t="shared" si="43"/>
        <v>91.50588235294117</v>
      </c>
    </row>
    <row r="308" spans="1:14" ht="14.25" customHeight="1">
      <c r="A308" s="179">
        <v>635006</v>
      </c>
      <c r="B308" s="79">
        <v>1</v>
      </c>
      <c r="C308" s="79">
        <v>41</v>
      </c>
      <c r="D308" s="641" t="s">
        <v>249</v>
      </c>
      <c r="E308" s="587" t="s">
        <v>487</v>
      </c>
      <c r="F308" s="180">
        <v>2438</v>
      </c>
      <c r="G308" s="180">
        <v>2385</v>
      </c>
      <c r="H308" s="80">
        <v>2000</v>
      </c>
      <c r="I308" s="81">
        <v>2000</v>
      </c>
      <c r="J308" s="180"/>
      <c r="K308" s="80">
        <v>60000</v>
      </c>
      <c r="L308" s="81">
        <v>54400</v>
      </c>
      <c r="M308" s="991">
        <v>49779.2</v>
      </c>
      <c r="N308" s="1040">
        <f t="shared" si="43"/>
        <v>91.50588235294117</v>
      </c>
    </row>
    <row r="309" spans="1:14" ht="15" hidden="1">
      <c r="A309" s="177">
        <v>637</v>
      </c>
      <c r="B309" s="3"/>
      <c r="C309" s="3"/>
      <c r="D309" s="641"/>
      <c r="E309" s="577" t="s">
        <v>138</v>
      </c>
      <c r="F309" s="178"/>
      <c r="G309" s="178"/>
      <c r="H309" s="5"/>
      <c r="I309" s="4"/>
      <c r="J309" s="178"/>
      <c r="K309" s="5"/>
      <c r="L309" s="4"/>
      <c r="M309" s="990"/>
      <c r="N309" s="1033"/>
    </row>
    <row r="310" spans="1:14" ht="15" hidden="1">
      <c r="A310" s="217">
        <v>637005</v>
      </c>
      <c r="B310" s="95"/>
      <c r="C310" s="95">
        <v>41</v>
      </c>
      <c r="D310" s="642" t="s">
        <v>247</v>
      </c>
      <c r="E310" s="589" t="s">
        <v>434</v>
      </c>
      <c r="F310" s="231"/>
      <c r="G310" s="231"/>
      <c r="H310" s="118"/>
      <c r="I310" s="96"/>
      <c r="J310" s="231"/>
      <c r="K310" s="37"/>
      <c r="L310" s="37"/>
      <c r="M310" s="1035"/>
      <c r="N310" s="975"/>
    </row>
    <row r="311" spans="1:14" ht="15.75" thickBot="1">
      <c r="A311" s="275"/>
      <c r="B311" s="111"/>
      <c r="C311" s="111"/>
      <c r="D311" s="643"/>
      <c r="E311" s="601"/>
      <c r="F311" s="350"/>
      <c r="G311" s="350"/>
      <c r="H311" s="513"/>
      <c r="I311" s="143"/>
      <c r="J311" s="249"/>
      <c r="K311" s="513"/>
      <c r="L311" s="513"/>
      <c r="M311" s="1063"/>
      <c r="N311" s="1029"/>
    </row>
    <row r="312" spans="1:14" ht="15.75" thickBot="1">
      <c r="A312" s="71" t="s">
        <v>251</v>
      </c>
      <c r="B312" s="100"/>
      <c r="C312" s="100"/>
      <c r="D312" s="344"/>
      <c r="E312" s="59" t="s">
        <v>252</v>
      </c>
      <c r="F312" s="19">
        <f>SUM(F313+F314+F323+F327+F337+F340)</f>
        <v>41803</v>
      </c>
      <c r="G312" s="19">
        <f>SUM(G313+G314+G323+G327+G337+G340)</f>
        <v>45155</v>
      </c>
      <c r="H312" s="72">
        <f>H313+H314+H323+H327+H337+H340</f>
        <v>53726</v>
      </c>
      <c r="I312" s="70">
        <f>I314+I323+I327+I337+I340</f>
        <v>82763</v>
      </c>
      <c r="J312" s="19">
        <f>J313+J314+J323+J327+J337+J340</f>
        <v>69295</v>
      </c>
      <c r="K312" s="72">
        <f>K314+K323+K327+K337+K340</f>
        <v>60506</v>
      </c>
      <c r="L312" s="70">
        <f>L313+L314+L323+L327+L337+L340</f>
        <v>60556</v>
      </c>
      <c r="M312" s="1016">
        <f>M313+M314+M323+M327+M337+M340</f>
        <v>46472.59</v>
      </c>
      <c r="N312" s="1050">
        <f>(100/L312)*M312</f>
        <v>76.74316335292951</v>
      </c>
    </row>
    <row r="313" spans="1:14" ht="15" hidden="1">
      <c r="A313" s="273">
        <v>610</v>
      </c>
      <c r="B313" s="101"/>
      <c r="C313" s="707"/>
      <c r="D313" s="554" t="s">
        <v>253</v>
      </c>
      <c r="E313" s="600" t="s">
        <v>76</v>
      </c>
      <c r="F313" s="128">
        <v>0</v>
      </c>
      <c r="G313" s="128">
        <v>0</v>
      </c>
      <c r="H313" s="128"/>
      <c r="I313" s="128"/>
      <c r="J313" s="128"/>
      <c r="K313" s="128"/>
      <c r="L313" s="128"/>
      <c r="M313" s="1064"/>
      <c r="N313" s="1052"/>
    </row>
    <row r="314" spans="1:14" ht="15">
      <c r="A314" s="207">
        <v>62</v>
      </c>
      <c r="B314" s="3"/>
      <c r="C314" s="707"/>
      <c r="D314" s="554"/>
      <c r="E314" s="600" t="s">
        <v>77</v>
      </c>
      <c r="F314" s="257">
        <f aca="true" t="shared" si="45" ref="F314:M314">SUM(F315:F322)</f>
        <v>370</v>
      </c>
      <c r="G314" s="257">
        <f t="shared" si="45"/>
        <v>385</v>
      </c>
      <c r="H314" s="653">
        <f t="shared" si="45"/>
        <v>456</v>
      </c>
      <c r="I314" s="136">
        <f t="shared" si="45"/>
        <v>2143</v>
      </c>
      <c r="J314" s="251">
        <f t="shared" si="45"/>
        <v>1940</v>
      </c>
      <c r="K314" s="653">
        <f t="shared" si="45"/>
        <v>456</v>
      </c>
      <c r="L314" s="136">
        <f t="shared" si="45"/>
        <v>1051</v>
      </c>
      <c r="M314" s="1065">
        <f t="shared" si="45"/>
        <v>825.8499999999999</v>
      </c>
      <c r="N314" s="1009">
        <f>(100/L314)*M314</f>
        <v>78.57754519505232</v>
      </c>
    </row>
    <row r="315" spans="1:14" ht="15">
      <c r="A315" s="182">
        <v>621000</v>
      </c>
      <c r="B315" s="7"/>
      <c r="C315" s="23">
        <v>41</v>
      </c>
      <c r="D315" s="638" t="s">
        <v>253</v>
      </c>
      <c r="E315" s="579" t="s">
        <v>254</v>
      </c>
      <c r="F315" s="235">
        <v>100</v>
      </c>
      <c r="G315" s="235">
        <v>105</v>
      </c>
      <c r="H315" s="193">
        <v>130</v>
      </c>
      <c r="I315" s="22">
        <v>350</v>
      </c>
      <c r="J315" s="194">
        <v>315</v>
      </c>
      <c r="K315" s="54">
        <v>130</v>
      </c>
      <c r="L315" s="22"/>
      <c r="M315" s="987"/>
      <c r="N315" s="1040"/>
    </row>
    <row r="316" spans="1:14" ht="15">
      <c r="A316" s="182">
        <v>623000</v>
      </c>
      <c r="B316" s="7"/>
      <c r="C316" s="7">
        <v>41</v>
      </c>
      <c r="D316" s="167" t="s">
        <v>253</v>
      </c>
      <c r="E316" s="579" t="s">
        <v>79</v>
      </c>
      <c r="F316" s="514"/>
      <c r="G316" s="514"/>
      <c r="H316" s="37"/>
      <c r="I316" s="13">
        <v>300</v>
      </c>
      <c r="J316" s="196">
        <v>278</v>
      </c>
      <c r="K316" s="37"/>
      <c r="L316" s="13">
        <v>280</v>
      </c>
      <c r="M316" s="1019">
        <v>251.25</v>
      </c>
      <c r="N316" s="1040">
        <f>(100/L316)*M316</f>
        <v>89.73214285714286</v>
      </c>
    </row>
    <row r="317" spans="1:14" ht="15">
      <c r="A317" s="184">
        <v>625001</v>
      </c>
      <c r="B317" s="9"/>
      <c r="C317" s="352">
        <v>41</v>
      </c>
      <c r="D317" s="556" t="s">
        <v>253</v>
      </c>
      <c r="E317" s="359" t="s">
        <v>80</v>
      </c>
      <c r="F317" s="189">
        <v>14</v>
      </c>
      <c r="G317" s="189">
        <v>15</v>
      </c>
      <c r="H317" s="55">
        <v>19</v>
      </c>
      <c r="I317" s="25">
        <v>19</v>
      </c>
      <c r="J317" s="226">
        <v>6</v>
      </c>
      <c r="K317" s="55">
        <v>19</v>
      </c>
      <c r="L317" s="25">
        <v>23</v>
      </c>
      <c r="M317" s="998">
        <v>22.57</v>
      </c>
      <c r="N317" s="1007">
        <f aca="true" t="shared" si="46" ref="N317:N322">(100/L317)*M317</f>
        <v>98.13043478260869</v>
      </c>
    </row>
    <row r="318" spans="1:14" ht="15">
      <c r="A318" s="184">
        <v>625002</v>
      </c>
      <c r="B318" s="9"/>
      <c r="C318" s="14">
        <v>41</v>
      </c>
      <c r="D318" s="557" t="s">
        <v>253</v>
      </c>
      <c r="E318" s="359" t="s">
        <v>81</v>
      </c>
      <c r="F318" s="189">
        <v>153</v>
      </c>
      <c r="G318" s="189">
        <v>160</v>
      </c>
      <c r="H318" s="49">
        <v>182</v>
      </c>
      <c r="I318" s="8">
        <v>900</v>
      </c>
      <c r="J318" s="185">
        <v>830</v>
      </c>
      <c r="K318" s="49">
        <v>182</v>
      </c>
      <c r="L318" s="8">
        <v>500</v>
      </c>
      <c r="M318" s="988">
        <v>351.75</v>
      </c>
      <c r="N318" s="1015">
        <f t="shared" si="46"/>
        <v>70.35000000000001</v>
      </c>
    </row>
    <row r="319" spans="1:14" ht="15">
      <c r="A319" s="184">
        <v>625003</v>
      </c>
      <c r="B319" s="9"/>
      <c r="C319" s="89">
        <v>41</v>
      </c>
      <c r="D319" s="557" t="s">
        <v>253</v>
      </c>
      <c r="E319" s="359" t="s">
        <v>82</v>
      </c>
      <c r="F319" s="514">
        <v>8</v>
      </c>
      <c r="G319" s="514">
        <v>8</v>
      </c>
      <c r="H319" s="49">
        <v>11</v>
      </c>
      <c r="I319" s="8">
        <v>61</v>
      </c>
      <c r="J319" s="185">
        <v>47</v>
      </c>
      <c r="K319" s="49">
        <v>11</v>
      </c>
      <c r="L319" s="8">
        <v>21</v>
      </c>
      <c r="M319" s="988">
        <v>20.1</v>
      </c>
      <c r="N319" s="1006">
        <f t="shared" si="46"/>
        <v>95.71428571428572</v>
      </c>
    </row>
    <row r="320" spans="1:14" ht="15">
      <c r="A320" s="184">
        <v>625004</v>
      </c>
      <c r="B320" s="9"/>
      <c r="C320" s="89">
        <v>41</v>
      </c>
      <c r="D320" s="557" t="s">
        <v>253</v>
      </c>
      <c r="E320" s="359" t="s">
        <v>83</v>
      </c>
      <c r="F320" s="185">
        <v>32</v>
      </c>
      <c r="G320" s="185">
        <v>32</v>
      </c>
      <c r="H320" s="49">
        <v>39</v>
      </c>
      <c r="I320" s="8">
        <v>200</v>
      </c>
      <c r="J320" s="185">
        <v>178</v>
      </c>
      <c r="K320" s="49">
        <v>39</v>
      </c>
      <c r="L320" s="8">
        <v>80</v>
      </c>
      <c r="M320" s="988">
        <v>75.37</v>
      </c>
      <c r="N320" s="1006">
        <f t="shared" si="46"/>
        <v>94.2125</v>
      </c>
    </row>
    <row r="321" spans="1:14" ht="15">
      <c r="A321" s="195">
        <v>625005</v>
      </c>
      <c r="B321" s="9"/>
      <c r="C321" s="14">
        <v>41</v>
      </c>
      <c r="D321" s="557" t="s">
        <v>253</v>
      </c>
      <c r="E321" s="603" t="s">
        <v>84</v>
      </c>
      <c r="F321" s="196">
        <v>11</v>
      </c>
      <c r="G321" s="196">
        <v>11</v>
      </c>
      <c r="H321" s="49">
        <v>13</v>
      </c>
      <c r="I321" s="8">
        <v>13</v>
      </c>
      <c r="J321" s="185">
        <v>4</v>
      </c>
      <c r="K321" s="49">
        <v>13</v>
      </c>
      <c r="L321" s="8">
        <v>17</v>
      </c>
      <c r="M321" s="988">
        <v>16.12</v>
      </c>
      <c r="N321" s="1006">
        <f t="shared" si="46"/>
        <v>94.82352941176472</v>
      </c>
    </row>
    <row r="322" spans="1:14" ht="15">
      <c r="A322" s="192">
        <v>625007</v>
      </c>
      <c r="B322" s="11"/>
      <c r="C322" s="219">
        <v>41</v>
      </c>
      <c r="D322" s="554" t="s">
        <v>253</v>
      </c>
      <c r="E322" s="590" t="s">
        <v>85</v>
      </c>
      <c r="F322" s="605">
        <v>52</v>
      </c>
      <c r="G322" s="605">
        <v>54</v>
      </c>
      <c r="H322" s="37">
        <v>62</v>
      </c>
      <c r="I322" s="13">
        <v>300</v>
      </c>
      <c r="J322" s="196">
        <v>282</v>
      </c>
      <c r="K322" s="37">
        <v>62</v>
      </c>
      <c r="L322" s="13">
        <v>130</v>
      </c>
      <c r="M322" s="1019">
        <v>88.69</v>
      </c>
      <c r="N322" s="1011">
        <f t="shared" si="46"/>
        <v>68.22307692307693</v>
      </c>
    </row>
    <row r="323" spans="1:14" ht="15">
      <c r="A323" s="207">
        <v>632</v>
      </c>
      <c r="B323" s="3"/>
      <c r="C323" s="145"/>
      <c r="D323" s="559"/>
      <c r="E323" s="577" t="s">
        <v>87</v>
      </c>
      <c r="F323" s="178">
        <f aca="true" t="shared" si="47" ref="F323:L323">SUM(F324:F326)</f>
        <v>31733</v>
      </c>
      <c r="G323" s="178">
        <f t="shared" si="47"/>
        <v>27252</v>
      </c>
      <c r="H323" s="5">
        <f t="shared" si="47"/>
        <v>37500</v>
      </c>
      <c r="I323" s="4">
        <f t="shared" si="47"/>
        <v>30689</v>
      </c>
      <c r="J323" s="178">
        <f t="shared" si="47"/>
        <v>25363</v>
      </c>
      <c r="K323" s="5">
        <f t="shared" si="47"/>
        <v>38500</v>
      </c>
      <c r="L323" s="4">
        <f t="shared" si="47"/>
        <v>30283</v>
      </c>
      <c r="M323" s="990">
        <f>SUM(M324:M326)</f>
        <v>20907.539999999997</v>
      </c>
      <c r="N323" s="1009">
        <f>(100/L323)*M323</f>
        <v>69.04051778225406</v>
      </c>
    </row>
    <row r="324" spans="1:14" ht="15">
      <c r="A324" s="182">
        <v>632001</v>
      </c>
      <c r="B324" s="7">
        <v>1</v>
      </c>
      <c r="C324" s="709">
        <v>41</v>
      </c>
      <c r="D324" s="567" t="s">
        <v>253</v>
      </c>
      <c r="E324" s="579" t="s">
        <v>89</v>
      </c>
      <c r="F324" s="183">
        <v>6614</v>
      </c>
      <c r="G324" s="183">
        <v>7084</v>
      </c>
      <c r="H324" s="94">
        <v>9000</v>
      </c>
      <c r="I324" s="6">
        <v>8189</v>
      </c>
      <c r="J324" s="183">
        <v>6732</v>
      </c>
      <c r="K324" s="94">
        <v>9000</v>
      </c>
      <c r="L324" s="6">
        <v>9000</v>
      </c>
      <c r="M324" s="992">
        <v>8696.89</v>
      </c>
      <c r="N324" s="1040">
        <f>(100/L324)*M324</f>
        <v>96.63211111111112</v>
      </c>
    </row>
    <row r="325" spans="1:14" ht="15">
      <c r="A325" s="184">
        <v>632001</v>
      </c>
      <c r="B325" s="7">
        <v>2</v>
      </c>
      <c r="C325" s="221">
        <v>41</v>
      </c>
      <c r="D325" s="556" t="s">
        <v>253</v>
      </c>
      <c r="E325" s="359" t="s">
        <v>90</v>
      </c>
      <c r="F325" s="183">
        <v>23120</v>
      </c>
      <c r="G325" s="183">
        <v>20168</v>
      </c>
      <c r="H325" s="49">
        <v>26500</v>
      </c>
      <c r="I325" s="8">
        <v>19500</v>
      </c>
      <c r="J325" s="185">
        <v>15781</v>
      </c>
      <c r="K325" s="49">
        <v>26500</v>
      </c>
      <c r="L325" s="8">
        <v>18283</v>
      </c>
      <c r="M325" s="988">
        <v>10963.85</v>
      </c>
      <c r="N325" s="1006">
        <f>(100/L325)*M325</f>
        <v>59.96745610676585</v>
      </c>
    </row>
    <row r="326" spans="1:14" ht="15">
      <c r="A326" s="184">
        <v>632002</v>
      </c>
      <c r="B326" s="9"/>
      <c r="C326" s="14">
        <v>41</v>
      </c>
      <c r="D326" s="557" t="s">
        <v>253</v>
      </c>
      <c r="E326" s="359" t="s">
        <v>29</v>
      </c>
      <c r="F326" s="185">
        <v>1999</v>
      </c>
      <c r="G326" s="185"/>
      <c r="H326" s="49">
        <v>2000</v>
      </c>
      <c r="I326" s="8">
        <v>3000</v>
      </c>
      <c r="J326" s="185">
        <v>2850</v>
      </c>
      <c r="K326" s="49">
        <v>3000</v>
      </c>
      <c r="L326" s="8">
        <v>3000</v>
      </c>
      <c r="M326" s="988">
        <v>1246.8</v>
      </c>
      <c r="N326" s="1011">
        <f>(100/L326)*M326</f>
        <v>41.559999999999995</v>
      </c>
    </row>
    <row r="327" spans="1:14" ht="15">
      <c r="A327" s="207">
        <v>633</v>
      </c>
      <c r="B327" s="3"/>
      <c r="C327" s="145"/>
      <c r="D327" s="559"/>
      <c r="E327" s="577" t="s">
        <v>94</v>
      </c>
      <c r="F327" s="178">
        <f>SUM(F329:F336)</f>
        <v>6661</v>
      </c>
      <c r="G327" s="178">
        <f>SUM(G329:G336)</f>
        <v>8919</v>
      </c>
      <c r="H327" s="5">
        <f>SUM(H329:H336)</f>
        <v>10700</v>
      </c>
      <c r="I327" s="4">
        <f>SUM(I328:I336)</f>
        <v>27291</v>
      </c>
      <c r="J327" s="178">
        <f>SUM(J328:J336)</f>
        <v>22975</v>
      </c>
      <c r="K327" s="5">
        <f>SUM(K329:K336)</f>
        <v>10700</v>
      </c>
      <c r="L327" s="4">
        <f>SUM(L329:L336)</f>
        <v>15682</v>
      </c>
      <c r="M327" s="990">
        <f>SUM(M329:M336)</f>
        <v>13888.280000000002</v>
      </c>
      <c r="N327" s="1009">
        <f>(100/L327)*M327</f>
        <v>88.56191812268845</v>
      </c>
    </row>
    <row r="328" spans="1:14" ht="15">
      <c r="A328" s="193">
        <v>634004</v>
      </c>
      <c r="B328" s="23">
        <v>2</v>
      </c>
      <c r="C328" s="696">
        <v>41</v>
      </c>
      <c r="D328" s="566" t="s">
        <v>253</v>
      </c>
      <c r="E328" s="578" t="s">
        <v>472</v>
      </c>
      <c r="F328" s="194"/>
      <c r="G328" s="194"/>
      <c r="H328" s="54"/>
      <c r="I328" s="22">
        <v>3250</v>
      </c>
      <c r="J328" s="194">
        <v>2411</v>
      </c>
      <c r="K328" s="54"/>
      <c r="L328" s="22"/>
      <c r="M328" s="987"/>
      <c r="N328" s="975"/>
    </row>
    <row r="329" spans="1:14" ht="15">
      <c r="A329" s="182">
        <v>633006</v>
      </c>
      <c r="B329" s="7"/>
      <c r="C329" s="709">
        <v>41</v>
      </c>
      <c r="D329" s="567" t="s">
        <v>253</v>
      </c>
      <c r="E329" s="579" t="s">
        <v>214</v>
      </c>
      <c r="F329" s="183">
        <v>1064</v>
      </c>
      <c r="G329" s="183">
        <v>2946</v>
      </c>
      <c r="H329" s="94">
        <v>1500</v>
      </c>
      <c r="I329" s="6">
        <v>7200</v>
      </c>
      <c r="J329" s="183">
        <v>6739</v>
      </c>
      <c r="K329" s="94">
        <v>1500</v>
      </c>
      <c r="L329" s="6">
        <v>6720</v>
      </c>
      <c r="M329" s="992">
        <v>6691.06</v>
      </c>
      <c r="N329" s="1006">
        <f>(100/L329)*M329</f>
        <v>99.56934523809524</v>
      </c>
    </row>
    <row r="330" spans="1:14" ht="15">
      <c r="A330" s="182">
        <v>633006</v>
      </c>
      <c r="B330" s="7">
        <v>2</v>
      </c>
      <c r="C330" s="709">
        <v>41</v>
      </c>
      <c r="D330" s="557" t="s">
        <v>253</v>
      </c>
      <c r="E330" s="549" t="s">
        <v>420</v>
      </c>
      <c r="F330" s="183"/>
      <c r="G330" s="183">
        <v>2184</v>
      </c>
      <c r="H330" s="94"/>
      <c r="I330" s="6"/>
      <c r="J330" s="183"/>
      <c r="K330" s="94"/>
      <c r="L330" s="6"/>
      <c r="M330" s="992"/>
      <c r="N330" s="817"/>
    </row>
    <row r="331" spans="1:14" ht="15">
      <c r="A331" s="182">
        <v>633006</v>
      </c>
      <c r="B331" s="7">
        <v>3</v>
      </c>
      <c r="C331" s="709">
        <v>41</v>
      </c>
      <c r="D331" s="557" t="s">
        <v>253</v>
      </c>
      <c r="E331" s="509" t="s">
        <v>101</v>
      </c>
      <c r="F331" s="185">
        <v>104</v>
      </c>
      <c r="G331" s="185">
        <v>6</v>
      </c>
      <c r="H331" s="49">
        <v>200</v>
      </c>
      <c r="I331" s="8">
        <v>221</v>
      </c>
      <c r="J331" s="185">
        <v>220</v>
      </c>
      <c r="K331" s="49">
        <v>200</v>
      </c>
      <c r="L331" s="8">
        <v>200</v>
      </c>
      <c r="M331" s="988">
        <v>109.29</v>
      </c>
      <c r="N331" s="1007">
        <f>(100/L331)*M331</f>
        <v>54.645</v>
      </c>
    </row>
    <row r="332" spans="1:14" ht="15">
      <c r="A332" s="182">
        <v>633006</v>
      </c>
      <c r="B332" s="7">
        <v>7</v>
      </c>
      <c r="C332" s="709">
        <v>41</v>
      </c>
      <c r="D332" s="557" t="s">
        <v>253</v>
      </c>
      <c r="E332" s="509" t="s">
        <v>255</v>
      </c>
      <c r="F332" s="183"/>
      <c r="G332" s="183"/>
      <c r="H332" s="94"/>
      <c r="I332" s="6">
        <v>4400</v>
      </c>
      <c r="J332" s="183">
        <v>4392</v>
      </c>
      <c r="K332" s="94"/>
      <c r="L332" s="6"/>
      <c r="M332" s="992"/>
      <c r="N332" s="975"/>
    </row>
    <row r="333" spans="1:14" ht="15">
      <c r="A333" s="182">
        <v>633006</v>
      </c>
      <c r="B333" s="7">
        <v>12</v>
      </c>
      <c r="C333" s="221">
        <v>41</v>
      </c>
      <c r="D333" s="555" t="s">
        <v>253</v>
      </c>
      <c r="E333" s="509" t="s">
        <v>256</v>
      </c>
      <c r="F333" s="183">
        <v>125</v>
      </c>
      <c r="G333" s="183"/>
      <c r="H333" s="94">
        <v>4000</v>
      </c>
      <c r="I333" s="6">
        <v>4000</v>
      </c>
      <c r="J333" s="183">
        <v>2017</v>
      </c>
      <c r="K333" s="94">
        <v>4000</v>
      </c>
      <c r="L333" s="6">
        <v>3262</v>
      </c>
      <c r="M333" s="992">
        <v>2228.3</v>
      </c>
      <c r="N333" s="1007">
        <f>(100/L333)*M333</f>
        <v>68.31085223789087</v>
      </c>
    </row>
    <row r="334" spans="1:14" ht="15">
      <c r="A334" s="182">
        <v>633006</v>
      </c>
      <c r="B334" s="7">
        <v>20</v>
      </c>
      <c r="C334" s="221">
        <v>41</v>
      </c>
      <c r="D334" s="555" t="s">
        <v>253</v>
      </c>
      <c r="E334" s="509" t="s">
        <v>587</v>
      </c>
      <c r="F334" s="183"/>
      <c r="G334" s="183"/>
      <c r="H334" s="94"/>
      <c r="I334" s="6"/>
      <c r="J334" s="183"/>
      <c r="K334" s="94"/>
      <c r="L334" s="6">
        <v>500</v>
      </c>
      <c r="M334" s="992">
        <v>475</v>
      </c>
      <c r="N334" s="1007">
        <f>(100/L334)*M334</f>
        <v>95</v>
      </c>
    </row>
    <row r="335" spans="1:14" ht="15">
      <c r="A335" s="184">
        <v>633010</v>
      </c>
      <c r="B335" s="9"/>
      <c r="C335" s="352">
        <v>41</v>
      </c>
      <c r="D335" s="556" t="s">
        <v>253</v>
      </c>
      <c r="E335" s="509" t="s">
        <v>473</v>
      </c>
      <c r="F335" s="185"/>
      <c r="G335" s="185"/>
      <c r="H335" s="49"/>
      <c r="I335" s="8">
        <v>1220</v>
      </c>
      <c r="J335" s="185">
        <v>1165</v>
      </c>
      <c r="K335" s="49"/>
      <c r="L335" s="8"/>
      <c r="M335" s="988"/>
      <c r="N335" s="817"/>
    </row>
    <row r="336" spans="1:14" ht="15">
      <c r="A336" s="192">
        <v>633016</v>
      </c>
      <c r="B336" s="33"/>
      <c r="C336" s="140">
        <v>41</v>
      </c>
      <c r="D336" s="558" t="s">
        <v>257</v>
      </c>
      <c r="E336" s="560" t="s">
        <v>258</v>
      </c>
      <c r="F336" s="187">
        <v>5368</v>
      </c>
      <c r="G336" s="187">
        <v>3783</v>
      </c>
      <c r="H336" s="83">
        <v>5000</v>
      </c>
      <c r="I336" s="83">
        <v>7000</v>
      </c>
      <c r="J336" s="187">
        <v>6031</v>
      </c>
      <c r="K336" s="83">
        <v>5000</v>
      </c>
      <c r="L336" s="83">
        <v>5000</v>
      </c>
      <c r="M336" s="1054">
        <v>4384.63</v>
      </c>
      <c r="N336" s="1015">
        <f>(100/L336)*M336</f>
        <v>87.6926</v>
      </c>
    </row>
    <row r="337" spans="1:14" ht="15">
      <c r="A337" s="207">
        <v>635</v>
      </c>
      <c r="B337" s="3"/>
      <c r="C337" s="145"/>
      <c r="D337" s="559"/>
      <c r="E337" s="548" t="s">
        <v>126</v>
      </c>
      <c r="F337" s="178">
        <f>SUM(F338:F338)</f>
        <v>176</v>
      </c>
      <c r="G337" s="178">
        <f>SUM(G338:G338)</f>
        <v>230</v>
      </c>
      <c r="H337" s="5">
        <f>H338</f>
        <v>1000</v>
      </c>
      <c r="I337" s="4">
        <f>I338</f>
        <v>1500</v>
      </c>
      <c r="J337" s="178">
        <f>J338</f>
        <v>1200</v>
      </c>
      <c r="K337" s="5">
        <f>K338</f>
        <v>1000</v>
      </c>
      <c r="L337" s="4">
        <f>SUM(L338:L339)</f>
        <v>1670</v>
      </c>
      <c r="M337" s="990">
        <f>SUM(M338:M339)</f>
        <v>1663.2</v>
      </c>
      <c r="N337" s="1009">
        <f>(100/L337)*M337</f>
        <v>99.59281437125749</v>
      </c>
    </row>
    <row r="338" spans="1:14" ht="15">
      <c r="A338" s="182">
        <v>635006</v>
      </c>
      <c r="B338" s="78">
        <v>1</v>
      </c>
      <c r="C338" s="120">
        <v>41</v>
      </c>
      <c r="D338" s="559" t="s">
        <v>253</v>
      </c>
      <c r="E338" s="551" t="s">
        <v>133</v>
      </c>
      <c r="F338" s="183">
        <v>176</v>
      </c>
      <c r="G338" s="183">
        <v>230</v>
      </c>
      <c r="H338" s="94">
        <v>1000</v>
      </c>
      <c r="I338" s="94">
        <v>1500</v>
      </c>
      <c r="J338" s="183">
        <v>1200</v>
      </c>
      <c r="K338" s="94">
        <v>1000</v>
      </c>
      <c r="L338" s="94">
        <v>1560</v>
      </c>
      <c r="M338" s="1046">
        <v>1554</v>
      </c>
      <c r="N338" s="1042">
        <f>(100/L338)*M338</f>
        <v>99.61538461538461</v>
      </c>
    </row>
    <row r="339" spans="1:14" ht="15">
      <c r="A339" s="195">
        <v>635006</v>
      </c>
      <c r="B339" s="11">
        <v>2</v>
      </c>
      <c r="C339" s="219">
        <v>41</v>
      </c>
      <c r="D339" s="554" t="s">
        <v>253</v>
      </c>
      <c r="E339" s="550" t="s">
        <v>132</v>
      </c>
      <c r="F339" s="196"/>
      <c r="G339" s="196"/>
      <c r="H339" s="37"/>
      <c r="I339" s="37"/>
      <c r="J339" s="196"/>
      <c r="K339" s="37"/>
      <c r="L339" s="37">
        <v>110</v>
      </c>
      <c r="M339" s="994">
        <v>109.2</v>
      </c>
      <c r="N339" s="1015">
        <f>(100/L339)*M339</f>
        <v>99.27272727272727</v>
      </c>
    </row>
    <row r="340" spans="1:14" ht="15">
      <c r="A340" s="207">
        <v>637</v>
      </c>
      <c r="B340" s="74"/>
      <c r="C340" s="707"/>
      <c r="D340" s="554"/>
      <c r="E340" s="547" t="s">
        <v>138</v>
      </c>
      <c r="F340" s="178">
        <f>SUM(F341:F350)</f>
        <v>2863</v>
      </c>
      <c r="G340" s="178">
        <f>SUM(G341:G350)</f>
        <v>8369</v>
      </c>
      <c r="H340" s="5">
        <f>SUM(H341:H350)</f>
        <v>4070</v>
      </c>
      <c r="I340" s="4">
        <f>SUM(I341:I350)</f>
        <v>21140</v>
      </c>
      <c r="J340" s="178">
        <f>SUM(J341:J350)</f>
        <v>17817</v>
      </c>
      <c r="K340" s="5">
        <f>SUM(K341:K351)</f>
        <v>9850</v>
      </c>
      <c r="L340" s="4">
        <f>SUM(L341:L351)</f>
        <v>11870</v>
      </c>
      <c r="M340" s="990">
        <f>SUM(M341:M351)</f>
        <v>9187.720000000001</v>
      </c>
      <c r="N340" s="1009">
        <f>(100/L340)*M340</f>
        <v>77.40286436394271</v>
      </c>
    </row>
    <row r="341" spans="1:14" ht="15">
      <c r="A341" s="193">
        <v>637005</v>
      </c>
      <c r="B341" s="23">
        <v>40</v>
      </c>
      <c r="C341" s="696">
        <v>41</v>
      </c>
      <c r="D341" s="566" t="s">
        <v>259</v>
      </c>
      <c r="E341" s="562" t="s">
        <v>260</v>
      </c>
      <c r="F341" s="235"/>
      <c r="G341" s="235"/>
      <c r="H341" s="598"/>
      <c r="I341" s="114">
        <v>5000</v>
      </c>
      <c r="J341" s="235">
        <v>3816</v>
      </c>
      <c r="K341" s="598"/>
      <c r="L341" s="114"/>
      <c r="M341" s="1023"/>
      <c r="N341" s="978"/>
    </row>
    <row r="342" spans="1:14" ht="15" hidden="1">
      <c r="A342" s="182">
        <v>637002</v>
      </c>
      <c r="B342" s="7"/>
      <c r="C342" s="709">
        <v>41</v>
      </c>
      <c r="D342" s="567" t="s">
        <v>253</v>
      </c>
      <c r="E342" s="549" t="s">
        <v>435</v>
      </c>
      <c r="F342" s="514"/>
      <c r="G342" s="514"/>
      <c r="H342" s="652"/>
      <c r="I342" s="12"/>
      <c r="J342" s="514"/>
      <c r="K342" s="652"/>
      <c r="L342" s="12"/>
      <c r="M342" s="997"/>
      <c r="N342" s="978"/>
    </row>
    <row r="343" spans="1:14" ht="15">
      <c r="A343" s="182">
        <v>637002</v>
      </c>
      <c r="B343" s="7">
        <v>1</v>
      </c>
      <c r="C343" s="709">
        <v>41</v>
      </c>
      <c r="D343" s="557" t="s">
        <v>253</v>
      </c>
      <c r="E343" s="549" t="s">
        <v>261</v>
      </c>
      <c r="F343" s="183">
        <v>1000</v>
      </c>
      <c r="G343" s="183">
        <v>1000</v>
      </c>
      <c r="H343" s="94">
        <v>1000</v>
      </c>
      <c r="I343" s="6">
        <v>1250</v>
      </c>
      <c r="J343" s="183">
        <v>1244</v>
      </c>
      <c r="K343" s="94">
        <v>1000</v>
      </c>
      <c r="L343" s="6">
        <v>1000</v>
      </c>
      <c r="M343" s="992">
        <v>1000</v>
      </c>
      <c r="N343" s="1006">
        <f aca="true" t="shared" si="48" ref="N343:N348">(100/L343)*M343</f>
        <v>100</v>
      </c>
    </row>
    <row r="344" spans="1:14" ht="15">
      <c r="A344" s="182">
        <v>637002</v>
      </c>
      <c r="B344" s="7">
        <v>2</v>
      </c>
      <c r="C344" s="709">
        <v>41</v>
      </c>
      <c r="D344" s="567" t="s">
        <v>253</v>
      </c>
      <c r="E344" s="549" t="s">
        <v>421</v>
      </c>
      <c r="F344" s="183"/>
      <c r="G344" s="183">
        <v>5413</v>
      </c>
      <c r="H344" s="94"/>
      <c r="I344" s="6">
        <v>5200</v>
      </c>
      <c r="J344" s="183">
        <v>5123</v>
      </c>
      <c r="K344" s="94">
        <v>6000</v>
      </c>
      <c r="L344" s="6">
        <v>6000</v>
      </c>
      <c r="M344" s="992">
        <v>3935.61</v>
      </c>
      <c r="N344" s="1006">
        <f t="shared" si="48"/>
        <v>65.5935</v>
      </c>
    </row>
    <row r="345" spans="1:14" ht="15">
      <c r="A345" s="182">
        <v>637004</v>
      </c>
      <c r="B345" s="7"/>
      <c r="C345" s="709">
        <v>41</v>
      </c>
      <c r="D345" s="567" t="s">
        <v>253</v>
      </c>
      <c r="E345" s="549" t="s">
        <v>262</v>
      </c>
      <c r="F345" s="183">
        <v>125</v>
      </c>
      <c r="G345" s="183">
        <v>21</v>
      </c>
      <c r="H345" s="49">
        <v>200</v>
      </c>
      <c r="I345" s="8">
        <v>1500</v>
      </c>
      <c r="J345" s="185">
        <v>115</v>
      </c>
      <c r="K345" s="49">
        <v>200</v>
      </c>
      <c r="L345" s="8">
        <v>250</v>
      </c>
      <c r="M345" s="988">
        <v>247</v>
      </c>
      <c r="N345" s="1006">
        <f t="shared" si="48"/>
        <v>98.80000000000001</v>
      </c>
    </row>
    <row r="346" spans="1:14" ht="15">
      <c r="A346" s="182">
        <v>637004</v>
      </c>
      <c r="B346" s="7">
        <v>4</v>
      </c>
      <c r="C346" s="709">
        <v>41</v>
      </c>
      <c r="D346" s="567" t="s">
        <v>253</v>
      </c>
      <c r="E346" s="549" t="s">
        <v>518</v>
      </c>
      <c r="F346" s="183">
        <v>180</v>
      </c>
      <c r="G346" s="183">
        <v>381</v>
      </c>
      <c r="H346" s="49">
        <v>1000</v>
      </c>
      <c r="I346" s="8">
        <v>1000</v>
      </c>
      <c r="J346" s="185">
        <v>730</v>
      </c>
      <c r="K346" s="49"/>
      <c r="L346" s="8">
        <v>500</v>
      </c>
      <c r="M346" s="988">
        <v>461.41</v>
      </c>
      <c r="N346" s="1006">
        <f t="shared" si="48"/>
        <v>92.28200000000001</v>
      </c>
    </row>
    <row r="347" spans="1:14" ht="15">
      <c r="A347" s="184">
        <v>637004</v>
      </c>
      <c r="B347" s="9">
        <v>5</v>
      </c>
      <c r="C347" s="14">
        <v>41</v>
      </c>
      <c r="D347" s="557" t="s">
        <v>253</v>
      </c>
      <c r="E347" s="509" t="s">
        <v>142</v>
      </c>
      <c r="F347" s="185">
        <v>305</v>
      </c>
      <c r="G347" s="185">
        <v>250</v>
      </c>
      <c r="H347" s="94">
        <v>350</v>
      </c>
      <c r="I347" s="6">
        <v>470</v>
      </c>
      <c r="J347" s="183">
        <v>470</v>
      </c>
      <c r="K347" s="49">
        <v>500</v>
      </c>
      <c r="L347" s="8">
        <v>900</v>
      </c>
      <c r="M347" s="988">
        <v>896.42</v>
      </c>
      <c r="N347" s="1007">
        <f t="shared" si="48"/>
        <v>99.60222222222221</v>
      </c>
    </row>
    <row r="348" spans="1:14" ht="15">
      <c r="A348" s="182">
        <v>637013</v>
      </c>
      <c r="B348" s="7"/>
      <c r="C348" s="709">
        <v>41</v>
      </c>
      <c r="D348" s="557" t="s">
        <v>257</v>
      </c>
      <c r="E348" s="509" t="s">
        <v>263</v>
      </c>
      <c r="F348" s="196"/>
      <c r="G348" s="196"/>
      <c r="H348" s="94"/>
      <c r="I348" s="6"/>
      <c r="J348" s="183"/>
      <c r="K348" s="94">
        <v>350</v>
      </c>
      <c r="L348" s="6">
        <v>350</v>
      </c>
      <c r="M348" s="992">
        <v>320</v>
      </c>
      <c r="N348" s="1015">
        <f t="shared" si="48"/>
        <v>91.42857142857142</v>
      </c>
    </row>
    <row r="349" spans="1:14" ht="15">
      <c r="A349" s="182">
        <v>637031</v>
      </c>
      <c r="B349" s="7"/>
      <c r="C349" s="709"/>
      <c r="D349" s="557" t="s">
        <v>253</v>
      </c>
      <c r="E349" s="509" t="s">
        <v>264</v>
      </c>
      <c r="F349" s="185">
        <v>212</v>
      </c>
      <c r="G349" s="185"/>
      <c r="H349" s="94">
        <v>220</v>
      </c>
      <c r="I349" s="6">
        <v>220</v>
      </c>
      <c r="J349" s="183">
        <v>212</v>
      </c>
      <c r="K349" s="94"/>
      <c r="L349" s="6"/>
      <c r="M349" s="992"/>
      <c r="N349" s="817"/>
    </row>
    <row r="350" spans="1:14" ht="15">
      <c r="A350" s="184">
        <v>637015</v>
      </c>
      <c r="B350" s="9"/>
      <c r="C350" s="14">
        <v>41</v>
      </c>
      <c r="D350" s="557" t="s">
        <v>75</v>
      </c>
      <c r="E350" s="509" t="s">
        <v>155</v>
      </c>
      <c r="F350" s="817">
        <v>1041</v>
      </c>
      <c r="G350" s="185">
        <v>1304</v>
      </c>
      <c r="H350" s="49">
        <v>1300</v>
      </c>
      <c r="I350" s="8">
        <v>6500</v>
      </c>
      <c r="J350" s="185">
        <v>6107</v>
      </c>
      <c r="K350" s="94">
        <v>500</v>
      </c>
      <c r="L350" s="6">
        <v>500</v>
      </c>
      <c r="M350" s="992">
        <v>285.6</v>
      </c>
      <c r="N350" s="1007">
        <f>(100/L350)*M350</f>
        <v>57.120000000000005</v>
      </c>
    </row>
    <row r="351" spans="1:14" ht="15">
      <c r="A351" s="192">
        <v>637027</v>
      </c>
      <c r="B351" s="33"/>
      <c r="C351" s="140">
        <v>41</v>
      </c>
      <c r="D351" s="558" t="s">
        <v>253</v>
      </c>
      <c r="E351" s="560" t="s">
        <v>161</v>
      </c>
      <c r="F351" s="1139"/>
      <c r="G351" s="1140"/>
      <c r="H351" s="561"/>
      <c r="I351" s="24"/>
      <c r="J351" s="225"/>
      <c r="K351" s="83">
        <v>1300</v>
      </c>
      <c r="L351" s="10">
        <v>2370</v>
      </c>
      <c r="M351" s="989">
        <v>2041.68</v>
      </c>
      <c r="N351" s="1015">
        <f>(100/L351)*M351</f>
        <v>86.14683544303797</v>
      </c>
    </row>
    <row r="352" spans="1:14" ht="15.75" thickBot="1">
      <c r="A352" s="213"/>
      <c r="B352" s="28"/>
      <c r="C352" s="711"/>
      <c r="D352" s="583"/>
      <c r="E352" s="608"/>
      <c r="F352" s="242"/>
      <c r="G352" s="242"/>
      <c r="H352" s="1137"/>
      <c r="I352" s="1138"/>
      <c r="J352" s="242"/>
      <c r="K352" s="108"/>
      <c r="L352" s="99"/>
      <c r="M352" s="1053"/>
      <c r="N352" s="1014"/>
    </row>
    <row r="353" spans="1:14" ht="15.75" thickBot="1">
      <c r="A353" s="199" t="s">
        <v>354</v>
      </c>
      <c r="B353" s="18"/>
      <c r="C353" s="706"/>
      <c r="D353" s="553"/>
      <c r="E353" s="546" t="s">
        <v>265</v>
      </c>
      <c r="F353" s="19">
        <f>SUM(F354+F355+F363+F368)</f>
        <v>2539</v>
      </c>
      <c r="G353" s="19">
        <f>SUM(G354+G355+G363+G368)</f>
        <v>2219</v>
      </c>
      <c r="H353" s="72">
        <f>H355+H363+H368</f>
        <v>1665</v>
      </c>
      <c r="I353" s="70">
        <f>I354+I355+I363+I368</f>
        <v>1665</v>
      </c>
      <c r="J353" s="19">
        <f>J354+J355+J363+J368</f>
        <v>1458</v>
      </c>
      <c r="K353" s="72">
        <f>K354+K355+K363+K368</f>
        <v>1665</v>
      </c>
      <c r="L353" s="70">
        <f>L354+L355+L363+L368</f>
        <v>1665</v>
      </c>
      <c r="M353" s="1016">
        <f>M354+M355+M363+M368</f>
        <v>1534.36</v>
      </c>
      <c r="N353" s="1050">
        <f>(100/L353)*M353</f>
        <v>92.15375375375375</v>
      </c>
    </row>
    <row r="354" spans="1:14" ht="0.75" customHeight="1">
      <c r="A354" s="278">
        <v>610</v>
      </c>
      <c r="B354" s="101"/>
      <c r="C354" s="101"/>
      <c r="D354" s="107" t="s">
        <v>253</v>
      </c>
      <c r="E354" s="607" t="s">
        <v>76</v>
      </c>
      <c r="F354" s="250">
        <v>0</v>
      </c>
      <c r="G354" s="250">
        <v>0</v>
      </c>
      <c r="H354" s="624"/>
      <c r="I354" s="128"/>
      <c r="J354" s="250"/>
      <c r="K354" s="624"/>
      <c r="L354" s="128"/>
      <c r="M354" s="1064"/>
      <c r="N354" s="1052"/>
    </row>
    <row r="355" spans="1:14" ht="15">
      <c r="A355" s="177">
        <v>62</v>
      </c>
      <c r="B355" s="3"/>
      <c r="C355" s="152"/>
      <c r="D355" s="586"/>
      <c r="E355" s="577" t="s">
        <v>77</v>
      </c>
      <c r="F355" s="252">
        <f aca="true" t="shared" si="49" ref="F355:M355">SUM(F356:F362)</f>
        <v>377</v>
      </c>
      <c r="G355" s="252">
        <f t="shared" si="49"/>
        <v>519</v>
      </c>
      <c r="H355" s="654">
        <f t="shared" si="49"/>
        <v>395</v>
      </c>
      <c r="I355" s="139">
        <f t="shared" si="49"/>
        <v>395</v>
      </c>
      <c r="J355" s="252">
        <f t="shared" si="49"/>
        <v>379</v>
      </c>
      <c r="K355" s="654">
        <f t="shared" si="49"/>
        <v>395</v>
      </c>
      <c r="L355" s="139">
        <f t="shared" si="49"/>
        <v>395</v>
      </c>
      <c r="M355" s="1066">
        <f t="shared" si="49"/>
        <v>377.4</v>
      </c>
      <c r="N355" s="1009">
        <f>(100/L355)*M355</f>
        <v>95.54430379746836</v>
      </c>
    </row>
    <row r="356" spans="1:14" ht="15">
      <c r="A356" s="193">
        <v>621000</v>
      </c>
      <c r="B356" s="23">
        <v>1</v>
      </c>
      <c r="C356" s="696">
        <v>41</v>
      </c>
      <c r="D356" s="566" t="s">
        <v>253</v>
      </c>
      <c r="E356" s="578" t="s">
        <v>266</v>
      </c>
      <c r="F356" s="235">
        <v>108</v>
      </c>
      <c r="G356" s="235">
        <v>130</v>
      </c>
      <c r="H356" s="598">
        <v>110</v>
      </c>
      <c r="I356" s="114">
        <v>110</v>
      </c>
      <c r="J356" s="235">
        <v>108</v>
      </c>
      <c r="K356" s="598">
        <v>110</v>
      </c>
      <c r="L356" s="114">
        <v>110</v>
      </c>
      <c r="M356" s="1023">
        <v>108</v>
      </c>
      <c r="N356" s="1040">
        <f aca="true" t="shared" si="50" ref="N356:N362">(100/L356)*M356</f>
        <v>98.18181818181817</v>
      </c>
    </row>
    <row r="357" spans="1:14" ht="15">
      <c r="A357" s="184">
        <v>625001</v>
      </c>
      <c r="B357" s="9">
        <v>1</v>
      </c>
      <c r="C357" s="221">
        <v>41</v>
      </c>
      <c r="D357" s="555" t="s">
        <v>253</v>
      </c>
      <c r="E357" s="656" t="s">
        <v>80</v>
      </c>
      <c r="F357" s="189">
        <v>15</v>
      </c>
      <c r="G357" s="189">
        <v>13</v>
      </c>
      <c r="H357" s="569">
        <v>16</v>
      </c>
      <c r="I357" s="56">
        <v>16</v>
      </c>
      <c r="J357" s="189">
        <v>16</v>
      </c>
      <c r="K357" s="569">
        <v>16</v>
      </c>
      <c r="L357" s="56">
        <v>16</v>
      </c>
      <c r="M357" s="996">
        <v>15.12</v>
      </c>
      <c r="N357" s="1006">
        <f t="shared" si="50"/>
        <v>94.5</v>
      </c>
    </row>
    <row r="358" spans="1:14" ht="15">
      <c r="A358" s="182">
        <v>625002</v>
      </c>
      <c r="B358" s="7">
        <v>1</v>
      </c>
      <c r="C358" s="14">
        <v>41</v>
      </c>
      <c r="D358" s="557" t="s">
        <v>253</v>
      </c>
      <c r="E358" s="359" t="s">
        <v>81</v>
      </c>
      <c r="F358" s="189">
        <v>151</v>
      </c>
      <c r="G358" s="189">
        <v>225</v>
      </c>
      <c r="H358" s="569">
        <v>160</v>
      </c>
      <c r="I358" s="56">
        <v>160</v>
      </c>
      <c r="J358" s="189">
        <v>151</v>
      </c>
      <c r="K358" s="569">
        <v>160</v>
      </c>
      <c r="L358" s="56">
        <v>160</v>
      </c>
      <c r="M358" s="996">
        <v>151.2</v>
      </c>
      <c r="N358" s="1006">
        <f t="shared" si="50"/>
        <v>94.5</v>
      </c>
    </row>
    <row r="359" spans="1:14" ht="15">
      <c r="A359" s="184">
        <v>625003</v>
      </c>
      <c r="B359" s="9">
        <v>1</v>
      </c>
      <c r="C359" s="14">
        <v>41</v>
      </c>
      <c r="D359" s="557" t="s">
        <v>253</v>
      </c>
      <c r="E359" s="359" t="s">
        <v>82</v>
      </c>
      <c r="F359" s="189">
        <v>9</v>
      </c>
      <c r="G359" s="189">
        <v>14</v>
      </c>
      <c r="H359" s="569">
        <v>10</v>
      </c>
      <c r="I359" s="56">
        <v>10</v>
      </c>
      <c r="J359" s="189">
        <v>9</v>
      </c>
      <c r="K359" s="569">
        <v>10</v>
      </c>
      <c r="L359" s="56">
        <v>10</v>
      </c>
      <c r="M359" s="996">
        <v>8.64</v>
      </c>
      <c r="N359" s="1006">
        <f t="shared" si="50"/>
        <v>86.4</v>
      </c>
    </row>
    <row r="360" spans="1:14" ht="15">
      <c r="A360" s="184">
        <v>625004</v>
      </c>
      <c r="B360" s="34">
        <v>1</v>
      </c>
      <c r="C360" s="89">
        <v>41</v>
      </c>
      <c r="D360" s="557" t="s">
        <v>253</v>
      </c>
      <c r="E360" s="359" t="s">
        <v>83</v>
      </c>
      <c r="F360" s="185">
        <v>32</v>
      </c>
      <c r="G360" s="185">
        <v>51</v>
      </c>
      <c r="H360" s="49">
        <v>35</v>
      </c>
      <c r="I360" s="8">
        <v>35</v>
      </c>
      <c r="J360" s="185">
        <v>33</v>
      </c>
      <c r="K360" s="49">
        <v>35</v>
      </c>
      <c r="L360" s="8">
        <v>35</v>
      </c>
      <c r="M360" s="988">
        <v>32.4</v>
      </c>
      <c r="N360" s="1068">
        <f t="shared" si="50"/>
        <v>92.57142857142857</v>
      </c>
    </row>
    <row r="361" spans="1:14" ht="15">
      <c r="A361" s="184">
        <v>625005</v>
      </c>
      <c r="B361" s="34">
        <v>1</v>
      </c>
      <c r="C361" s="89">
        <v>41</v>
      </c>
      <c r="D361" s="557" t="s">
        <v>253</v>
      </c>
      <c r="E361" s="359" t="s">
        <v>84</v>
      </c>
      <c r="F361" s="185">
        <v>11</v>
      </c>
      <c r="G361" s="185">
        <v>9</v>
      </c>
      <c r="H361" s="49">
        <v>11</v>
      </c>
      <c r="I361" s="8">
        <v>11</v>
      </c>
      <c r="J361" s="185">
        <v>10</v>
      </c>
      <c r="K361" s="49">
        <v>11</v>
      </c>
      <c r="L361" s="8">
        <v>11</v>
      </c>
      <c r="M361" s="988">
        <v>10.8</v>
      </c>
      <c r="N361" s="1068">
        <f t="shared" si="50"/>
        <v>98.1818181818182</v>
      </c>
    </row>
    <row r="362" spans="1:14" ht="15">
      <c r="A362" s="186">
        <v>625007</v>
      </c>
      <c r="B362" s="11">
        <v>1</v>
      </c>
      <c r="C362" s="219">
        <v>41</v>
      </c>
      <c r="D362" s="558" t="s">
        <v>253</v>
      </c>
      <c r="E362" s="574" t="s">
        <v>267</v>
      </c>
      <c r="F362" s="236">
        <v>51</v>
      </c>
      <c r="G362" s="236">
        <v>77</v>
      </c>
      <c r="H362" s="576">
        <v>53</v>
      </c>
      <c r="I362" s="90">
        <v>53</v>
      </c>
      <c r="J362" s="236">
        <v>52</v>
      </c>
      <c r="K362" s="576">
        <v>53</v>
      </c>
      <c r="L362" s="90">
        <v>53</v>
      </c>
      <c r="M362" s="1025">
        <v>51.24</v>
      </c>
      <c r="N362" s="1011">
        <f t="shared" si="50"/>
        <v>96.67924528301887</v>
      </c>
    </row>
    <row r="363" spans="1:14" ht="15">
      <c r="A363" s="177">
        <v>633</v>
      </c>
      <c r="B363" s="77"/>
      <c r="C363" s="86"/>
      <c r="D363" s="559"/>
      <c r="E363" s="577" t="s">
        <v>94</v>
      </c>
      <c r="F363" s="178">
        <f>SUM(F364:F367)</f>
        <v>1082</v>
      </c>
      <c r="G363" s="178">
        <f>SUM(G364:G367)</f>
        <v>0</v>
      </c>
      <c r="H363" s="5">
        <v>170</v>
      </c>
      <c r="I363" s="4">
        <f>SUM(I364:I367)</f>
        <v>170</v>
      </c>
      <c r="J363" s="178">
        <f>SUM(J364:J367)</f>
        <v>0</v>
      </c>
      <c r="K363" s="5">
        <f>SUM(K364:K367)</f>
        <v>170</v>
      </c>
      <c r="L363" s="4">
        <f>SUM(L364:L367)</f>
        <v>170</v>
      </c>
      <c r="M363" s="990">
        <f>SUM(M364:M367)</f>
        <v>76.96</v>
      </c>
      <c r="N363" s="1009">
        <f>(100/L363)*M363</f>
        <v>45.27058823529411</v>
      </c>
    </row>
    <row r="364" spans="1:14" ht="15">
      <c r="A364" s="182">
        <v>633009</v>
      </c>
      <c r="B364" s="53">
        <v>1</v>
      </c>
      <c r="C364" s="88">
        <v>41</v>
      </c>
      <c r="D364" s="567" t="s">
        <v>253</v>
      </c>
      <c r="E364" s="579" t="s">
        <v>172</v>
      </c>
      <c r="F364" s="183">
        <v>1060</v>
      </c>
      <c r="G364" s="183"/>
      <c r="H364" s="94">
        <v>150</v>
      </c>
      <c r="I364" s="6">
        <v>150</v>
      </c>
      <c r="J364" s="183"/>
      <c r="K364" s="94">
        <v>150</v>
      </c>
      <c r="L364" s="6">
        <v>90</v>
      </c>
      <c r="M364" s="992"/>
      <c r="N364" s="1040">
        <f>(100/L364)*M364</f>
        <v>0</v>
      </c>
    </row>
    <row r="365" spans="1:14" ht="0.75" customHeight="1">
      <c r="A365" s="184">
        <v>633006</v>
      </c>
      <c r="B365" s="9">
        <v>1</v>
      </c>
      <c r="C365" s="221"/>
      <c r="D365" s="555" t="s">
        <v>253</v>
      </c>
      <c r="E365" s="359" t="s">
        <v>99</v>
      </c>
      <c r="F365" s="185">
        <v>0</v>
      </c>
      <c r="G365" s="185"/>
      <c r="H365" s="49">
        <v>0</v>
      </c>
      <c r="I365" s="8">
        <v>0</v>
      </c>
      <c r="J365" s="185"/>
      <c r="K365" s="49">
        <v>0</v>
      </c>
      <c r="L365" s="8">
        <v>0</v>
      </c>
      <c r="M365" s="988"/>
      <c r="N365" s="1048"/>
    </row>
    <row r="366" spans="1:14" ht="15" hidden="1">
      <c r="A366" s="184">
        <v>633006</v>
      </c>
      <c r="B366" s="9">
        <v>3</v>
      </c>
      <c r="C366" s="14"/>
      <c r="D366" s="557" t="s">
        <v>253</v>
      </c>
      <c r="E366" s="359" t="s">
        <v>101</v>
      </c>
      <c r="F366" s="185">
        <v>0</v>
      </c>
      <c r="G366" s="185">
        <v>0</v>
      </c>
      <c r="H366" s="49">
        <v>0</v>
      </c>
      <c r="I366" s="8">
        <v>0</v>
      </c>
      <c r="J366" s="185"/>
      <c r="K366" s="49">
        <v>0</v>
      </c>
      <c r="L366" s="8">
        <v>0</v>
      </c>
      <c r="M366" s="988"/>
      <c r="N366" s="975"/>
    </row>
    <row r="367" spans="1:14" ht="15">
      <c r="A367" s="192">
        <v>633006</v>
      </c>
      <c r="B367" s="33">
        <v>1</v>
      </c>
      <c r="C367" s="219">
        <v>41</v>
      </c>
      <c r="D367" s="554" t="s">
        <v>253</v>
      </c>
      <c r="E367" s="590" t="s">
        <v>102</v>
      </c>
      <c r="F367" s="225">
        <v>22</v>
      </c>
      <c r="G367" s="225"/>
      <c r="H367" s="561">
        <v>20</v>
      </c>
      <c r="I367" s="24">
        <v>20</v>
      </c>
      <c r="J367" s="225"/>
      <c r="K367" s="561">
        <v>20</v>
      </c>
      <c r="L367" s="24">
        <v>80</v>
      </c>
      <c r="M367" s="995">
        <v>76.96</v>
      </c>
      <c r="N367" s="1040">
        <f>(100/L367)*M367</f>
        <v>96.19999999999999</v>
      </c>
    </row>
    <row r="368" spans="1:14" ht="15">
      <c r="A368" s="215">
        <v>637</v>
      </c>
      <c r="B368" s="74"/>
      <c r="C368" s="707"/>
      <c r="D368" s="559"/>
      <c r="E368" s="577" t="s">
        <v>138</v>
      </c>
      <c r="F368" s="178">
        <f>SUM(F369:F370)</f>
        <v>1080</v>
      </c>
      <c r="G368" s="178">
        <f>SUM(G369:G370)</f>
        <v>1700</v>
      </c>
      <c r="H368" s="75">
        <f aca="true" t="shared" si="51" ref="H368:M368">H369+H370</f>
        <v>1100</v>
      </c>
      <c r="I368" s="73">
        <f t="shared" si="51"/>
        <v>1100</v>
      </c>
      <c r="J368" s="178">
        <f t="shared" si="51"/>
        <v>1079</v>
      </c>
      <c r="K368" s="75">
        <f t="shared" si="51"/>
        <v>1100</v>
      </c>
      <c r="L368" s="73">
        <f t="shared" si="51"/>
        <v>1100</v>
      </c>
      <c r="M368" s="1021">
        <f t="shared" si="51"/>
        <v>1080</v>
      </c>
      <c r="N368" s="1009">
        <f>(100/L368)*M368</f>
        <v>98.18181818181819</v>
      </c>
    </row>
    <row r="369" spans="1:14" ht="0.75" customHeight="1">
      <c r="A369" s="193">
        <v>637016</v>
      </c>
      <c r="B369" s="23"/>
      <c r="C369" s="696"/>
      <c r="D369" s="566" t="s">
        <v>253</v>
      </c>
      <c r="E369" s="578" t="s">
        <v>268</v>
      </c>
      <c r="F369" s="22">
        <v>0</v>
      </c>
      <c r="G369" s="22">
        <v>0</v>
      </c>
      <c r="H369" s="22">
        <v>0</v>
      </c>
      <c r="I369" s="22">
        <v>0</v>
      </c>
      <c r="J369" s="194"/>
      <c r="K369" s="54">
        <v>0</v>
      </c>
      <c r="L369" s="22">
        <v>0</v>
      </c>
      <c r="M369" s="987"/>
      <c r="N369" s="975"/>
    </row>
    <row r="370" spans="1:14" ht="15">
      <c r="A370" s="192">
        <v>637027</v>
      </c>
      <c r="B370" s="140">
        <v>1</v>
      </c>
      <c r="C370" s="140">
        <v>41</v>
      </c>
      <c r="D370" s="558" t="s">
        <v>253</v>
      </c>
      <c r="E370" s="590" t="s">
        <v>161</v>
      </c>
      <c r="F370" s="225">
        <v>1080</v>
      </c>
      <c r="G370" s="225">
        <v>1700</v>
      </c>
      <c r="H370" s="561">
        <v>1100</v>
      </c>
      <c r="I370" s="24">
        <v>1100</v>
      </c>
      <c r="J370" s="225">
        <v>1079</v>
      </c>
      <c r="K370" s="561">
        <v>1100</v>
      </c>
      <c r="L370" s="24">
        <v>1100</v>
      </c>
      <c r="M370" s="995">
        <v>1080</v>
      </c>
      <c r="N370" s="1040">
        <f>(100/L370)*M370</f>
        <v>98.18181818181819</v>
      </c>
    </row>
    <row r="371" spans="1:14" ht="15.75" thickBot="1">
      <c r="A371" s="195"/>
      <c r="B371" s="221"/>
      <c r="C371" s="221"/>
      <c r="D371" s="555"/>
      <c r="E371" s="603"/>
      <c r="F371" s="196"/>
      <c r="G371" s="196"/>
      <c r="H371" s="37"/>
      <c r="I371" s="13"/>
      <c r="J371" s="196"/>
      <c r="K371" s="37"/>
      <c r="L371" s="13"/>
      <c r="M371" s="196"/>
      <c r="N371" s="1014"/>
    </row>
    <row r="372" spans="1:14" ht="15.75" thickBot="1">
      <c r="A372" s="71" t="s">
        <v>269</v>
      </c>
      <c r="B372" s="18"/>
      <c r="C372" s="706"/>
      <c r="D372" s="553"/>
      <c r="E372" s="59" t="s">
        <v>270</v>
      </c>
      <c r="F372" s="19">
        <f>SUM(F373+F382+F385+F391+F393+F398)</f>
        <v>11037</v>
      </c>
      <c r="G372" s="19">
        <f>SUM(G373+G382+G385+G391+G393+G398)</f>
        <v>6126</v>
      </c>
      <c r="H372" s="72">
        <f aca="true" t="shared" si="52" ref="H372:M372">H373+H382+H385+H391+H393+H398</f>
        <v>10194</v>
      </c>
      <c r="I372" s="70">
        <f t="shared" si="52"/>
        <v>11194</v>
      </c>
      <c r="J372" s="19">
        <f t="shared" si="52"/>
        <v>8855</v>
      </c>
      <c r="K372" s="72">
        <f t="shared" si="52"/>
        <v>12344</v>
      </c>
      <c r="L372" s="70">
        <f t="shared" si="52"/>
        <v>12344</v>
      </c>
      <c r="M372" s="1016">
        <f t="shared" si="52"/>
        <v>6258.18</v>
      </c>
      <c r="N372" s="1050">
        <f>(100/L372)*M372</f>
        <v>50.69815294880104</v>
      </c>
    </row>
    <row r="373" spans="1:14" ht="15">
      <c r="A373" s="278">
        <v>62</v>
      </c>
      <c r="B373" s="101"/>
      <c r="C373" s="151"/>
      <c r="D373" s="584"/>
      <c r="E373" s="585" t="s">
        <v>77</v>
      </c>
      <c r="F373" s="230">
        <f>SUM(F377+F378+F381)</f>
        <v>340</v>
      </c>
      <c r="G373" s="230">
        <f>SUM(G377+G378+G381)</f>
        <v>244</v>
      </c>
      <c r="H373" s="113">
        <f aca="true" t="shared" si="53" ref="H373:M373">SUM(H374:H381)</f>
        <v>379</v>
      </c>
      <c r="I373" s="104">
        <f t="shared" si="53"/>
        <v>505</v>
      </c>
      <c r="J373" s="230">
        <f t="shared" si="53"/>
        <v>500</v>
      </c>
      <c r="K373" s="113">
        <f t="shared" si="53"/>
        <v>379</v>
      </c>
      <c r="L373" s="104">
        <f t="shared" si="53"/>
        <v>349</v>
      </c>
      <c r="M373" s="1017">
        <f t="shared" si="53"/>
        <v>29.080000000000002</v>
      </c>
      <c r="N373" s="1009">
        <f>(100/L373)*M373</f>
        <v>8.332378223495702</v>
      </c>
    </row>
    <row r="374" spans="1:14" ht="15" hidden="1">
      <c r="A374" s="182">
        <v>621000</v>
      </c>
      <c r="B374" s="23"/>
      <c r="C374" s="709"/>
      <c r="D374" s="567" t="s">
        <v>271</v>
      </c>
      <c r="E374" s="579" t="s">
        <v>78</v>
      </c>
      <c r="F374" s="183"/>
      <c r="G374" s="183"/>
      <c r="H374" s="54"/>
      <c r="I374" s="22"/>
      <c r="J374" s="194"/>
      <c r="K374" s="54"/>
      <c r="L374" s="22"/>
      <c r="M374" s="987"/>
      <c r="N374" s="1027"/>
    </row>
    <row r="375" spans="1:14" ht="15" hidden="1">
      <c r="A375" s="184">
        <v>623000</v>
      </c>
      <c r="B375" s="9"/>
      <c r="C375" s="14"/>
      <c r="D375" s="557" t="s">
        <v>271</v>
      </c>
      <c r="E375" s="359" t="s">
        <v>79</v>
      </c>
      <c r="F375" s="185"/>
      <c r="G375" s="185"/>
      <c r="H375" s="49"/>
      <c r="I375" s="8"/>
      <c r="J375" s="185"/>
      <c r="K375" s="49"/>
      <c r="L375" s="8"/>
      <c r="M375" s="988"/>
      <c r="N375" s="975"/>
    </row>
    <row r="376" spans="1:14" ht="15" hidden="1">
      <c r="A376" s="184">
        <v>625001</v>
      </c>
      <c r="B376" s="9"/>
      <c r="C376" s="14"/>
      <c r="D376" s="557" t="s">
        <v>271</v>
      </c>
      <c r="E376" s="359" t="s">
        <v>80</v>
      </c>
      <c r="F376" s="185"/>
      <c r="G376" s="185"/>
      <c r="H376" s="49"/>
      <c r="I376" s="8"/>
      <c r="J376" s="185"/>
      <c r="K376" s="49"/>
      <c r="L376" s="8"/>
      <c r="M376" s="988"/>
      <c r="N376" s="975"/>
    </row>
    <row r="377" spans="1:14" ht="15">
      <c r="A377" s="184">
        <v>625002</v>
      </c>
      <c r="B377" s="9"/>
      <c r="C377" s="9">
        <v>41</v>
      </c>
      <c r="D377" s="555" t="s">
        <v>271</v>
      </c>
      <c r="E377" s="359" t="s">
        <v>81</v>
      </c>
      <c r="F377" s="185">
        <v>244</v>
      </c>
      <c r="G377" s="185">
        <v>175</v>
      </c>
      <c r="H377" s="49">
        <v>270</v>
      </c>
      <c r="I377" s="8">
        <v>360</v>
      </c>
      <c r="J377" s="185">
        <v>357</v>
      </c>
      <c r="K377" s="49">
        <v>270</v>
      </c>
      <c r="L377" s="8">
        <v>240</v>
      </c>
      <c r="M377" s="988">
        <v>9.8</v>
      </c>
      <c r="N377" s="1040">
        <f>(100/L377)*M377</f>
        <v>4.083333333333334</v>
      </c>
    </row>
    <row r="378" spans="1:14" ht="15">
      <c r="A378" s="182">
        <v>625003</v>
      </c>
      <c r="B378" s="7"/>
      <c r="C378" s="709">
        <v>41</v>
      </c>
      <c r="D378" s="557" t="s">
        <v>271</v>
      </c>
      <c r="E378" s="579" t="s">
        <v>82</v>
      </c>
      <c r="F378" s="183">
        <v>13</v>
      </c>
      <c r="G378" s="183">
        <v>10</v>
      </c>
      <c r="H378" s="49">
        <v>17</v>
      </c>
      <c r="I378" s="8">
        <v>23</v>
      </c>
      <c r="J378" s="185">
        <v>22</v>
      </c>
      <c r="K378" s="49">
        <v>17</v>
      </c>
      <c r="L378" s="8">
        <v>17</v>
      </c>
      <c r="M378" s="988">
        <v>15.96</v>
      </c>
      <c r="N378" s="1006">
        <f>(100/L378)*M378</f>
        <v>93.88235294117648</v>
      </c>
    </row>
    <row r="379" spans="1:14" ht="15" hidden="1">
      <c r="A379" s="184">
        <v>625004</v>
      </c>
      <c r="B379" s="9"/>
      <c r="C379" s="14"/>
      <c r="D379" s="557" t="s">
        <v>271</v>
      </c>
      <c r="E379" s="359" t="s">
        <v>83</v>
      </c>
      <c r="F379" s="185"/>
      <c r="G379" s="185"/>
      <c r="H379" s="49"/>
      <c r="I379" s="8"/>
      <c r="J379" s="185"/>
      <c r="K379" s="49"/>
      <c r="L379" s="8"/>
      <c r="M379" s="988"/>
      <c r="N379" s="975"/>
    </row>
    <row r="380" spans="1:14" ht="15" hidden="1">
      <c r="A380" s="195">
        <v>625005</v>
      </c>
      <c r="B380" s="16"/>
      <c r="C380" s="221"/>
      <c r="D380" s="557" t="s">
        <v>271</v>
      </c>
      <c r="E380" s="603" t="s">
        <v>84</v>
      </c>
      <c r="F380" s="196"/>
      <c r="G380" s="196"/>
      <c r="H380" s="49"/>
      <c r="I380" s="8"/>
      <c r="J380" s="185"/>
      <c r="K380" s="49"/>
      <c r="L380" s="8"/>
      <c r="M380" s="988"/>
      <c r="N380" s="975"/>
    </row>
    <row r="381" spans="1:14" ht="15">
      <c r="A381" s="184">
        <v>625007</v>
      </c>
      <c r="B381" s="33"/>
      <c r="C381" s="221">
        <v>41</v>
      </c>
      <c r="D381" s="555" t="s">
        <v>271</v>
      </c>
      <c r="E381" s="359" t="s">
        <v>85</v>
      </c>
      <c r="F381" s="185">
        <v>83</v>
      </c>
      <c r="G381" s="185">
        <v>59</v>
      </c>
      <c r="H381" s="49">
        <v>92</v>
      </c>
      <c r="I381" s="8">
        <v>122</v>
      </c>
      <c r="J381" s="185">
        <v>121</v>
      </c>
      <c r="K381" s="49">
        <v>92</v>
      </c>
      <c r="L381" s="8">
        <v>92</v>
      </c>
      <c r="M381" s="988">
        <v>3.32</v>
      </c>
      <c r="N381" s="1011">
        <f>(100/L381)*M381</f>
        <v>3.6086956521739126</v>
      </c>
    </row>
    <row r="382" spans="1:14" ht="15">
      <c r="A382" s="177">
        <v>632</v>
      </c>
      <c r="B382" s="3"/>
      <c r="C382" s="145"/>
      <c r="D382" s="559"/>
      <c r="E382" s="577" t="s">
        <v>87</v>
      </c>
      <c r="F382" s="178">
        <f>SUM(F383:F384)</f>
        <v>1279</v>
      </c>
      <c r="G382" s="178">
        <f>SUM(G383:G384)</f>
        <v>1486</v>
      </c>
      <c r="H382" s="5">
        <f aca="true" t="shared" si="54" ref="H382:M382">H383+H384</f>
        <v>2300</v>
      </c>
      <c r="I382" s="4">
        <f t="shared" si="54"/>
        <v>1950</v>
      </c>
      <c r="J382" s="178">
        <f t="shared" si="54"/>
        <v>1440</v>
      </c>
      <c r="K382" s="5">
        <f t="shared" si="54"/>
        <v>2300</v>
      </c>
      <c r="L382" s="4">
        <f t="shared" si="54"/>
        <v>1485</v>
      </c>
      <c r="M382" s="990">
        <f t="shared" si="54"/>
        <v>1372.4</v>
      </c>
      <c r="N382" s="1009">
        <f>(100/L382)*M382</f>
        <v>92.41750841750842</v>
      </c>
    </row>
    <row r="383" spans="1:14" ht="15">
      <c r="A383" s="182">
        <v>632001</v>
      </c>
      <c r="B383" s="7">
        <v>1</v>
      </c>
      <c r="C383" s="709">
        <v>41</v>
      </c>
      <c r="D383" s="566" t="s">
        <v>271</v>
      </c>
      <c r="E383" s="578" t="s">
        <v>272</v>
      </c>
      <c r="F383" s="194">
        <v>271</v>
      </c>
      <c r="G383" s="194">
        <v>285</v>
      </c>
      <c r="H383" s="94">
        <v>300</v>
      </c>
      <c r="I383" s="6">
        <v>300</v>
      </c>
      <c r="J383" s="194">
        <v>288</v>
      </c>
      <c r="K383" s="94">
        <v>300</v>
      </c>
      <c r="L383" s="6">
        <v>360</v>
      </c>
      <c r="M383" s="992">
        <v>352.4</v>
      </c>
      <c r="N383" s="1040">
        <f>(100/L383)*M383</f>
        <v>97.88888888888889</v>
      </c>
    </row>
    <row r="384" spans="1:14" ht="15">
      <c r="A384" s="186">
        <v>632001</v>
      </c>
      <c r="B384" s="11">
        <v>2</v>
      </c>
      <c r="C384" s="221">
        <v>41</v>
      </c>
      <c r="D384" s="567" t="s">
        <v>271</v>
      </c>
      <c r="E384" s="574" t="s">
        <v>90</v>
      </c>
      <c r="F384" s="183">
        <v>1008</v>
      </c>
      <c r="G384" s="183">
        <v>1201</v>
      </c>
      <c r="H384" s="94">
        <v>2000</v>
      </c>
      <c r="I384" s="6">
        <v>1650</v>
      </c>
      <c r="J384" s="183">
        <v>1152</v>
      </c>
      <c r="K384" s="94">
        <v>2000</v>
      </c>
      <c r="L384" s="6">
        <v>1125</v>
      </c>
      <c r="M384" s="992">
        <v>1020</v>
      </c>
      <c r="N384" s="1011">
        <f>(100/L384)*M384</f>
        <v>90.66666666666667</v>
      </c>
    </row>
    <row r="385" spans="1:14" ht="15">
      <c r="A385" s="207">
        <v>633</v>
      </c>
      <c r="B385" s="3"/>
      <c r="C385" s="145"/>
      <c r="D385" s="559"/>
      <c r="E385" s="577" t="s">
        <v>94</v>
      </c>
      <c r="F385" s="178">
        <f aca="true" t="shared" si="55" ref="F385:M385">SUM(F386:F390)</f>
        <v>1078</v>
      </c>
      <c r="G385" s="178">
        <f t="shared" si="55"/>
        <v>365</v>
      </c>
      <c r="H385" s="5">
        <f t="shared" si="55"/>
        <v>3535</v>
      </c>
      <c r="I385" s="5">
        <f t="shared" si="55"/>
        <v>2759</v>
      </c>
      <c r="J385" s="178">
        <f t="shared" si="55"/>
        <v>1285</v>
      </c>
      <c r="K385" s="5">
        <f t="shared" si="55"/>
        <v>5535</v>
      </c>
      <c r="L385" s="5">
        <f t="shared" si="55"/>
        <v>5445</v>
      </c>
      <c r="M385" s="990">
        <f t="shared" si="55"/>
        <v>186.20999999999998</v>
      </c>
      <c r="N385" s="1009">
        <f>(100/L385)*M385</f>
        <v>3.419834710743801</v>
      </c>
    </row>
    <row r="386" spans="1:14" ht="15" hidden="1">
      <c r="A386" s="658">
        <v>633004</v>
      </c>
      <c r="B386" s="23"/>
      <c r="C386" s="709">
        <v>41</v>
      </c>
      <c r="D386" s="567" t="s">
        <v>271</v>
      </c>
      <c r="E386" s="589" t="s">
        <v>436</v>
      </c>
      <c r="F386" s="231"/>
      <c r="G386" s="231"/>
      <c r="H386" s="54"/>
      <c r="I386" s="37"/>
      <c r="J386" s="196"/>
      <c r="K386" s="54"/>
      <c r="L386" s="22"/>
      <c r="M386" s="987"/>
      <c r="N386" s="1027"/>
    </row>
    <row r="387" spans="1:14" ht="15">
      <c r="A387" s="282">
        <v>633003</v>
      </c>
      <c r="B387" s="7"/>
      <c r="C387" s="709">
        <v>41</v>
      </c>
      <c r="D387" s="567" t="s">
        <v>271</v>
      </c>
      <c r="E387" s="656" t="s">
        <v>369</v>
      </c>
      <c r="F387" s="226">
        <v>978</v>
      </c>
      <c r="G387" s="226"/>
      <c r="H387" s="49"/>
      <c r="I387" s="25"/>
      <c r="J387" s="226"/>
      <c r="K387" s="49"/>
      <c r="L387" s="8"/>
      <c r="M387" s="988"/>
      <c r="N387" s="1070"/>
    </row>
    <row r="388" spans="1:14" ht="15">
      <c r="A388" s="282">
        <v>633006</v>
      </c>
      <c r="B388" s="7"/>
      <c r="C388" s="709">
        <v>41</v>
      </c>
      <c r="D388" s="567" t="s">
        <v>271</v>
      </c>
      <c r="E388" s="656" t="s">
        <v>407</v>
      </c>
      <c r="F388" s="226"/>
      <c r="G388" s="226">
        <v>275</v>
      </c>
      <c r="H388" s="308"/>
      <c r="I388" s="353"/>
      <c r="J388" s="226"/>
      <c r="K388" s="308"/>
      <c r="L388" s="93"/>
      <c r="M388" s="1019"/>
      <c r="N388" s="1070"/>
    </row>
    <row r="389" spans="1:14" ht="15">
      <c r="A389" s="184">
        <v>633006</v>
      </c>
      <c r="B389" s="9">
        <v>7</v>
      </c>
      <c r="C389" s="709">
        <v>41</v>
      </c>
      <c r="D389" s="567" t="s">
        <v>271</v>
      </c>
      <c r="E389" s="359" t="s">
        <v>493</v>
      </c>
      <c r="F389" s="185">
        <v>71</v>
      </c>
      <c r="G389" s="185">
        <v>77</v>
      </c>
      <c r="H389" s="655">
        <v>3500</v>
      </c>
      <c r="I389" s="141">
        <v>2724</v>
      </c>
      <c r="J389" s="185">
        <v>1285</v>
      </c>
      <c r="K389" s="655">
        <v>5500</v>
      </c>
      <c r="L389" s="141">
        <v>5410</v>
      </c>
      <c r="M389" s="988">
        <v>180.42</v>
      </c>
      <c r="N389" s="1015">
        <f aca="true" t="shared" si="56" ref="N389:N394">(100/L389)*M389</f>
        <v>3.3349353049907577</v>
      </c>
    </row>
    <row r="390" spans="1:14" ht="15">
      <c r="A390" s="182">
        <v>633006</v>
      </c>
      <c r="B390" s="7">
        <v>3</v>
      </c>
      <c r="C390" s="709">
        <v>41</v>
      </c>
      <c r="D390" s="567" t="s">
        <v>271</v>
      </c>
      <c r="E390" s="579" t="s">
        <v>101</v>
      </c>
      <c r="F390" s="183">
        <v>29</v>
      </c>
      <c r="G390" s="183">
        <v>13</v>
      </c>
      <c r="H390" s="94">
        <v>35</v>
      </c>
      <c r="I390" s="6">
        <v>35</v>
      </c>
      <c r="J390" s="183"/>
      <c r="K390" s="94">
        <v>35</v>
      </c>
      <c r="L390" s="6">
        <v>35</v>
      </c>
      <c r="M390" s="992">
        <v>5.79</v>
      </c>
      <c r="N390" s="1011">
        <f t="shared" si="56"/>
        <v>16.542857142857144</v>
      </c>
    </row>
    <row r="391" spans="1:14" ht="15">
      <c r="A391" s="207">
        <v>635</v>
      </c>
      <c r="B391" s="3"/>
      <c r="C391" s="145"/>
      <c r="D391" s="559"/>
      <c r="E391" s="577" t="s">
        <v>273</v>
      </c>
      <c r="F391" s="178">
        <v>87</v>
      </c>
      <c r="G391" s="178"/>
      <c r="H391" s="5">
        <v>200</v>
      </c>
      <c r="I391" s="4">
        <v>300</v>
      </c>
      <c r="J391" s="178">
        <v>300</v>
      </c>
      <c r="K391" s="5">
        <f>K392</f>
        <v>200</v>
      </c>
      <c r="L391" s="4">
        <f>L392</f>
        <v>200</v>
      </c>
      <c r="M391" s="990">
        <f>M392</f>
        <v>50</v>
      </c>
      <c r="N391" s="1009">
        <f t="shared" si="56"/>
        <v>25</v>
      </c>
    </row>
    <row r="392" spans="1:14" ht="15">
      <c r="A392" s="179">
        <v>635006</v>
      </c>
      <c r="B392" s="78">
        <v>4</v>
      </c>
      <c r="C392" s="120">
        <v>41</v>
      </c>
      <c r="D392" s="559" t="s">
        <v>271</v>
      </c>
      <c r="E392" s="587" t="s">
        <v>274</v>
      </c>
      <c r="F392" s="180">
        <v>87</v>
      </c>
      <c r="G392" s="180"/>
      <c r="H392" s="80">
        <v>200</v>
      </c>
      <c r="I392" s="81">
        <v>300</v>
      </c>
      <c r="J392" s="180">
        <v>300</v>
      </c>
      <c r="K392" s="80">
        <v>200</v>
      </c>
      <c r="L392" s="81">
        <v>200</v>
      </c>
      <c r="M392" s="991">
        <v>50</v>
      </c>
      <c r="N392" s="1040">
        <f t="shared" si="56"/>
        <v>25</v>
      </c>
    </row>
    <row r="393" spans="1:14" ht="15">
      <c r="A393" s="177">
        <v>637</v>
      </c>
      <c r="B393" s="3"/>
      <c r="C393" s="145"/>
      <c r="D393" s="559"/>
      <c r="E393" s="577" t="s">
        <v>161</v>
      </c>
      <c r="F393" s="178">
        <f>SUM(F394:F395)</f>
        <v>2238</v>
      </c>
      <c r="G393" s="178">
        <f>SUM(G394:G397)</f>
        <v>1758</v>
      </c>
      <c r="H393" s="5">
        <v>2220</v>
      </c>
      <c r="I393" s="4">
        <v>2720</v>
      </c>
      <c r="J393" s="178">
        <f>SUM(J394:J397)</f>
        <v>2503</v>
      </c>
      <c r="K393" s="5">
        <f>SUM(K394:K397)</f>
        <v>2020</v>
      </c>
      <c r="L393" s="4">
        <f>L394+L397+L396</f>
        <v>2455</v>
      </c>
      <c r="M393" s="990">
        <f>M394+M395+M396+M397</f>
        <v>2422.6400000000003</v>
      </c>
      <c r="N393" s="1009">
        <f t="shared" si="56"/>
        <v>98.68187372708759</v>
      </c>
    </row>
    <row r="394" spans="1:14" ht="15">
      <c r="A394" s="193">
        <v>637027</v>
      </c>
      <c r="B394" s="696"/>
      <c r="C394" s="696">
        <v>41</v>
      </c>
      <c r="D394" s="566" t="s">
        <v>271</v>
      </c>
      <c r="E394" s="578" t="s">
        <v>161</v>
      </c>
      <c r="F394" s="194">
        <v>1797</v>
      </c>
      <c r="G394" s="194">
        <v>1247</v>
      </c>
      <c r="H394" s="54">
        <v>1900</v>
      </c>
      <c r="I394" s="22">
        <v>2400</v>
      </c>
      <c r="J394" s="194">
        <v>2329</v>
      </c>
      <c r="K394" s="54">
        <v>1900</v>
      </c>
      <c r="L394" s="22">
        <v>1950</v>
      </c>
      <c r="M394" s="987">
        <v>1940.05</v>
      </c>
      <c r="N394" s="1042">
        <f t="shared" si="56"/>
        <v>99.48974358974358</v>
      </c>
    </row>
    <row r="395" spans="1:14" ht="15">
      <c r="A395" s="184">
        <v>637004</v>
      </c>
      <c r="B395" s="9"/>
      <c r="C395" s="14">
        <v>41</v>
      </c>
      <c r="D395" s="557" t="s">
        <v>271</v>
      </c>
      <c r="E395" s="359" t="s">
        <v>275</v>
      </c>
      <c r="F395" s="185">
        <v>441</v>
      </c>
      <c r="G395" s="185">
        <v>380</v>
      </c>
      <c r="H395" s="49"/>
      <c r="I395" s="8"/>
      <c r="J395" s="185"/>
      <c r="K395" s="49"/>
      <c r="L395" s="8"/>
      <c r="M395" s="988"/>
      <c r="N395" s="817"/>
    </row>
    <row r="396" spans="1:14" ht="15">
      <c r="A396" s="186">
        <v>637004</v>
      </c>
      <c r="B396" s="11">
        <v>5</v>
      </c>
      <c r="C396" s="219">
        <v>41</v>
      </c>
      <c r="D396" s="554" t="s">
        <v>271</v>
      </c>
      <c r="E396" s="574" t="s">
        <v>195</v>
      </c>
      <c r="F396" s="196"/>
      <c r="G396" s="196">
        <v>131</v>
      </c>
      <c r="H396" s="94">
        <v>200</v>
      </c>
      <c r="I396" s="37">
        <v>200</v>
      </c>
      <c r="J396" s="196">
        <v>55</v>
      </c>
      <c r="K396" s="94"/>
      <c r="L396" s="6">
        <v>355</v>
      </c>
      <c r="M396" s="989">
        <v>354</v>
      </c>
      <c r="N396" s="1015">
        <f aca="true" t="shared" si="57" ref="N396:N402">(100/L396)*M396</f>
        <v>99.71830985915493</v>
      </c>
    </row>
    <row r="397" spans="1:14" ht="15">
      <c r="A397" s="179">
        <v>637015</v>
      </c>
      <c r="B397" s="78"/>
      <c r="C397" s="120"/>
      <c r="D397" s="559" t="s">
        <v>75</v>
      </c>
      <c r="E397" s="587" t="s">
        <v>155</v>
      </c>
      <c r="F397" s="180"/>
      <c r="G397" s="180"/>
      <c r="H397" s="80">
        <v>120</v>
      </c>
      <c r="I397" s="81">
        <v>120</v>
      </c>
      <c r="J397" s="180">
        <v>119</v>
      </c>
      <c r="K397" s="80">
        <v>120</v>
      </c>
      <c r="L397" s="81">
        <v>150</v>
      </c>
      <c r="M397" s="991">
        <v>128.59</v>
      </c>
      <c r="N397" s="1040">
        <f t="shared" si="57"/>
        <v>85.72666666666666</v>
      </c>
    </row>
    <row r="398" spans="1:14" ht="15">
      <c r="A398" s="177">
        <v>642</v>
      </c>
      <c r="B398" s="3"/>
      <c r="C398" s="145"/>
      <c r="D398" s="559"/>
      <c r="E398" s="577" t="s">
        <v>276</v>
      </c>
      <c r="F398" s="178">
        <f aca="true" t="shared" si="58" ref="F398:K398">SUM(F400:F403)</f>
        <v>6015</v>
      </c>
      <c r="G398" s="178">
        <f t="shared" si="58"/>
        <v>2273</v>
      </c>
      <c r="H398" s="5">
        <f t="shared" si="58"/>
        <v>1560</v>
      </c>
      <c r="I398" s="4">
        <f t="shared" si="58"/>
        <v>2960</v>
      </c>
      <c r="J398" s="178">
        <f t="shared" si="58"/>
        <v>2827</v>
      </c>
      <c r="K398" s="5">
        <f t="shared" si="58"/>
        <v>1910</v>
      </c>
      <c r="L398" s="4">
        <f>SUM(L399:L403)</f>
        <v>2410</v>
      </c>
      <c r="M398" s="990">
        <f>SUM(M399:M403)</f>
        <v>2197.85</v>
      </c>
      <c r="N398" s="1009">
        <f t="shared" si="57"/>
        <v>91.19709543568464</v>
      </c>
    </row>
    <row r="399" spans="1:14" ht="15">
      <c r="A399" s="193">
        <v>641006</v>
      </c>
      <c r="B399" s="23"/>
      <c r="C399" s="696">
        <v>41</v>
      </c>
      <c r="D399" s="566" t="s">
        <v>175</v>
      </c>
      <c r="E399" s="562" t="s">
        <v>577</v>
      </c>
      <c r="F399" s="194"/>
      <c r="G399" s="194"/>
      <c r="H399" s="54"/>
      <c r="I399" s="54"/>
      <c r="J399" s="194"/>
      <c r="K399" s="54"/>
      <c r="L399" s="54">
        <v>500</v>
      </c>
      <c r="M399" s="1036">
        <v>500</v>
      </c>
      <c r="N399" s="1003">
        <f>(100/L399)*M399</f>
        <v>100</v>
      </c>
    </row>
    <row r="400" spans="1:14" ht="15">
      <c r="A400" s="182">
        <v>642002</v>
      </c>
      <c r="B400" s="7">
        <v>3</v>
      </c>
      <c r="C400" s="709">
        <v>41</v>
      </c>
      <c r="D400" s="567" t="s">
        <v>175</v>
      </c>
      <c r="E400" s="549" t="s">
        <v>277</v>
      </c>
      <c r="F400" s="196">
        <v>795</v>
      </c>
      <c r="G400" s="196">
        <v>518</v>
      </c>
      <c r="H400" s="37">
        <v>650</v>
      </c>
      <c r="I400" s="37">
        <v>800</v>
      </c>
      <c r="J400" s="196">
        <v>777</v>
      </c>
      <c r="K400" s="37">
        <v>800</v>
      </c>
      <c r="L400" s="37">
        <v>800</v>
      </c>
      <c r="M400" s="994">
        <v>782.85</v>
      </c>
      <c r="N400" s="1015">
        <f t="shared" si="57"/>
        <v>97.85625</v>
      </c>
    </row>
    <row r="401" spans="1:14" ht="15">
      <c r="A401" s="184">
        <v>642006</v>
      </c>
      <c r="B401" s="9"/>
      <c r="C401" s="709">
        <v>41</v>
      </c>
      <c r="D401" s="567" t="s">
        <v>175</v>
      </c>
      <c r="E401" s="359" t="s">
        <v>278</v>
      </c>
      <c r="F401" s="185">
        <v>300</v>
      </c>
      <c r="G401" s="185">
        <v>300</v>
      </c>
      <c r="H401" s="49">
        <v>450</v>
      </c>
      <c r="I401" s="8">
        <v>700</v>
      </c>
      <c r="J401" s="185">
        <v>700</v>
      </c>
      <c r="K401" s="49">
        <v>650</v>
      </c>
      <c r="L401" s="8">
        <v>650</v>
      </c>
      <c r="M401" s="988">
        <v>600</v>
      </c>
      <c r="N401" s="1007">
        <f t="shared" si="57"/>
        <v>92.3076923076923</v>
      </c>
    </row>
    <row r="402" spans="1:14" ht="15">
      <c r="A402" s="184">
        <v>642011</v>
      </c>
      <c r="B402" s="9"/>
      <c r="C402" s="709">
        <v>41</v>
      </c>
      <c r="D402" s="567" t="s">
        <v>175</v>
      </c>
      <c r="E402" s="359" t="s">
        <v>279</v>
      </c>
      <c r="F402" s="185">
        <v>420</v>
      </c>
      <c r="G402" s="185">
        <v>455</v>
      </c>
      <c r="H402" s="49">
        <v>460</v>
      </c>
      <c r="I402" s="8">
        <v>460</v>
      </c>
      <c r="J402" s="185">
        <v>350</v>
      </c>
      <c r="K402" s="49">
        <v>460</v>
      </c>
      <c r="L402" s="8">
        <v>460</v>
      </c>
      <c r="M402" s="988">
        <v>315</v>
      </c>
      <c r="N402" s="1015">
        <f t="shared" si="57"/>
        <v>68.47826086956522</v>
      </c>
    </row>
    <row r="403" spans="1:14" ht="15">
      <c r="A403" s="195">
        <v>642007</v>
      </c>
      <c r="B403" s="16"/>
      <c r="C403" s="221">
        <v>41</v>
      </c>
      <c r="D403" s="567" t="s">
        <v>175</v>
      </c>
      <c r="E403" s="574" t="s">
        <v>280</v>
      </c>
      <c r="F403" s="225">
        <v>4500</v>
      </c>
      <c r="G403" s="225">
        <v>1000</v>
      </c>
      <c r="H403" s="37"/>
      <c r="I403" s="37">
        <v>1000</v>
      </c>
      <c r="J403" s="196">
        <v>1000</v>
      </c>
      <c r="K403" s="200"/>
      <c r="L403" s="37"/>
      <c r="M403" s="994"/>
      <c r="N403" s="1048"/>
    </row>
    <row r="404" spans="1:14" ht="15.75" thickBot="1">
      <c r="A404" s="275"/>
      <c r="B404" s="110"/>
      <c r="C404" s="727"/>
      <c r="D404" s="588"/>
      <c r="E404" s="601"/>
      <c r="F404" s="350"/>
      <c r="G404" s="350"/>
      <c r="H404" s="513"/>
      <c r="I404" s="142"/>
      <c r="J404" s="249"/>
      <c r="K404" s="142"/>
      <c r="L404" s="142"/>
      <c r="M404" s="1069"/>
      <c r="N404" s="1029"/>
    </row>
    <row r="405" spans="1:14" ht="15.75" thickBot="1">
      <c r="A405" s="71" t="s">
        <v>281</v>
      </c>
      <c r="B405" s="18"/>
      <c r="C405" s="706"/>
      <c r="D405" s="553"/>
      <c r="E405" s="59" t="s">
        <v>282</v>
      </c>
      <c r="F405" s="19">
        <f>SUM(F406+F408+F409)</f>
        <v>848</v>
      </c>
      <c r="G405" s="19">
        <f>SUM(G406+G408+G409)</f>
        <v>123</v>
      </c>
      <c r="H405" s="72">
        <f>H406+H408+H409</f>
        <v>650</v>
      </c>
      <c r="I405" s="70">
        <f>I406+I408+I409+I411</f>
        <v>1850</v>
      </c>
      <c r="J405" s="19">
        <f>J406+J408+J409+J411</f>
        <v>1548</v>
      </c>
      <c r="K405" s="72">
        <f>K406+K408</f>
        <v>575</v>
      </c>
      <c r="L405" s="70">
        <f>L406+L410+L408</f>
        <v>725</v>
      </c>
      <c r="M405" s="1016">
        <f>M406+M410+M408</f>
        <v>680.63</v>
      </c>
      <c r="N405" s="1050">
        <f>(100/L405)*M405</f>
        <v>93.88</v>
      </c>
    </row>
    <row r="406" spans="1:14" ht="15">
      <c r="A406" s="278">
        <v>632</v>
      </c>
      <c r="B406" s="101"/>
      <c r="C406" s="151"/>
      <c r="D406" s="584"/>
      <c r="E406" s="585" t="s">
        <v>232</v>
      </c>
      <c r="F406" s="230">
        <v>848</v>
      </c>
      <c r="G406" s="230">
        <v>123</v>
      </c>
      <c r="H406" s="113">
        <v>500</v>
      </c>
      <c r="I406" s="104">
        <v>500</v>
      </c>
      <c r="J406" s="230">
        <v>248</v>
      </c>
      <c r="K406" s="113">
        <f>K407</f>
        <v>500</v>
      </c>
      <c r="L406" s="104">
        <f>L407</f>
        <v>650</v>
      </c>
      <c r="M406" s="1017">
        <f>M407</f>
        <v>631.48</v>
      </c>
      <c r="N406" s="1009">
        <f>(100/L406)*M406</f>
        <v>97.15076923076924</v>
      </c>
    </row>
    <row r="407" spans="1:14" ht="15">
      <c r="A407" s="186">
        <v>632001</v>
      </c>
      <c r="B407" s="11">
        <v>1</v>
      </c>
      <c r="C407" s="219">
        <v>41</v>
      </c>
      <c r="D407" s="559" t="s">
        <v>271</v>
      </c>
      <c r="E407" s="574" t="s">
        <v>89</v>
      </c>
      <c r="F407" s="187">
        <v>848</v>
      </c>
      <c r="G407" s="187">
        <v>123</v>
      </c>
      <c r="H407" s="83">
        <v>1000</v>
      </c>
      <c r="I407" s="10">
        <v>500</v>
      </c>
      <c r="J407" s="187">
        <v>248</v>
      </c>
      <c r="K407" s="83">
        <v>500</v>
      </c>
      <c r="L407" s="10">
        <v>650</v>
      </c>
      <c r="M407" s="989">
        <v>631.48</v>
      </c>
      <c r="N407" s="1040">
        <f>(100/L407)*M407</f>
        <v>97.15076923076924</v>
      </c>
    </row>
    <row r="408" spans="1:14" ht="15">
      <c r="A408" s="207">
        <v>633</v>
      </c>
      <c r="B408" s="3"/>
      <c r="C408" s="145"/>
      <c r="D408" s="559"/>
      <c r="E408" s="577" t="s">
        <v>94</v>
      </c>
      <c r="F408" s="178"/>
      <c r="G408" s="178"/>
      <c r="H408" s="177">
        <v>75</v>
      </c>
      <c r="I408" s="5">
        <v>75</v>
      </c>
      <c r="J408" s="178">
        <v>50</v>
      </c>
      <c r="K408" s="5">
        <f>K409</f>
        <v>75</v>
      </c>
      <c r="L408" s="5">
        <f>L409</f>
        <v>75</v>
      </c>
      <c r="M408" s="986">
        <f>M409</f>
        <v>49.15</v>
      </c>
      <c r="N408" s="1009">
        <f>(100/L408)*M408</f>
        <v>65.53333333333333</v>
      </c>
    </row>
    <row r="409" spans="1:14" ht="15">
      <c r="A409" s="217">
        <v>633006</v>
      </c>
      <c r="B409" s="95">
        <v>7</v>
      </c>
      <c r="C409" s="105">
        <v>41</v>
      </c>
      <c r="D409" s="586" t="s">
        <v>271</v>
      </c>
      <c r="E409" s="589" t="s">
        <v>214</v>
      </c>
      <c r="F409" s="253"/>
      <c r="G409" s="237"/>
      <c r="H409" s="182">
        <v>75</v>
      </c>
      <c r="I409" s="94">
        <v>75</v>
      </c>
      <c r="J409" s="194">
        <v>50</v>
      </c>
      <c r="K409" s="118">
        <v>75</v>
      </c>
      <c r="L409" s="118">
        <v>75</v>
      </c>
      <c r="M409" s="1035">
        <v>49.15</v>
      </c>
      <c r="N409" s="606"/>
    </row>
    <row r="410" spans="1:14" ht="15">
      <c r="A410" s="1143">
        <v>637</v>
      </c>
      <c r="B410" s="1144"/>
      <c r="C410" s="1145"/>
      <c r="D410" s="557"/>
      <c r="E410" s="1148" t="s">
        <v>138</v>
      </c>
      <c r="F410" s="224"/>
      <c r="G410" s="185"/>
      <c r="H410" s="130"/>
      <c r="I410" s="21">
        <v>7400</v>
      </c>
      <c r="J410" s="191">
        <v>7400</v>
      </c>
      <c r="K410" s="1141"/>
      <c r="L410" s="1142"/>
      <c r="M410" s="1147"/>
      <c r="N410" s="1149"/>
    </row>
    <row r="411" spans="1:14" ht="15">
      <c r="A411" s="785">
        <v>637011</v>
      </c>
      <c r="B411" s="34"/>
      <c r="C411" s="14">
        <v>111</v>
      </c>
      <c r="D411" s="557" t="s">
        <v>271</v>
      </c>
      <c r="E411" s="359" t="s">
        <v>474</v>
      </c>
      <c r="F411" s="245"/>
      <c r="G411" s="191"/>
      <c r="H411" s="184"/>
      <c r="I411" s="49">
        <v>1200</v>
      </c>
      <c r="J411" s="185">
        <v>1200</v>
      </c>
      <c r="K411" s="94"/>
      <c r="L411" s="94"/>
      <c r="M411" s="992"/>
      <c r="N411" s="1048"/>
    </row>
    <row r="412" spans="1:14" ht="15">
      <c r="A412" s="192">
        <v>637011</v>
      </c>
      <c r="B412" s="82"/>
      <c r="C412" s="140">
        <v>41</v>
      </c>
      <c r="D412" s="558" t="s">
        <v>271</v>
      </c>
      <c r="E412" s="590" t="s">
        <v>474</v>
      </c>
      <c r="F412" s="225"/>
      <c r="G412" s="225"/>
      <c r="H412" s="37"/>
      <c r="I412" s="55">
        <v>6200</v>
      </c>
      <c r="J412" s="225">
        <v>6200</v>
      </c>
      <c r="K412" s="55"/>
      <c r="L412" s="55"/>
      <c r="M412" s="998"/>
      <c r="N412" s="1030"/>
    </row>
    <row r="413" spans="1:14" ht="15.75" thickBot="1">
      <c r="A413" s="195"/>
      <c r="B413" s="36"/>
      <c r="C413" s="221"/>
      <c r="D413" s="555"/>
      <c r="E413" s="603"/>
      <c r="F413" s="183"/>
      <c r="G413" s="815"/>
      <c r="H413" s="108"/>
      <c r="I413" s="108"/>
      <c r="J413" s="241"/>
      <c r="K413" s="108"/>
      <c r="L413" s="108"/>
      <c r="M413" s="1053"/>
      <c r="N413" s="1014"/>
    </row>
    <row r="414" spans="1:14" ht="15.75" thickBot="1">
      <c r="A414" s="199" t="s">
        <v>404</v>
      </c>
      <c r="B414" s="100"/>
      <c r="C414" s="57"/>
      <c r="D414" s="553"/>
      <c r="E414" s="59" t="s">
        <v>341</v>
      </c>
      <c r="F414" s="19">
        <f>F415+F416+F429+F425+F435+F458+F461+F478+F456+F426</f>
        <v>176512</v>
      </c>
      <c r="G414" s="30">
        <f>G415+G416+G429+G425+G435+G458+G461+G478+G456+G426</f>
        <v>194509</v>
      </c>
      <c r="H414" s="1137">
        <f>H415+H416+H429+H425+H435+H456+H458+H461+H478+H426</f>
        <v>227970</v>
      </c>
      <c r="I414" s="1138">
        <f>I415+I416+I429+I425+I435+I456+I458+I461+I478+I426</f>
        <v>230340</v>
      </c>
      <c r="J414" s="242">
        <f>J415+J416+J429+J425+J435+J456+J458+J461+J478</f>
        <v>217625</v>
      </c>
      <c r="K414" s="1137">
        <f>K415+K416+K429+K426+K435+K456+K458+K461+K478</f>
        <v>264730</v>
      </c>
      <c r="L414" s="1138">
        <f>L415+L416+L429+L426+L435+L456+L458+L461+L478</f>
        <v>258441.4</v>
      </c>
      <c r="M414" s="1044">
        <f>M415+M416+M429+M426+M435+M456+M458+M461+M478</f>
        <v>240557.01000000004</v>
      </c>
      <c r="N414" s="1146">
        <f>(100/L414)*M414</f>
        <v>93.07990515451473</v>
      </c>
    </row>
    <row r="415" spans="1:14" ht="15">
      <c r="A415" s="278">
        <v>611000</v>
      </c>
      <c r="B415" s="151"/>
      <c r="C415" s="151">
        <v>41</v>
      </c>
      <c r="D415" s="584" t="s">
        <v>284</v>
      </c>
      <c r="E415" s="585" t="s">
        <v>76</v>
      </c>
      <c r="F415" s="230">
        <v>88461</v>
      </c>
      <c r="G415" s="230">
        <v>97130</v>
      </c>
      <c r="H415" s="113">
        <v>129000</v>
      </c>
      <c r="I415" s="104">
        <v>129000</v>
      </c>
      <c r="J415" s="230">
        <v>125932</v>
      </c>
      <c r="K415" s="113">
        <v>139000</v>
      </c>
      <c r="L415" s="104">
        <v>142070</v>
      </c>
      <c r="M415" s="1017">
        <v>136292.34</v>
      </c>
      <c r="N415" s="1009">
        <f>(100/L415)*M415</f>
        <v>95.93323009783909</v>
      </c>
    </row>
    <row r="416" spans="1:14" ht="15">
      <c r="A416" s="215">
        <v>62</v>
      </c>
      <c r="B416" s="109"/>
      <c r="C416" s="155"/>
      <c r="D416" s="555"/>
      <c r="E416" s="600" t="s">
        <v>77</v>
      </c>
      <c r="F416" s="233">
        <f aca="true" t="shared" si="59" ref="F416:M416">SUM(F417:F424)</f>
        <v>30971</v>
      </c>
      <c r="G416" s="233">
        <f t="shared" si="59"/>
        <v>35394</v>
      </c>
      <c r="H416" s="75">
        <f t="shared" si="59"/>
        <v>45750</v>
      </c>
      <c r="I416" s="75">
        <f t="shared" si="59"/>
        <v>45750</v>
      </c>
      <c r="J416" s="233">
        <f t="shared" si="59"/>
        <v>43744</v>
      </c>
      <c r="K416" s="75">
        <f t="shared" si="59"/>
        <v>48800</v>
      </c>
      <c r="L416" s="75">
        <f t="shared" si="59"/>
        <v>50693</v>
      </c>
      <c r="M416" s="985">
        <f t="shared" si="59"/>
        <v>50331.42</v>
      </c>
      <c r="N416" s="1009">
        <f>(100/L416)*M416</f>
        <v>99.28672597794566</v>
      </c>
    </row>
    <row r="417" spans="1:14" ht="15">
      <c r="A417" s="193">
        <v>621000</v>
      </c>
      <c r="B417" s="23"/>
      <c r="C417" s="696">
        <v>41</v>
      </c>
      <c r="D417" s="566" t="s">
        <v>284</v>
      </c>
      <c r="E417" s="578" t="s">
        <v>78</v>
      </c>
      <c r="F417" s="194">
        <v>2622</v>
      </c>
      <c r="G417" s="194">
        <v>3084</v>
      </c>
      <c r="H417" s="54">
        <v>5000</v>
      </c>
      <c r="I417" s="22">
        <v>3600</v>
      </c>
      <c r="J417" s="194">
        <v>3216</v>
      </c>
      <c r="K417" s="54">
        <v>2500</v>
      </c>
      <c r="L417" s="22">
        <v>3000</v>
      </c>
      <c r="M417" s="987">
        <v>2979.82</v>
      </c>
      <c r="N417" s="1040">
        <f aca="true" t="shared" si="60" ref="N417:N424">(100/L417)*M417</f>
        <v>99.32733333333334</v>
      </c>
    </row>
    <row r="418" spans="1:14" ht="15">
      <c r="A418" s="182">
        <v>623000</v>
      </c>
      <c r="B418" s="53"/>
      <c r="C418" s="88">
        <v>41</v>
      </c>
      <c r="D418" s="567" t="s">
        <v>284</v>
      </c>
      <c r="E418" s="579" t="s">
        <v>79</v>
      </c>
      <c r="F418" s="185">
        <v>6085</v>
      </c>
      <c r="G418" s="185">
        <v>6944</v>
      </c>
      <c r="H418" s="49">
        <v>7900</v>
      </c>
      <c r="I418" s="8">
        <v>9300</v>
      </c>
      <c r="J418" s="185">
        <v>9253</v>
      </c>
      <c r="K418" s="49">
        <v>11400</v>
      </c>
      <c r="L418" s="8">
        <v>11400</v>
      </c>
      <c r="M418" s="988">
        <v>11187.69</v>
      </c>
      <c r="N418" s="1006">
        <f t="shared" si="60"/>
        <v>98.13763157894736</v>
      </c>
    </row>
    <row r="419" spans="1:14" ht="15">
      <c r="A419" s="184">
        <v>625001</v>
      </c>
      <c r="B419" s="9"/>
      <c r="C419" s="14">
        <v>41</v>
      </c>
      <c r="D419" s="557" t="s">
        <v>284</v>
      </c>
      <c r="E419" s="359" t="s">
        <v>80</v>
      </c>
      <c r="F419" s="185">
        <v>1247</v>
      </c>
      <c r="G419" s="185">
        <v>1421</v>
      </c>
      <c r="H419" s="37">
        <v>1900</v>
      </c>
      <c r="I419" s="13">
        <v>1900</v>
      </c>
      <c r="J419" s="196">
        <v>1765</v>
      </c>
      <c r="K419" s="37">
        <v>2000</v>
      </c>
      <c r="L419" s="13">
        <v>2030</v>
      </c>
      <c r="M419" s="1019">
        <v>2028.58</v>
      </c>
      <c r="N419" s="1006">
        <f t="shared" si="60"/>
        <v>99.93004926108374</v>
      </c>
    </row>
    <row r="420" spans="1:14" ht="15">
      <c r="A420" s="184">
        <v>625002</v>
      </c>
      <c r="B420" s="9"/>
      <c r="C420" s="14">
        <v>41</v>
      </c>
      <c r="D420" s="557" t="s">
        <v>284</v>
      </c>
      <c r="E420" s="359" t="s">
        <v>81</v>
      </c>
      <c r="F420" s="196">
        <v>12496</v>
      </c>
      <c r="G420" s="196">
        <v>14298</v>
      </c>
      <c r="H420" s="55">
        <v>18500</v>
      </c>
      <c r="I420" s="25">
        <v>18500</v>
      </c>
      <c r="J420" s="226">
        <v>17654</v>
      </c>
      <c r="K420" s="55">
        <v>19500</v>
      </c>
      <c r="L420" s="25">
        <v>20300</v>
      </c>
      <c r="M420" s="998">
        <v>20294.12</v>
      </c>
      <c r="N420" s="1006">
        <f t="shared" si="60"/>
        <v>99.97103448275861</v>
      </c>
    </row>
    <row r="421" spans="1:14" ht="15">
      <c r="A421" s="184">
        <v>625003</v>
      </c>
      <c r="B421" s="9"/>
      <c r="C421" s="14">
        <v>41</v>
      </c>
      <c r="D421" s="557" t="s">
        <v>284</v>
      </c>
      <c r="E421" s="359" t="s">
        <v>82</v>
      </c>
      <c r="F421" s="185">
        <v>713</v>
      </c>
      <c r="G421" s="185">
        <v>737</v>
      </c>
      <c r="H421" s="55">
        <v>1050</v>
      </c>
      <c r="I421" s="25">
        <v>1050</v>
      </c>
      <c r="J421" s="226">
        <v>1009</v>
      </c>
      <c r="K421" s="55">
        <v>1150</v>
      </c>
      <c r="L421" s="25">
        <v>1263</v>
      </c>
      <c r="M421" s="998">
        <v>1158.86</v>
      </c>
      <c r="N421" s="1006">
        <f t="shared" si="60"/>
        <v>91.75455265241487</v>
      </c>
    </row>
    <row r="422" spans="1:14" ht="15">
      <c r="A422" s="184">
        <v>625004</v>
      </c>
      <c r="B422" s="9"/>
      <c r="C422" s="14">
        <v>41</v>
      </c>
      <c r="D422" s="557" t="s">
        <v>284</v>
      </c>
      <c r="E422" s="359" t="s">
        <v>83</v>
      </c>
      <c r="F422" s="185">
        <v>2677</v>
      </c>
      <c r="G422" s="185">
        <v>3045</v>
      </c>
      <c r="H422" s="55">
        <v>3900</v>
      </c>
      <c r="I422" s="25">
        <v>3900</v>
      </c>
      <c r="J422" s="226">
        <v>3644</v>
      </c>
      <c r="K422" s="55">
        <v>4200</v>
      </c>
      <c r="L422" s="25">
        <v>4350</v>
      </c>
      <c r="M422" s="998">
        <v>4348.22</v>
      </c>
      <c r="N422" s="1007">
        <f t="shared" si="60"/>
        <v>99.95908045977012</v>
      </c>
    </row>
    <row r="423" spans="1:14" ht="15">
      <c r="A423" s="184">
        <v>625005</v>
      </c>
      <c r="B423" s="9"/>
      <c r="C423" s="14">
        <v>41</v>
      </c>
      <c r="D423" s="557" t="s">
        <v>284</v>
      </c>
      <c r="E423" s="359" t="s">
        <v>84</v>
      </c>
      <c r="F423" s="185">
        <v>892</v>
      </c>
      <c r="G423" s="185">
        <v>1015</v>
      </c>
      <c r="H423" s="49">
        <v>1300</v>
      </c>
      <c r="I423" s="8">
        <v>1300</v>
      </c>
      <c r="J423" s="185">
        <v>1214</v>
      </c>
      <c r="K423" s="49">
        <v>1400</v>
      </c>
      <c r="L423" s="8">
        <v>1450</v>
      </c>
      <c r="M423" s="988">
        <v>1449.04</v>
      </c>
      <c r="N423" s="1015">
        <f t="shared" si="60"/>
        <v>99.93379310344827</v>
      </c>
    </row>
    <row r="424" spans="1:14" ht="15">
      <c r="A424" s="192">
        <v>625007</v>
      </c>
      <c r="B424" s="11"/>
      <c r="C424" s="219">
        <v>41</v>
      </c>
      <c r="D424" s="558" t="s">
        <v>284</v>
      </c>
      <c r="E424" s="574" t="s">
        <v>85</v>
      </c>
      <c r="F424" s="196">
        <v>4239</v>
      </c>
      <c r="G424" s="196">
        <v>4850</v>
      </c>
      <c r="H424" s="37">
        <v>6200</v>
      </c>
      <c r="I424" s="13">
        <v>6200</v>
      </c>
      <c r="J424" s="196">
        <v>5989</v>
      </c>
      <c r="K424" s="37">
        <v>6650</v>
      </c>
      <c r="L424" s="13">
        <v>6900</v>
      </c>
      <c r="M424" s="1019">
        <v>6885.09</v>
      </c>
      <c r="N424" s="1011">
        <f t="shared" si="60"/>
        <v>99.78391304347826</v>
      </c>
    </row>
    <row r="425" spans="1:14" ht="15" hidden="1">
      <c r="A425" s="215">
        <v>631</v>
      </c>
      <c r="B425" s="109"/>
      <c r="C425" s="708"/>
      <c r="D425" s="559" t="s">
        <v>284</v>
      </c>
      <c r="E425" s="577" t="s">
        <v>285</v>
      </c>
      <c r="F425" s="178">
        <v>0</v>
      </c>
      <c r="G425" s="178">
        <v>0</v>
      </c>
      <c r="H425" s="5">
        <v>0</v>
      </c>
      <c r="I425" s="4">
        <v>0</v>
      </c>
      <c r="J425" s="178">
        <v>0</v>
      </c>
      <c r="K425" s="5">
        <v>0</v>
      </c>
      <c r="L425" s="4">
        <v>0</v>
      </c>
      <c r="M425" s="990">
        <v>0</v>
      </c>
      <c r="N425" s="1009" t="e">
        <f>(100/L425)*M425</f>
        <v>#DIV/0!</v>
      </c>
    </row>
    <row r="426" spans="1:21" ht="15">
      <c r="A426" s="207">
        <v>631</v>
      </c>
      <c r="B426" s="77"/>
      <c r="C426" s="708"/>
      <c r="D426" s="554"/>
      <c r="E426" s="577" t="s">
        <v>349</v>
      </c>
      <c r="F426" s="178">
        <v>71</v>
      </c>
      <c r="G426" s="178"/>
      <c r="H426" s="5">
        <v>50</v>
      </c>
      <c r="I426" s="4">
        <v>50</v>
      </c>
      <c r="J426" s="178">
        <v>23</v>
      </c>
      <c r="K426" s="5">
        <f>K427</f>
        <v>50</v>
      </c>
      <c r="L426" s="4">
        <f>L427</f>
        <v>50</v>
      </c>
      <c r="M426" s="990">
        <f>M427</f>
        <v>10.2</v>
      </c>
      <c r="N426" s="1009">
        <f>(100/L426)*M426</f>
        <v>20.4</v>
      </c>
      <c r="U426" s="173"/>
    </row>
    <row r="427" spans="1:14" ht="15">
      <c r="A427" s="179">
        <v>631001</v>
      </c>
      <c r="B427" s="79"/>
      <c r="C427" s="122">
        <v>41</v>
      </c>
      <c r="D427" s="554" t="s">
        <v>284</v>
      </c>
      <c r="E427" s="587" t="s">
        <v>350</v>
      </c>
      <c r="F427" s="180">
        <v>71</v>
      </c>
      <c r="G427" s="180"/>
      <c r="H427" s="80">
        <v>50</v>
      </c>
      <c r="I427" s="81">
        <v>50</v>
      </c>
      <c r="J427" s="180">
        <v>23</v>
      </c>
      <c r="K427" s="80">
        <v>50</v>
      </c>
      <c r="L427" s="81">
        <v>50</v>
      </c>
      <c r="M427" s="991">
        <v>10.2</v>
      </c>
      <c r="N427" s="1040">
        <f>(100/L427)*M427</f>
        <v>20.4</v>
      </c>
    </row>
    <row r="428" spans="1:14" ht="15" hidden="1">
      <c r="A428" s="215"/>
      <c r="B428" s="109"/>
      <c r="C428" s="708"/>
      <c r="D428" s="559"/>
      <c r="E428" s="577"/>
      <c r="F428" s="178"/>
      <c r="G428" s="178"/>
      <c r="H428" s="5"/>
      <c r="I428" s="4"/>
      <c r="J428" s="178"/>
      <c r="K428" s="5"/>
      <c r="L428" s="4"/>
      <c r="M428" s="990"/>
      <c r="N428" s="1033"/>
    </row>
    <row r="429" spans="1:14" ht="15">
      <c r="A429" s="207">
        <v>632</v>
      </c>
      <c r="B429" s="77"/>
      <c r="C429" s="86"/>
      <c r="D429" s="559"/>
      <c r="E429" s="577" t="s">
        <v>87</v>
      </c>
      <c r="F429" s="178">
        <f aca="true" t="shared" si="61" ref="F429:M429">SUM(F430:F434)</f>
        <v>24808</v>
      </c>
      <c r="G429" s="178">
        <f t="shared" si="61"/>
        <v>20378</v>
      </c>
      <c r="H429" s="5">
        <f t="shared" si="61"/>
        <v>29600</v>
      </c>
      <c r="I429" s="4">
        <f t="shared" si="61"/>
        <v>21559</v>
      </c>
      <c r="J429" s="178">
        <f t="shared" si="61"/>
        <v>19837</v>
      </c>
      <c r="K429" s="5">
        <f t="shared" si="61"/>
        <v>24120</v>
      </c>
      <c r="L429" s="4">
        <f t="shared" si="61"/>
        <v>28901</v>
      </c>
      <c r="M429" s="990">
        <f t="shared" si="61"/>
        <v>28007.26</v>
      </c>
      <c r="N429" s="1009">
        <f aca="true" t="shared" si="62" ref="N429:N437">(100/L429)*M429</f>
        <v>96.90758105255873</v>
      </c>
    </row>
    <row r="430" spans="1:14" ht="15">
      <c r="A430" s="193">
        <v>632001</v>
      </c>
      <c r="B430" s="23">
        <v>1</v>
      </c>
      <c r="C430" s="696">
        <v>41</v>
      </c>
      <c r="D430" s="567" t="s">
        <v>284</v>
      </c>
      <c r="E430" s="578" t="s">
        <v>89</v>
      </c>
      <c r="F430" s="194">
        <v>3619</v>
      </c>
      <c r="G430" s="194">
        <v>2589</v>
      </c>
      <c r="H430" s="118">
        <v>2500</v>
      </c>
      <c r="I430" s="96">
        <v>3800</v>
      </c>
      <c r="J430" s="231">
        <v>3723</v>
      </c>
      <c r="K430" s="118">
        <v>4000</v>
      </c>
      <c r="L430" s="96">
        <v>7600</v>
      </c>
      <c r="M430" s="1035">
        <v>7114.92</v>
      </c>
      <c r="N430" s="1042">
        <f t="shared" si="62"/>
        <v>93.61736842105263</v>
      </c>
    </row>
    <row r="431" spans="1:14" ht="15">
      <c r="A431" s="184">
        <v>632001</v>
      </c>
      <c r="B431" s="9">
        <v>3</v>
      </c>
      <c r="C431" s="88">
        <v>41</v>
      </c>
      <c r="D431" s="557" t="s">
        <v>284</v>
      </c>
      <c r="E431" s="359" t="s">
        <v>193</v>
      </c>
      <c r="F431" s="185">
        <v>19676</v>
      </c>
      <c r="G431" s="185">
        <v>15910</v>
      </c>
      <c r="H431" s="55">
        <v>25000</v>
      </c>
      <c r="I431" s="25">
        <v>15639</v>
      </c>
      <c r="J431" s="226">
        <v>14352</v>
      </c>
      <c r="K431" s="55">
        <v>18000</v>
      </c>
      <c r="L431" s="25">
        <v>18000</v>
      </c>
      <c r="M431" s="998">
        <v>17899.54</v>
      </c>
      <c r="N431" s="1007">
        <f t="shared" si="62"/>
        <v>99.4418888888889</v>
      </c>
    </row>
    <row r="432" spans="1:14" ht="15">
      <c r="A432" s="184">
        <v>632002</v>
      </c>
      <c r="B432" s="9"/>
      <c r="C432" s="14">
        <v>41</v>
      </c>
      <c r="D432" s="557" t="s">
        <v>284</v>
      </c>
      <c r="E432" s="359" t="s">
        <v>286</v>
      </c>
      <c r="F432" s="183">
        <v>1123</v>
      </c>
      <c r="G432" s="183">
        <v>1641</v>
      </c>
      <c r="H432" s="49">
        <v>1600</v>
      </c>
      <c r="I432" s="8">
        <v>1600</v>
      </c>
      <c r="J432" s="185">
        <v>1567</v>
      </c>
      <c r="K432" s="49">
        <v>1600</v>
      </c>
      <c r="L432" s="8">
        <v>2400</v>
      </c>
      <c r="M432" s="988">
        <v>2378.66</v>
      </c>
      <c r="N432" s="1015">
        <f t="shared" si="62"/>
        <v>99.11083333333332</v>
      </c>
    </row>
    <row r="433" spans="1:14" ht="15">
      <c r="A433" s="184">
        <v>632003</v>
      </c>
      <c r="B433" s="9">
        <v>2</v>
      </c>
      <c r="C433" s="14">
        <v>41</v>
      </c>
      <c r="D433" s="555" t="s">
        <v>284</v>
      </c>
      <c r="E433" s="359" t="s">
        <v>287</v>
      </c>
      <c r="F433" s="185"/>
      <c r="G433" s="185">
        <v>15</v>
      </c>
      <c r="H433" s="49"/>
      <c r="I433" s="8">
        <v>20</v>
      </c>
      <c r="J433" s="185">
        <v>15</v>
      </c>
      <c r="K433" s="49">
        <v>20</v>
      </c>
      <c r="L433" s="8">
        <v>21</v>
      </c>
      <c r="M433" s="988">
        <v>20.45</v>
      </c>
      <c r="N433" s="1006">
        <f t="shared" si="62"/>
        <v>97.38095238095238</v>
      </c>
    </row>
    <row r="434" spans="1:14" ht="15">
      <c r="A434" s="186">
        <v>632003</v>
      </c>
      <c r="B434" s="50">
        <v>1</v>
      </c>
      <c r="C434" s="140">
        <v>41</v>
      </c>
      <c r="D434" s="558" t="s">
        <v>284</v>
      </c>
      <c r="E434" s="590" t="s">
        <v>91</v>
      </c>
      <c r="F434" s="236">
        <v>390</v>
      </c>
      <c r="G434" s="236">
        <v>223</v>
      </c>
      <c r="H434" s="83">
        <v>500</v>
      </c>
      <c r="I434" s="83">
        <v>500</v>
      </c>
      <c r="J434" s="187">
        <v>180</v>
      </c>
      <c r="K434" s="83">
        <v>500</v>
      </c>
      <c r="L434" s="83">
        <v>880</v>
      </c>
      <c r="M434" s="1054">
        <v>593.69</v>
      </c>
      <c r="N434" s="1011">
        <f t="shared" si="62"/>
        <v>67.46477272727273</v>
      </c>
    </row>
    <row r="435" spans="1:14" ht="15">
      <c r="A435" s="207">
        <v>633</v>
      </c>
      <c r="B435" s="77"/>
      <c r="C435" s="709"/>
      <c r="D435" s="555"/>
      <c r="E435" s="600" t="s">
        <v>94</v>
      </c>
      <c r="F435" s="237">
        <f aca="true" t="shared" si="63" ref="F435:M435">SUM(F436:F455)</f>
        <v>11573</v>
      </c>
      <c r="G435" s="237">
        <f t="shared" si="63"/>
        <v>27732</v>
      </c>
      <c r="H435" s="5">
        <f t="shared" si="63"/>
        <v>8750</v>
      </c>
      <c r="I435" s="4">
        <f t="shared" si="63"/>
        <v>14381</v>
      </c>
      <c r="J435" s="178">
        <f t="shared" si="63"/>
        <v>9985</v>
      </c>
      <c r="K435" s="5">
        <f t="shared" si="63"/>
        <v>7640</v>
      </c>
      <c r="L435" s="4">
        <f t="shared" si="63"/>
        <v>17280</v>
      </c>
      <c r="M435" s="990">
        <f t="shared" si="63"/>
        <v>11231.119999999999</v>
      </c>
      <c r="N435" s="1009">
        <f t="shared" si="62"/>
        <v>64.9949074074074</v>
      </c>
    </row>
    <row r="436" spans="1:14" ht="15">
      <c r="A436" s="193">
        <v>633001</v>
      </c>
      <c r="B436" s="23">
        <v>16</v>
      </c>
      <c r="C436" s="696">
        <v>41</v>
      </c>
      <c r="D436" s="566" t="s">
        <v>284</v>
      </c>
      <c r="E436" s="578" t="s">
        <v>288</v>
      </c>
      <c r="F436" s="194">
        <v>3911</v>
      </c>
      <c r="G436" s="194">
        <v>6312</v>
      </c>
      <c r="H436" s="54">
        <v>2000</v>
      </c>
      <c r="I436" s="22">
        <v>3400</v>
      </c>
      <c r="J436" s="194">
        <v>2690</v>
      </c>
      <c r="K436" s="54">
        <v>1000</v>
      </c>
      <c r="L436" s="22">
        <v>8600</v>
      </c>
      <c r="M436" s="987">
        <v>6022</v>
      </c>
      <c r="N436" s="1040">
        <f t="shared" si="62"/>
        <v>70.02325581395348</v>
      </c>
    </row>
    <row r="437" spans="1:14" ht="15">
      <c r="A437" s="182">
        <v>633002</v>
      </c>
      <c r="B437" s="7"/>
      <c r="C437" s="221">
        <v>41</v>
      </c>
      <c r="D437" s="555" t="s">
        <v>284</v>
      </c>
      <c r="E437" s="603" t="s">
        <v>475</v>
      </c>
      <c r="F437" s="183"/>
      <c r="G437" s="183"/>
      <c r="H437" s="94"/>
      <c r="I437" s="6">
        <v>700</v>
      </c>
      <c r="J437" s="183">
        <v>692</v>
      </c>
      <c r="K437" s="94"/>
      <c r="L437" s="6">
        <v>380</v>
      </c>
      <c r="M437" s="992">
        <v>374.79</v>
      </c>
      <c r="N437" s="1048">
        <f t="shared" si="62"/>
        <v>98.62894736842105</v>
      </c>
    </row>
    <row r="438" spans="1:14" ht="15">
      <c r="A438" s="182">
        <v>633004</v>
      </c>
      <c r="B438" s="7">
        <v>2</v>
      </c>
      <c r="C438" s="14">
        <v>41</v>
      </c>
      <c r="D438" s="557" t="s">
        <v>284</v>
      </c>
      <c r="E438" s="359" t="s">
        <v>289</v>
      </c>
      <c r="F438" s="185">
        <v>183</v>
      </c>
      <c r="G438" s="185">
        <v>146</v>
      </c>
      <c r="H438" s="49">
        <v>100</v>
      </c>
      <c r="I438" s="8">
        <v>100</v>
      </c>
      <c r="J438" s="185"/>
      <c r="K438" s="49">
        <v>200</v>
      </c>
      <c r="L438" s="8">
        <v>220</v>
      </c>
      <c r="M438" s="988">
        <v>219.9</v>
      </c>
      <c r="N438" s="1007">
        <f>(100/L438)*M438</f>
        <v>99.95454545454545</v>
      </c>
    </row>
    <row r="439" spans="1:14" ht="15">
      <c r="A439" s="182">
        <v>633004</v>
      </c>
      <c r="B439" s="7">
        <v>3</v>
      </c>
      <c r="C439" s="88">
        <v>41</v>
      </c>
      <c r="D439" s="557" t="s">
        <v>284</v>
      </c>
      <c r="E439" s="359" t="s">
        <v>290</v>
      </c>
      <c r="F439" s="185"/>
      <c r="G439" s="185"/>
      <c r="H439" s="49">
        <v>150</v>
      </c>
      <c r="I439" s="8">
        <v>150</v>
      </c>
      <c r="J439" s="185"/>
      <c r="K439" s="49">
        <v>150</v>
      </c>
      <c r="L439" s="8">
        <v>410</v>
      </c>
      <c r="M439" s="988">
        <v>405</v>
      </c>
      <c r="N439" s="1007">
        <f>(100/L439)*M439</f>
        <v>98.78048780487805</v>
      </c>
    </row>
    <row r="440" spans="1:14" ht="15">
      <c r="A440" s="182">
        <v>633004</v>
      </c>
      <c r="B440" s="7">
        <v>2</v>
      </c>
      <c r="C440" s="14">
        <v>41</v>
      </c>
      <c r="D440" s="557" t="s">
        <v>284</v>
      </c>
      <c r="E440" s="359" t="s">
        <v>504</v>
      </c>
      <c r="F440" s="185"/>
      <c r="G440" s="185"/>
      <c r="H440" s="49">
        <v>100</v>
      </c>
      <c r="I440" s="8">
        <v>100</v>
      </c>
      <c r="J440" s="185">
        <v>10</v>
      </c>
      <c r="K440" s="49"/>
      <c r="L440" s="8"/>
      <c r="M440" s="988"/>
      <c r="N440" s="817"/>
    </row>
    <row r="441" spans="1:14" ht="15">
      <c r="A441" s="184">
        <v>633006</v>
      </c>
      <c r="B441" s="9">
        <v>1</v>
      </c>
      <c r="C441" s="14">
        <v>41</v>
      </c>
      <c r="D441" s="557" t="s">
        <v>284</v>
      </c>
      <c r="E441" s="359" t="s">
        <v>291</v>
      </c>
      <c r="F441" s="185">
        <v>485</v>
      </c>
      <c r="G441" s="185">
        <v>316</v>
      </c>
      <c r="H441" s="49">
        <v>300</v>
      </c>
      <c r="I441" s="8">
        <v>300</v>
      </c>
      <c r="J441" s="185">
        <v>287</v>
      </c>
      <c r="K441" s="49">
        <v>300</v>
      </c>
      <c r="L441" s="8">
        <v>310</v>
      </c>
      <c r="M441" s="988">
        <v>293.38</v>
      </c>
      <c r="N441" s="1015">
        <f aca="true" t="shared" si="64" ref="N441:N454">(100/L441)*M441</f>
        <v>94.63870967741936</v>
      </c>
    </row>
    <row r="442" spans="1:14" ht="15">
      <c r="A442" s="184">
        <v>633006</v>
      </c>
      <c r="B442" s="9">
        <v>2</v>
      </c>
      <c r="C442" s="14">
        <v>41</v>
      </c>
      <c r="D442" s="557" t="s">
        <v>284</v>
      </c>
      <c r="E442" s="359" t="s">
        <v>100</v>
      </c>
      <c r="F442" s="185">
        <v>42</v>
      </c>
      <c r="G442" s="185">
        <v>4</v>
      </c>
      <c r="H442" s="49">
        <v>30</v>
      </c>
      <c r="I442" s="8">
        <v>30</v>
      </c>
      <c r="J442" s="185"/>
      <c r="K442" s="49">
        <v>30</v>
      </c>
      <c r="L442" s="8">
        <v>30</v>
      </c>
      <c r="M442" s="988"/>
      <c r="N442" s="1007">
        <f t="shared" si="64"/>
        <v>0</v>
      </c>
    </row>
    <row r="443" spans="1:14" ht="15">
      <c r="A443" s="184">
        <v>633006</v>
      </c>
      <c r="B443" s="9">
        <v>3</v>
      </c>
      <c r="C443" s="14">
        <v>41</v>
      </c>
      <c r="D443" s="557" t="s">
        <v>284</v>
      </c>
      <c r="E443" s="359" t="s">
        <v>370</v>
      </c>
      <c r="F443" s="185">
        <v>528</v>
      </c>
      <c r="G443" s="185">
        <v>719</v>
      </c>
      <c r="H443" s="49">
        <v>1000</v>
      </c>
      <c r="I443" s="8">
        <v>1000</v>
      </c>
      <c r="J443" s="185">
        <v>580</v>
      </c>
      <c r="K443" s="49">
        <v>1000</v>
      </c>
      <c r="L443" s="8">
        <v>1000</v>
      </c>
      <c r="M443" s="988">
        <v>567.4</v>
      </c>
      <c r="N443" s="1007">
        <f t="shared" si="64"/>
        <v>56.74</v>
      </c>
    </row>
    <row r="444" spans="1:14" ht="15">
      <c r="A444" s="184">
        <v>633006</v>
      </c>
      <c r="B444" s="9">
        <v>4</v>
      </c>
      <c r="C444" s="14">
        <v>41</v>
      </c>
      <c r="D444" s="557" t="s">
        <v>284</v>
      </c>
      <c r="E444" s="359" t="s">
        <v>102</v>
      </c>
      <c r="F444" s="185">
        <v>18</v>
      </c>
      <c r="G444" s="185">
        <v>88</v>
      </c>
      <c r="H444" s="49">
        <v>20</v>
      </c>
      <c r="I444" s="8">
        <v>100</v>
      </c>
      <c r="J444" s="185">
        <v>92</v>
      </c>
      <c r="K444" s="49">
        <v>50</v>
      </c>
      <c r="L444" s="8">
        <v>50</v>
      </c>
      <c r="M444" s="988">
        <v>9.5</v>
      </c>
      <c r="N444" s="1007">
        <f t="shared" si="64"/>
        <v>19</v>
      </c>
    </row>
    <row r="445" spans="1:14" ht="15">
      <c r="A445" s="184">
        <v>633006</v>
      </c>
      <c r="B445" s="9">
        <v>5</v>
      </c>
      <c r="C445" s="14">
        <v>41</v>
      </c>
      <c r="D445" s="557" t="s">
        <v>284</v>
      </c>
      <c r="E445" s="359" t="s">
        <v>103</v>
      </c>
      <c r="F445" s="189"/>
      <c r="G445" s="189">
        <v>24</v>
      </c>
      <c r="H445" s="569">
        <v>20</v>
      </c>
      <c r="I445" s="56">
        <v>80</v>
      </c>
      <c r="J445" s="659">
        <v>80</v>
      </c>
      <c r="K445" s="569">
        <v>50</v>
      </c>
      <c r="L445" s="56">
        <v>100</v>
      </c>
      <c r="M445" s="1072"/>
      <c r="N445" s="1015">
        <f t="shared" si="64"/>
        <v>0</v>
      </c>
    </row>
    <row r="446" spans="1:14" ht="15">
      <c r="A446" s="184">
        <v>633006</v>
      </c>
      <c r="B446" s="9">
        <v>7</v>
      </c>
      <c r="C446" s="14">
        <v>41</v>
      </c>
      <c r="D446" s="557" t="s">
        <v>284</v>
      </c>
      <c r="E446" s="359" t="s">
        <v>293</v>
      </c>
      <c r="F446" s="185">
        <v>2234</v>
      </c>
      <c r="G446" s="185">
        <v>16155</v>
      </c>
      <c r="H446" s="569">
        <v>500</v>
      </c>
      <c r="I446" s="56">
        <v>900</v>
      </c>
      <c r="J446" s="189">
        <v>893</v>
      </c>
      <c r="K446" s="569">
        <v>500</v>
      </c>
      <c r="L446" s="56">
        <v>800</v>
      </c>
      <c r="M446" s="996">
        <v>783.01</v>
      </c>
      <c r="N446" s="1006">
        <f t="shared" si="64"/>
        <v>97.87625</v>
      </c>
    </row>
    <row r="447" spans="1:14" ht="15">
      <c r="A447" s="184">
        <v>633006</v>
      </c>
      <c r="B447" s="9">
        <v>8</v>
      </c>
      <c r="C447" s="14">
        <v>41</v>
      </c>
      <c r="D447" s="557" t="s">
        <v>284</v>
      </c>
      <c r="E447" s="359" t="s">
        <v>362</v>
      </c>
      <c r="F447" s="185">
        <v>80</v>
      </c>
      <c r="G447" s="185">
        <v>122</v>
      </c>
      <c r="H447" s="569">
        <v>150</v>
      </c>
      <c r="I447" s="56">
        <v>250</v>
      </c>
      <c r="J447" s="189">
        <v>163</v>
      </c>
      <c r="K447" s="569">
        <v>250</v>
      </c>
      <c r="L447" s="56">
        <v>250</v>
      </c>
      <c r="M447" s="996"/>
      <c r="N447" s="1006">
        <f t="shared" si="64"/>
        <v>0</v>
      </c>
    </row>
    <row r="448" spans="1:14" ht="15">
      <c r="A448" s="184">
        <v>633006</v>
      </c>
      <c r="B448" s="9">
        <v>10</v>
      </c>
      <c r="C448" s="14">
        <v>41</v>
      </c>
      <c r="D448" s="557" t="s">
        <v>284</v>
      </c>
      <c r="E448" s="359" t="s">
        <v>371</v>
      </c>
      <c r="F448" s="185"/>
      <c r="G448" s="185"/>
      <c r="H448" s="569">
        <v>500</v>
      </c>
      <c r="I448" s="56">
        <v>500</v>
      </c>
      <c r="J448" s="189">
        <v>60</v>
      </c>
      <c r="K448" s="569">
        <v>500</v>
      </c>
      <c r="L448" s="56">
        <v>500</v>
      </c>
      <c r="M448" s="996">
        <v>100.64</v>
      </c>
      <c r="N448" s="1007">
        <f t="shared" si="64"/>
        <v>20.128</v>
      </c>
    </row>
    <row r="449" spans="1:14" ht="15">
      <c r="A449" s="184">
        <v>633009</v>
      </c>
      <c r="B449" s="9">
        <v>1</v>
      </c>
      <c r="C449" s="14">
        <v>111</v>
      </c>
      <c r="D449" s="557" t="s">
        <v>284</v>
      </c>
      <c r="E449" s="359" t="s">
        <v>294</v>
      </c>
      <c r="F449" s="185">
        <v>114</v>
      </c>
      <c r="G449" s="185">
        <v>50</v>
      </c>
      <c r="H449" s="49">
        <v>150</v>
      </c>
      <c r="I449" s="8">
        <v>430</v>
      </c>
      <c r="J449" s="185">
        <v>280</v>
      </c>
      <c r="K449" s="49">
        <v>180</v>
      </c>
      <c r="L449" s="8">
        <v>180</v>
      </c>
      <c r="M449" s="988">
        <v>161.24</v>
      </c>
      <c r="N449" s="1015">
        <f t="shared" si="64"/>
        <v>89.57777777777778</v>
      </c>
    </row>
    <row r="450" spans="1:14" ht="15">
      <c r="A450" s="184">
        <v>633009</v>
      </c>
      <c r="B450" s="9">
        <v>16</v>
      </c>
      <c r="C450" s="14">
        <v>111</v>
      </c>
      <c r="D450" s="557" t="s">
        <v>284</v>
      </c>
      <c r="E450" s="359" t="s">
        <v>295</v>
      </c>
      <c r="F450" s="185">
        <v>3160</v>
      </c>
      <c r="G450" s="185">
        <v>3539</v>
      </c>
      <c r="H450" s="49">
        <v>3000</v>
      </c>
      <c r="I450" s="8">
        <v>5500</v>
      </c>
      <c r="J450" s="185">
        <v>3984</v>
      </c>
      <c r="K450" s="49">
        <v>3000</v>
      </c>
      <c r="L450" s="8">
        <v>3000</v>
      </c>
      <c r="M450" s="988">
        <v>2162.76</v>
      </c>
      <c r="N450" s="1006">
        <f t="shared" si="64"/>
        <v>72.09200000000001</v>
      </c>
    </row>
    <row r="451" spans="1:14" ht="15">
      <c r="A451" s="216">
        <v>633010</v>
      </c>
      <c r="B451" s="97">
        <v>16</v>
      </c>
      <c r="C451" s="352">
        <v>111</v>
      </c>
      <c r="D451" s="556" t="s">
        <v>284</v>
      </c>
      <c r="E451" s="656" t="s">
        <v>296</v>
      </c>
      <c r="F451" s="185">
        <v>655</v>
      </c>
      <c r="G451" s="185">
        <v>257</v>
      </c>
      <c r="H451" s="55">
        <v>500</v>
      </c>
      <c r="I451" s="25">
        <v>500</v>
      </c>
      <c r="J451" s="226">
        <v>45</v>
      </c>
      <c r="K451" s="55">
        <v>300</v>
      </c>
      <c r="L451" s="25">
        <v>1300</v>
      </c>
      <c r="M451" s="998">
        <v>112.5</v>
      </c>
      <c r="N451" s="1006">
        <f t="shared" si="64"/>
        <v>8.653846153846155</v>
      </c>
    </row>
    <row r="452" spans="1:14" ht="15">
      <c r="A452" s="184">
        <v>633011</v>
      </c>
      <c r="B452" s="34"/>
      <c r="C452" s="89">
        <v>41</v>
      </c>
      <c r="D452" s="557" t="s">
        <v>284</v>
      </c>
      <c r="E452" s="359" t="s">
        <v>297</v>
      </c>
      <c r="F452" s="185">
        <v>163</v>
      </c>
      <c r="G452" s="185"/>
      <c r="H452" s="49">
        <v>150</v>
      </c>
      <c r="I452" s="8">
        <v>150</v>
      </c>
      <c r="J452" s="260"/>
      <c r="K452" s="49">
        <v>50</v>
      </c>
      <c r="L452" s="8">
        <v>50</v>
      </c>
      <c r="M452" s="1073"/>
      <c r="N452" s="1006">
        <f t="shared" si="64"/>
        <v>0</v>
      </c>
    </row>
    <row r="453" spans="1:14" ht="15">
      <c r="A453" s="184">
        <v>633013</v>
      </c>
      <c r="B453" s="34"/>
      <c r="C453" s="89">
        <v>41</v>
      </c>
      <c r="D453" s="557" t="s">
        <v>284</v>
      </c>
      <c r="E453" s="359" t="s">
        <v>389</v>
      </c>
      <c r="F453" s="185"/>
      <c r="G453" s="185"/>
      <c r="H453" s="49"/>
      <c r="I453" s="8"/>
      <c r="J453" s="260"/>
      <c r="K453" s="49"/>
      <c r="L453" s="8">
        <v>20</v>
      </c>
      <c r="M453" s="1073">
        <v>19</v>
      </c>
      <c r="N453" s="1006">
        <f t="shared" si="64"/>
        <v>95</v>
      </c>
    </row>
    <row r="454" spans="1:14" ht="15">
      <c r="A454" s="184">
        <v>633015</v>
      </c>
      <c r="B454" s="34"/>
      <c r="C454" s="89">
        <v>41</v>
      </c>
      <c r="D454" s="557" t="s">
        <v>284</v>
      </c>
      <c r="E454" s="359" t="s">
        <v>298</v>
      </c>
      <c r="F454" s="185"/>
      <c r="G454" s="185"/>
      <c r="H454" s="49">
        <v>80</v>
      </c>
      <c r="I454" s="8">
        <v>80</v>
      </c>
      <c r="J454" s="185">
        <v>20</v>
      </c>
      <c r="K454" s="49">
        <v>80</v>
      </c>
      <c r="L454" s="8">
        <v>80</v>
      </c>
      <c r="M454" s="988"/>
      <c r="N454" s="1007">
        <f t="shared" si="64"/>
        <v>0</v>
      </c>
    </row>
    <row r="455" spans="1:14" ht="15">
      <c r="A455" s="192">
        <v>633010</v>
      </c>
      <c r="B455" s="82"/>
      <c r="C455" s="723">
        <v>111</v>
      </c>
      <c r="D455" s="558"/>
      <c r="E455" s="656" t="s">
        <v>476</v>
      </c>
      <c r="F455" s="225"/>
      <c r="G455" s="225"/>
      <c r="H455" s="561"/>
      <c r="I455" s="24">
        <v>111</v>
      </c>
      <c r="J455" s="225">
        <v>109</v>
      </c>
      <c r="K455" s="561"/>
      <c r="L455" s="24"/>
      <c r="M455" s="995"/>
      <c r="N455" s="975"/>
    </row>
    <row r="456" spans="1:14" ht="15">
      <c r="A456" s="207">
        <v>634</v>
      </c>
      <c r="B456" s="3"/>
      <c r="C456" s="707"/>
      <c r="D456" s="554"/>
      <c r="E456" s="577" t="s">
        <v>299</v>
      </c>
      <c r="F456" s="178"/>
      <c r="G456" s="178"/>
      <c r="H456" s="5">
        <v>10</v>
      </c>
      <c r="I456" s="4">
        <v>10</v>
      </c>
      <c r="J456" s="178"/>
      <c r="K456" s="5">
        <f>K457</f>
        <v>10</v>
      </c>
      <c r="L456" s="4">
        <f>L457</f>
        <v>10</v>
      </c>
      <c r="M456" s="990">
        <f>M457</f>
        <v>0</v>
      </c>
      <c r="N456" s="1009">
        <f>(100/L456)*M456</f>
        <v>0</v>
      </c>
    </row>
    <row r="457" spans="1:14" ht="15">
      <c r="A457" s="179">
        <v>634005</v>
      </c>
      <c r="B457" s="78">
        <v>16</v>
      </c>
      <c r="C457" s="120">
        <v>41</v>
      </c>
      <c r="D457" s="559" t="s">
        <v>284</v>
      </c>
      <c r="E457" s="587" t="s">
        <v>300</v>
      </c>
      <c r="F457" s="180"/>
      <c r="G457" s="180"/>
      <c r="H457" s="80">
        <v>10</v>
      </c>
      <c r="I457" s="80">
        <v>10</v>
      </c>
      <c r="J457" s="180"/>
      <c r="K457" s="80">
        <v>10</v>
      </c>
      <c r="L457" s="80">
        <v>10</v>
      </c>
      <c r="M457" s="1038"/>
      <c r="N457" s="1040">
        <f>(100/L457)*M457</f>
        <v>0</v>
      </c>
    </row>
    <row r="458" spans="1:14" ht="15">
      <c r="A458" s="207">
        <v>635</v>
      </c>
      <c r="B458" s="3"/>
      <c r="C458" s="145"/>
      <c r="D458" s="559"/>
      <c r="E458" s="577" t="s">
        <v>126</v>
      </c>
      <c r="F458" s="178">
        <f>SUM(F460:F460)</f>
        <v>7530</v>
      </c>
      <c r="G458" s="178">
        <f>SUM(G460:G460)</f>
        <v>254</v>
      </c>
      <c r="H458" s="5">
        <f>SUM(H460:H460)</f>
        <v>300</v>
      </c>
      <c r="I458" s="5">
        <f>SUM(I459:I460)</f>
        <v>3710</v>
      </c>
      <c r="J458" s="178">
        <v>3443</v>
      </c>
      <c r="K458" s="5">
        <f>SUM(K460:K460)</f>
        <v>35000</v>
      </c>
      <c r="L458" s="5">
        <f>SUM(L459:L460)</f>
        <v>10272.4</v>
      </c>
      <c r="M458" s="986">
        <f>M460+M459</f>
        <v>6611.54</v>
      </c>
      <c r="N458" s="1009">
        <f>(100/L458)*M458</f>
        <v>64.36217437015694</v>
      </c>
    </row>
    <row r="459" spans="1:14" ht="15">
      <c r="A459" s="193">
        <v>635004</v>
      </c>
      <c r="B459" s="23">
        <v>8</v>
      </c>
      <c r="C459" s="696">
        <v>41</v>
      </c>
      <c r="D459" s="566" t="s">
        <v>284</v>
      </c>
      <c r="E459" s="578" t="s">
        <v>477</v>
      </c>
      <c r="F459" s="194"/>
      <c r="G459" s="194"/>
      <c r="H459" s="54"/>
      <c r="I459" s="54">
        <v>210</v>
      </c>
      <c r="J459" s="194">
        <v>210</v>
      </c>
      <c r="K459" s="54"/>
      <c r="L459" s="54">
        <v>70</v>
      </c>
      <c r="M459" s="1036">
        <v>66</v>
      </c>
      <c r="N459" s="975"/>
    </row>
    <row r="460" spans="1:14" ht="15">
      <c r="A460" s="186">
        <v>635006</v>
      </c>
      <c r="B460" s="11">
        <v>3</v>
      </c>
      <c r="C460" s="219">
        <v>41</v>
      </c>
      <c r="D460" s="554" t="s">
        <v>284</v>
      </c>
      <c r="E460" s="574" t="s">
        <v>301</v>
      </c>
      <c r="F460" s="187">
        <v>7530</v>
      </c>
      <c r="G460" s="187">
        <v>254</v>
      </c>
      <c r="H460" s="83">
        <v>300</v>
      </c>
      <c r="I460" s="10">
        <v>3500</v>
      </c>
      <c r="J460" s="183">
        <v>3233</v>
      </c>
      <c r="K460" s="83">
        <v>35000</v>
      </c>
      <c r="L460" s="10">
        <v>10202.4</v>
      </c>
      <c r="M460" s="992">
        <v>6545.54</v>
      </c>
      <c r="N460" s="1006">
        <f>(100/L460)*M460</f>
        <v>64.15686505136047</v>
      </c>
    </row>
    <row r="461" spans="1:14" ht="15">
      <c r="A461" s="207">
        <v>637</v>
      </c>
      <c r="B461" s="3"/>
      <c r="C461" s="152"/>
      <c r="D461" s="586"/>
      <c r="E461" s="747" t="s">
        <v>138</v>
      </c>
      <c r="F461" s="178">
        <f aca="true" t="shared" si="65" ref="F461:L461">SUM(F462:F477)</f>
        <v>12783</v>
      </c>
      <c r="G461" s="178">
        <f t="shared" si="65"/>
        <v>13341</v>
      </c>
      <c r="H461" s="5">
        <f t="shared" si="65"/>
        <v>14160</v>
      </c>
      <c r="I461" s="4">
        <f t="shared" si="65"/>
        <v>15530</v>
      </c>
      <c r="J461" s="178">
        <f t="shared" si="65"/>
        <v>14334</v>
      </c>
      <c r="K461" s="5">
        <f t="shared" si="65"/>
        <v>9760</v>
      </c>
      <c r="L461" s="4">
        <f t="shared" si="65"/>
        <v>8765</v>
      </c>
      <c r="M461" s="990">
        <f>SUM(M462:M476)</f>
        <v>7688.13</v>
      </c>
      <c r="N461" s="1009">
        <f>(100/L461)*M461</f>
        <v>87.71397604107246</v>
      </c>
    </row>
    <row r="462" spans="1:14" ht="15">
      <c r="A462" s="182">
        <v>637002</v>
      </c>
      <c r="B462" s="7">
        <v>16</v>
      </c>
      <c r="C462" s="696">
        <v>41</v>
      </c>
      <c r="D462" s="566" t="s">
        <v>284</v>
      </c>
      <c r="E462" s="578" t="s">
        <v>302</v>
      </c>
      <c r="F462" s="183">
        <v>601</v>
      </c>
      <c r="G462" s="183">
        <v>475</v>
      </c>
      <c r="H462" s="54">
        <v>400</v>
      </c>
      <c r="I462" s="22">
        <v>800</v>
      </c>
      <c r="J462" s="194">
        <v>533</v>
      </c>
      <c r="K462" s="54">
        <v>600</v>
      </c>
      <c r="L462" s="22">
        <v>1100</v>
      </c>
      <c r="M462" s="987">
        <v>1097.59</v>
      </c>
      <c r="N462" s="1042">
        <f>(100/L462)*M462</f>
        <v>99.78090909090909</v>
      </c>
    </row>
    <row r="463" spans="1:14" ht="15">
      <c r="A463" s="182">
        <v>637002</v>
      </c>
      <c r="B463" s="7"/>
      <c r="C463" s="709">
        <v>41</v>
      </c>
      <c r="D463" s="557" t="s">
        <v>284</v>
      </c>
      <c r="E463" s="579" t="s">
        <v>303</v>
      </c>
      <c r="F463" s="183">
        <v>302</v>
      </c>
      <c r="G463" s="183">
        <v>257</v>
      </c>
      <c r="H463" s="49">
        <v>300</v>
      </c>
      <c r="I463" s="8">
        <v>370</v>
      </c>
      <c r="J463" s="185">
        <v>335</v>
      </c>
      <c r="K463" s="49">
        <v>300</v>
      </c>
      <c r="L463" s="8">
        <v>370</v>
      </c>
      <c r="M463" s="988">
        <v>206</v>
      </c>
      <c r="N463" s="1007">
        <f>(100/L463)*M463</f>
        <v>55.67567567567568</v>
      </c>
    </row>
    <row r="464" spans="1:14" ht="15">
      <c r="A464" s="182">
        <v>637002</v>
      </c>
      <c r="B464" s="7"/>
      <c r="C464" s="709">
        <v>41</v>
      </c>
      <c r="D464" s="557" t="s">
        <v>284</v>
      </c>
      <c r="E464" s="579" t="s">
        <v>458</v>
      </c>
      <c r="F464" s="183"/>
      <c r="G464" s="183">
        <v>309</v>
      </c>
      <c r="H464" s="49"/>
      <c r="I464" s="8"/>
      <c r="J464" s="185"/>
      <c r="K464" s="49"/>
      <c r="L464" s="8"/>
      <c r="M464" s="988"/>
      <c r="N464" s="817"/>
    </row>
    <row r="465" spans="1:14" ht="15">
      <c r="A465" s="182">
        <v>637001</v>
      </c>
      <c r="B465" s="7"/>
      <c r="C465" s="709">
        <v>41</v>
      </c>
      <c r="D465" s="557" t="s">
        <v>284</v>
      </c>
      <c r="E465" s="579" t="s">
        <v>304</v>
      </c>
      <c r="F465" s="183">
        <v>20</v>
      </c>
      <c r="G465" s="183">
        <v>315</v>
      </c>
      <c r="H465" s="49">
        <v>20</v>
      </c>
      <c r="I465" s="8">
        <v>20</v>
      </c>
      <c r="J465" s="185"/>
      <c r="K465" s="49">
        <v>20</v>
      </c>
      <c r="L465" s="8">
        <v>20</v>
      </c>
      <c r="M465" s="988"/>
      <c r="N465" s="1007">
        <f>(100/L465)*M465</f>
        <v>0</v>
      </c>
    </row>
    <row r="466" spans="1:14" ht="15">
      <c r="A466" s="182">
        <v>637004</v>
      </c>
      <c r="B466" s="7"/>
      <c r="C466" s="221">
        <v>41</v>
      </c>
      <c r="D466" s="556" t="s">
        <v>284</v>
      </c>
      <c r="E466" s="549" t="s">
        <v>544</v>
      </c>
      <c r="F466" s="183"/>
      <c r="G466" s="183"/>
      <c r="H466" s="94"/>
      <c r="I466" s="6"/>
      <c r="J466" s="183"/>
      <c r="K466" s="94"/>
      <c r="L466" s="6">
        <v>500</v>
      </c>
      <c r="M466" s="992">
        <v>500</v>
      </c>
      <c r="N466" s="1007">
        <f>(100/L466)*M466</f>
        <v>100</v>
      </c>
    </row>
    <row r="467" spans="1:14" ht="15">
      <c r="A467" s="184">
        <v>637004</v>
      </c>
      <c r="B467" s="9">
        <v>1</v>
      </c>
      <c r="C467" s="221">
        <v>41</v>
      </c>
      <c r="D467" s="556" t="s">
        <v>284</v>
      </c>
      <c r="E467" s="509" t="s">
        <v>305</v>
      </c>
      <c r="F467" s="183">
        <v>102</v>
      </c>
      <c r="G467" s="183"/>
      <c r="H467" s="94">
        <v>400</v>
      </c>
      <c r="I467" s="6">
        <v>400</v>
      </c>
      <c r="J467" s="183"/>
      <c r="K467" s="94">
        <v>400</v>
      </c>
      <c r="L467" s="6">
        <v>400</v>
      </c>
      <c r="M467" s="992"/>
      <c r="N467" s="817"/>
    </row>
    <row r="468" spans="1:14" ht="15">
      <c r="A468" s="184">
        <v>637004</v>
      </c>
      <c r="B468" s="9">
        <v>2</v>
      </c>
      <c r="C468" s="89">
        <v>41</v>
      </c>
      <c r="D468" s="557" t="s">
        <v>284</v>
      </c>
      <c r="E468" s="509" t="s">
        <v>392</v>
      </c>
      <c r="F468" s="183">
        <v>216</v>
      </c>
      <c r="G468" s="183"/>
      <c r="H468" s="94"/>
      <c r="I468" s="6"/>
      <c r="J468" s="183"/>
      <c r="K468" s="94"/>
      <c r="L468" s="6"/>
      <c r="M468" s="992"/>
      <c r="N468" s="975"/>
    </row>
    <row r="469" spans="1:14" ht="15">
      <c r="A469" s="184">
        <v>637004</v>
      </c>
      <c r="B469" s="9">
        <v>3</v>
      </c>
      <c r="C469" s="89">
        <v>41</v>
      </c>
      <c r="D469" s="557" t="s">
        <v>284</v>
      </c>
      <c r="E469" s="509" t="s">
        <v>545</v>
      </c>
      <c r="F469" s="183"/>
      <c r="G469" s="183"/>
      <c r="H469" s="37"/>
      <c r="I469" s="13"/>
      <c r="J469" s="196"/>
      <c r="K469" s="37"/>
      <c r="L469" s="13">
        <v>1060</v>
      </c>
      <c r="M469" s="1019">
        <v>1056</v>
      </c>
      <c r="N469" s="1007">
        <f>(100/L469)*M469</f>
        <v>99.62264150943398</v>
      </c>
    </row>
    <row r="470" spans="1:14" ht="15">
      <c r="A470" s="184">
        <v>637004</v>
      </c>
      <c r="B470" s="9">
        <v>5</v>
      </c>
      <c r="C470" s="89">
        <v>41</v>
      </c>
      <c r="D470" s="557" t="s">
        <v>154</v>
      </c>
      <c r="E470" s="509" t="s">
        <v>142</v>
      </c>
      <c r="F470" s="185">
        <v>57</v>
      </c>
      <c r="G470" s="185">
        <v>1089</v>
      </c>
      <c r="H470" s="55">
        <v>150</v>
      </c>
      <c r="I470" s="25">
        <v>280</v>
      </c>
      <c r="J470" s="226">
        <v>272</v>
      </c>
      <c r="K470" s="55"/>
      <c r="L470" s="25">
        <v>600</v>
      </c>
      <c r="M470" s="998">
        <v>517.6</v>
      </c>
      <c r="N470" s="1007">
        <f>(100/L470)*M470</f>
        <v>86.26666666666667</v>
      </c>
    </row>
    <row r="471" spans="1:14" ht="15">
      <c r="A471" s="184">
        <v>637006</v>
      </c>
      <c r="B471" s="9"/>
      <c r="C471" s="89">
        <v>41</v>
      </c>
      <c r="D471" s="557" t="s">
        <v>284</v>
      </c>
      <c r="E471" s="509" t="s">
        <v>523</v>
      </c>
      <c r="F471" s="185"/>
      <c r="G471" s="185"/>
      <c r="H471" s="55"/>
      <c r="I471" s="25"/>
      <c r="J471" s="226"/>
      <c r="K471" s="55"/>
      <c r="L471" s="25">
        <v>25</v>
      </c>
      <c r="M471" s="998">
        <v>24</v>
      </c>
      <c r="N471" s="1007">
        <f>(100/L471)*M471</f>
        <v>96</v>
      </c>
    </row>
    <row r="472" spans="1:14" ht="15">
      <c r="A472" s="184">
        <v>637014</v>
      </c>
      <c r="B472" s="9"/>
      <c r="C472" s="14">
        <v>41</v>
      </c>
      <c r="D472" s="557" t="s">
        <v>284</v>
      </c>
      <c r="E472" s="509" t="s">
        <v>153</v>
      </c>
      <c r="F472" s="185">
        <v>10128</v>
      </c>
      <c r="G472" s="185">
        <v>9104</v>
      </c>
      <c r="H472" s="55">
        <v>10600</v>
      </c>
      <c r="I472" s="25">
        <v>11100</v>
      </c>
      <c r="J472" s="226">
        <v>11081</v>
      </c>
      <c r="K472" s="55">
        <v>6000</v>
      </c>
      <c r="L472" s="25">
        <v>2200</v>
      </c>
      <c r="M472" s="998">
        <v>2190.28</v>
      </c>
      <c r="N472" s="1007">
        <f>(100/L472)*M472</f>
        <v>99.55818181818184</v>
      </c>
    </row>
    <row r="473" spans="1:22" ht="15">
      <c r="A473" s="184">
        <v>637015</v>
      </c>
      <c r="B473" s="9"/>
      <c r="C473" s="14">
        <v>41</v>
      </c>
      <c r="D473" s="557" t="s">
        <v>284</v>
      </c>
      <c r="E473" s="359" t="s">
        <v>155</v>
      </c>
      <c r="F473" s="185">
        <v>342</v>
      </c>
      <c r="G473" s="185">
        <v>14</v>
      </c>
      <c r="H473" s="49">
        <v>350</v>
      </c>
      <c r="I473" s="8">
        <v>400</v>
      </c>
      <c r="J473" s="185">
        <v>372</v>
      </c>
      <c r="K473" s="49">
        <v>350</v>
      </c>
      <c r="L473" s="8">
        <v>400</v>
      </c>
      <c r="M473" s="988">
        <v>398.87</v>
      </c>
      <c r="N473" s="1007">
        <f>(100/L473)*M473</f>
        <v>99.7175</v>
      </c>
      <c r="V473" s="202"/>
    </row>
    <row r="474" spans="1:14" ht="15">
      <c r="A474" s="184">
        <v>637006</v>
      </c>
      <c r="B474" s="9"/>
      <c r="C474" s="14">
        <v>41</v>
      </c>
      <c r="D474" s="557" t="s">
        <v>284</v>
      </c>
      <c r="E474" s="359" t="s">
        <v>523</v>
      </c>
      <c r="F474" s="185">
        <v>1015</v>
      </c>
      <c r="G474" s="185">
        <v>1178</v>
      </c>
      <c r="H474" s="49">
        <v>1940</v>
      </c>
      <c r="I474" s="8">
        <v>1940</v>
      </c>
      <c r="J474" s="189">
        <v>1526</v>
      </c>
      <c r="K474" s="49"/>
      <c r="L474" s="8"/>
      <c r="M474" s="988"/>
      <c r="N474" s="975"/>
    </row>
    <row r="475" spans="1:14" ht="15">
      <c r="A475" s="821">
        <v>637027</v>
      </c>
      <c r="B475" s="9"/>
      <c r="C475" s="14">
        <v>41</v>
      </c>
      <c r="D475" s="557" t="s">
        <v>284</v>
      </c>
      <c r="E475" s="359" t="s">
        <v>511</v>
      </c>
      <c r="F475" s="196"/>
      <c r="G475" s="196">
        <v>600</v>
      </c>
      <c r="H475" s="55"/>
      <c r="I475" s="6">
        <v>160</v>
      </c>
      <c r="J475" s="248">
        <v>160</v>
      </c>
      <c r="K475" s="49"/>
      <c r="L475" s="6"/>
      <c r="M475" s="988"/>
      <c r="N475" s="817"/>
    </row>
    <row r="476" spans="1:14" ht="15">
      <c r="A476" s="184">
        <v>637016</v>
      </c>
      <c r="B476" s="9"/>
      <c r="C476" s="14">
        <v>41</v>
      </c>
      <c r="D476" s="557" t="s">
        <v>284</v>
      </c>
      <c r="E476" s="359" t="s">
        <v>157</v>
      </c>
      <c r="F476" s="1048"/>
      <c r="G476" s="1048"/>
      <c r="H476" s="55"/>
      <c r="I476" s="13">
        <v>60</v>
      </c>
      <c r="J476" s="248">
        <v>55</v>
      </c>
      <c r="K476" s="49">
        <v>2090</v>
      </c>
      <c r="L476" s="13">
        <v>2090</v>
      </c>
      <c r="M476" s="996">
        <v>1697.79</v>
      </c>
      <c r="N476" s="1007">
        <f>(100/L476)*M476</f>
        <v>81.23397129186603</v>
      </c>
    </row>
    <row r="477" spans="1:14" ht="0.75" customHeight="1">
      <c r="A477" s="184">
        <v>637016</v>
      </c>
      <c r="B477" s="296"/>
      <c r="C477" s="728">
        <v>41</v>
      </c>
      <c r="D477" s="660" t="s">
        <v>284</v>
      </c>
      <c r="E477" s="661" t="s">
        <v>511</v>
      </c>
      <c r="F477" s="650"/>
      <c r="G477" s="650"/>
      <c r="H477" s="662"/>
      <c r="I477" s="297"/>
      <c r="J477" s="298"/>
      <c r="K477" s="662"/>
      <c r="L477" s="297"/>
      <c r="M477" s="1074"/>
      <c r="N477" s="980"/>
    </row>
    <row r="478" spans="1:14" ht="15">
      <c r="A478" s="177">
        <v>642</v>
      </c>
      <c r="B478" s="3"/>
      <c r="C478" s="145"/>
      <c r="D478" s="559"/>
      <c r="E478" s="577" t="s">
        <v>276</v>
      </c>
      <c r="F478" s="178">
        <v>315</v>
      </c>
      <c r="G478" s="178">
        <v>280</v>
      </c>
      <c r="H478" s="651">
        <v>350</v>
      </c>
      <c r="I478" s="135">
        <v>350</v>
      </c>
      <c r="J478" s="257">
        <v>350</v>
      </c>
      <c r="K478" s="651">
        <f>K479</f>
        <v>350</v>
      </c>
      <c r="L478" s="135">
        <f>L479</f>
        <v>400</v>
      </c>
      <c r="M478" s="1075">
        <f>M479</f>
        <v>385</v>
      </c>
      <c r="N478" s="1009">
        <f>(100/L478)*M478</f>
        <v>96.25</v>
      </c>
    </row>
    <row r="479" spans="1:14" ht="15">
      <c r="A479" s="217">
        <v>642011</v>
      </c>
      <c r="B479" s="105"/>
      <c r="C479" s="712">
        <v>41</v>
      </c>
      <c r="D479" s="559" t="s">
        <v>284</v>
      </c>
      <c r="E479" s="590" t="s">
        <v>279</v>
      </c>
      <c r="F479" s="180">
        <v>315</v>
      </c>
      <c r="G479" s="180">
        <v>280</v>
      </c>
      <c r="H479" s="663">
        <v>350</v>
      </c>
      <c r="I479" s="15">
        <v>350</v>
      </c>
      <c r="J479" s="267">
        <v>350</v>
      </c>
      <c r="K479" s="200">
        <v>350</v>
      </c>
      <c r="L479" s="15">
        <v>400</v>
      </c>
      <c r="M479" s="1076">
        <v>385</v>
      </c>
      <c r="N479" s="1007">
        <f>(100/L479)*M479</f>
        <v>96.25</v>
      </c>
    </row>
    <row r="480" spans="1:14" ht="15.75" thickBot="1">
      <c r="A480" s="217"/>
      <c r="B480" s="98"/>
      <c r="C480" s="714"/>
      <c r="D480" s="588"/>
      <c r="E480" s="591"/>
      <c r="F480" s="350"/>
      <c r="G480" s="350"/>
      <c r="H480" s="130"/>
      <c r="I480" s="143"/>
      <c r="J480" s="259"/>
      <c r="K480" s="513"/>
      <c r="L480" s="143"/>
      <c r="M480" s="1077"/>
      <c r="N480" s="1084"/>
    </row>
    <row r="481" spans="1:14" ht="15.75" thickBot="1">
      <c r="A481" s="199" t="s">
        <v>393</v>
      </c>
      <c r="B481" s="18"/>
      <c r="C481" s="706"/>
      <c r="D481" s="553"/>
      <c r="E481" s="59" t="s">
        <v>342</v>
      </c>
      <c r="F481" s="19">
        <f aca="true" t="shared" si="66" ref="F481:M481">F482+F483+F492+F502+F505+F512</f>
        <v>21756</v>
      </c>
      <c r="G481" s="19">
        <f t="shared" si="66"/>
        <v>25517</v>
      </c>
      <c r="H481" s="72">
        <f t="shared" si="66"/>
        <v>38783</v>
      </c>
      <c r="I481" s="72">
        <f t="shared" si="66"/>
        <v>54696</v>
      </c>
      <c r="J481" s="19">
        <f t="shared" si="66"/>
        <v>53453</v>
      </c>
      <c r="K481" s="72">
        <f t="shared" si="66"/>
        <v>65773</v>
      </c>
      <c r="L481" s="72">
        <f t="shared" si="66"/>
        <v>82570</v>
      </c>
      <c r="M481" s="984">
        <f t="shared" si="66"/>
        <v>74125.79999999999</v>
      </c>
      <c r="N481" s="1050">
        <f>(100/L481)*M481</f>
        <v>89.77328327479714</v>
      </c>
    </row>
    <row r="482" spans="1:14" ht="15">
      <c r="A482" s="215">
        <v>611000</v>
      </c>
      <c r="B482" s="74"/>
      <c r="C482" s="707"/>
      <c r="D482" s="554" t="s">
        <v>306</v>
      </c>
      <c r="E482" s="600" t="s">
        <v>76</v>
      </c>
      <c r="F482" s="233">
        <v>14862</v>
      </c>
      <c r="G482" s="233">
        <v>16845</v>
      </c>
      <c r="H482" s="75">
        <v>16800</v>
      </c>
      <c r="I482" s="73">
        <v>23000</v>
      </c>
      <c r="J482" s="233">
        <v>22287</v>
      </c>
      <c r="K482" s="75">
        <v>29000</v>
      </c>
      <c r="L482" s="73">
        <v>35200</v>
      </c>
      <c r="M482" s="1021">
        <v>35173.63</v>
      </c>
      <c r="N482" s="1009">
        <f>(100/L482)*M482</f>
        <v>99.92508522727272</v>
      </c>
    </row>
    <row r="483" spans="1:14" ht="15">
      <c r="A483" s="207">
        <v>62</v>
      </c>
      <c r="B483" s="3"/>
      <c r="C483" s="145"/>
      <c r="D483" s="559"/>
      <c r="E483" s="577" t="s">
        <v>77</v>
      </c>
      <c r="F483" s="178">
        <f aca="true" t="shared" si="67" ref="F483:M483">SUM(F484:F491)</f>
        <v>5117</v>
      </c>
      <c r="G483" s="178">
        <f t="shared" si="67"/>
        <v>5847</v>
      </c>
      <c r="H483" s="5">
        <f t="shared" si="67"/>
        <v>6130</v>
      </c>
      <c r="I483" s="5">
        <f t="shared" si="67"/>
        <v>7810</v>
      </c>
      <c r="J483" s="178">
        <f t="shared" si="67"/>
        <v>7781</v>
      </c>
      <c r="K483" s="5">
        <f t="shared" si="67"/>
        <v>10440</v>
      </c>
      <c r="L483" s="5">
        <f t="shared" si="67"/>
        <v>10440</v>
      </c>
      <c r="M483" s="986">
        <f t="shared" si="67"/>
        <v>9407.8</v>
      </c>
      <c r="N483" s="1009">
        <f>(100/L483)*M483</f>
        <v>90.11302681992336</v>
      </c>
    </row>
    <row r="484" spans="1:14" ht="15">
      <c r="A484" s="193">
        <v>621000</v>
      </c>
      <c r="B484" s="23"/>
      <c r="C484" s="696">
        <v>41</v>
      </c>
      <c r="D484" s="566" t="s">
        <v>306</v>
      </c>
      <c r="E484" s="562" t="s">
        <v>78</v>
      </c>
      <c r="F484" s="194">
        <v>358</v>
      </c>
      <c r="G484" s="194">
        <v>529</v>
      </c>
      <c r="H484" s="118">
        <v>500</v>
      </c>
      <c r="I484" s="96">
        <v>1070</v>
      </c>
      <c r="J484" s="194">
        <v>1068</v>
      </c>
      <c r="K484" s="118">
        <v>1450</v>
      </c>
      <c r="L484" s="96">
        <v>1450</v>
      </c>
      <c r="M484" s="1035">
        <v>1223.16</v>
      </c>
      <c r="N484" s="1042">
        <f aca="true" t="shared" si="68" ref="N484:N491">(100/L484)*M484</f>
        <v>84.35586206896552</v>
      </c>
    </row>
    <row r="485" spans="1:14" ht="15">
      <c r="A485" s="182">
        <v>623000</v>
      </c>
      <c r="B485" s="7"/>
      <c r="C485" s="221">
        <v>41</v>
      </c>
      <c r="D485" s="556" t="s">
        <v>306</v>
      </c>
      <c r="E485" s="359" t="s">
        <v>79</v>
      </c>
      <c r="F485" s="185">
        <v>1107</v>
      </c>
      <c r="G485" s="185">
        <v>1147</v>
      </c>
      <c r="H485" s="55">
        <v>1180</v>
      </c>
      <c r="I485" s="25">
        <v>1160</v>
      </c>
      <c r="J485" s="226">
        <v>1160</v>
      </c>
      <c r="K485" s="55">
        <v>1700</v>
      </c>
      <c r="L485" s="25">
        <v>1700</v>
      </c>
      <c r="M485" s="998">
        <v>1429.22</v>
      </c>
      <c r="N485" s="1007">
        <f t="shared" si="68"/>
        <v>84.07176470588236</v>
      </c>
    </row>
    <row r="486" spans="1:14" ht="15">
      <c r="A486" s="184">
        <v>625001</v>
      </c>
      <c r="B486" s="9"/>
      <c r="C486" s="14">
        <v>41</v>
      </c>
      <c r="D486" s="557" t="s">
        <v>306</v>
      </c>
      <c r="E486" s="359" t="s">
        <v>80</v>
      </c>
      <c r="F486" s="664">
        <v>203</v>
      </c>
      <c r="G486" s="664">
        <v>235</v>
      </c>
      <c r="H486" s="55">
        <v>250</v>
      </c>
      <c r="I486" s="25">
        <v>320</v>
      </c>
      <c r="J486" s="226">
        <v>311</v>
      </c>
      <c r="K486" s="55">
        <v>410</v>
      </c>
      <c r="L486" s="25">
        <v>410</v>
      </c>
      <c r="M486" s="998">
        <v>378.86</v>
      </c>
      <c r="N486" s="1007">
        <f t="shared" si="68"/>
        <v>92.40487804878049</v>
      </c>
    </row>
    <row r="487" spans="1:14" ht="15">
      <c r="A487" s="182">
        <v>625002</v>
      </c>
      <c r="B487" s="7"/>
      <c r="C487" s="709">
        <v>41</v>
      </c>
      <c r="D487" s="567" t="s">
        <v>306</v>
      </c>
      <c r="E487" s="359" t="s">
        <v>81</v>
      </c>
      <c r="F487" s="185">
        <v>2051</v>
      </c>
      <c r="G487" s="185">
        <v>2347</v>
      </c>
      <c r="H487" s="49">
        <v>2500</v>
      </c>
      <c r="I487" s="8">
        <v>3120</v>
      </c>
      <c r="J487" s="185">
        <v>3118</v>
      </c>
      <c r="K487" s="49">
        <v>4100</v>
      </c>
      <c r="L487" s="8">
        <v>4100</v>
      </c>
      <c r="M487" s="988">
        <v>3791.08</v>
      </c>
      <c r="N487" s="1015">
        <f t="shared" si="68"/>
        <v>92.46536585365854</v>
      </c>
    </row>
    <row r="488" spans="1:14" ht="15">
      <c r="A488" s="184">
        <v>625003</v>
      </c>
      <c r="B488" s="34"/>
      <c r="C488" s="725">
        <v>41</v>
      </c>
      <c r="D488" s="556" t="s">
        <v>306</v>
      </c>
      <c r="E488" s="359" t="s">
        <v>82</v>
      </c>
      <c r="F488" s="226">
        <v>117</v>
      </c>
      <c r="G488" s="226">
        <v>123</v>
      </c>
      <c r="H488" s="49">
        <v>150</v>
      </c>
      <c r="I488" s="8">
        <v>180</v>
      </c>
      <c r="J488" s="185">
        <v>178</v>
      </c>
      <c r="K488" s="49">
        <v>240</v>
      </c>
      <c r="L488" s="8">
        <v>240</v>
      </c>
      <c r="M488" s="988">
        <v>216.46</v>
      </c>
      <c r="N488" s="1007">
        <f t="shared" si="68"/>
        <v>90.19166666666668</v>
      </c>
    </row>
    <row r="489" spans="1:14" ht="15">
      <c r="A489" s="184">
        <v>625004</v>
      </c>
      <c r="B489" s="34"/>
      <c r="C489" s="89">
        <v>41</v>
      </c>
      <c r="D489" s="557" t="s">
        <v>306</v>
      </c>
      <c r="E489" s="359" t="s">
        <v>83</v>
      </c>
      <c r="F489" s="185">
        <v>439</v>
      </c>
      <c r="G489" s="185">
        <v>502</v>
      </c>
      <c r="H489" s="49">
        <v>550</v>
      </c>
      <c r="I489" s="8">
        <v>670</v>
      </c>
      <c r="J489" s="185">
        <v>668</v>
      </c>
      <c r="K489" s="49">
        <v>870</v>
      </c>
      <c r="L489" s="8">
        <v>870</v>
      </c>
      <c r="M489" s="988">
        <v>812.29</v>
      </c>
      <c r="N489" s="1015">
        <f t="shared" si="68"/>
        <v>93.36666666666666</v>
      </c>
    </row>
    <row r="490" spans="1:14" ht="15">
      <c r="A490" s="182">
        <v>625005</v>
      </c>
      <c r="B490" s="53"/>
      <c r="C490" s="40">
        <v>41</v>
      </c>
      <c r="D490" s="555" t="s">
        <v>306</v>
      </c>
      <c r="E490" s="579" t="s">
        <v>84</v>
      </c>
      <c r="F490" s="196">
        <v>146</v>
      </c>
      <c r="G490" s="196">
        <v>168</v>
      </c>
      <c r="H490" s="37">
        <v>200</v>
      </c>
      <c r="I490" s="13">
        <v>230</v>
      </c>
      <c r="J490" s="196">
        <v>220</v>
      </c>
      <c r="K490" s="37">
        <v>290</v>
      </c>
      <c r="L490" s="13">
        <v>290</v>
      </c>
      <c r="M490" s="1019">
        <v>270.7</v>
      </c>
      <c r="N490" s="1007">
        <f t="shared" si="68"/>
        <v>93.3448275862069</v>
      </c>
    </row>
    <row r="491" spans="1:14" ht="15">
      <c r="A491" s="192">
        <v>625007</v>
      </c>
      <c r="B491" s="33"/>
      <c r="C491" s="140">
        <v>41</v>
      </c>
      <c r="D491" s="558" t="s">
        <v>306</v>
      </c>
      <c r="E491" s="656" t="s">
        <v>85</v>
      </c>
      <c r="F491" s="225">
        <v>696</v>
      </c>
      <c r="G491" s="225">
        <v>796</v>
      </c>
      <c r="H491" s="561">
        <v>800</v>
      </c>
      <c r="I491" s="24">
        <v>1060</v>
      </c>
      <c r="J491" s="225">
        <v>1058</v>
      </c>
      <c r="K491" s="561">
        <v>1380</v>
      </c>
      <c r="L491" s="24">
        <v>1380</v>
      </c>
      <c r="M491" s="995">
        <v>1286.03</v>
      </c>
      <c r="N491" s="1013">
        <f t="shared" si="68"/>
        <v>93.19057971014493</v>
      </c>
    </row>
    <row r="492" spans="1:14" ht="15">
      <c r="A492" s="177">
        <v>633</v>
      </c>
      <c r="B492" s="145"/>
      <c r="C492" s="145"/>
      <c r="D492" s="559"/>
      <c r="E492" s="577" t="s">
        <v>94</v>
      </c>
      <c r="F492" s="178">
        <f>SUM(F494:F500)</f>
        <v>457</v>
      </c>
      <c r="G492" s="178">
        <f>SUM(G493:G500)</f>
        <v>1465</v>
      </c>
      <c r="H492" s="5">
        <f>SUM(H494:H501)</f>
        <v>14465</v>
      </c>
      <c r="I492" s="4">
        <f>SUM(I493:I501)</f>
        <v>21038</v>
      </c>
      <c r="J492" s="178">
        <f>SUM(J493:J501)</f>
        <v>20720</v>
      </c>
      <c r="K492" s="5">
        <f>SUM(K493:K501)</f>
        <v>23535</v>
      </c>
      <c r="L492" s="4">
        <f>SUM(L493:L501)</f>
        <v>34132</v>
      </c>
      <c r="M492" s="990">
        <f>SUM(M493:M501)</f>
        <v>27696.949999999997</v>
      </c>
      <c r="N492" s="1009">
        <f>(100/L492)*M492</f>
        <v>81.14657799132777</v>
      </c>
    </row>
    <row r="493" spans="1:14" ht="15">
      <c r="A493" s="217">
        <v>633001</v>
      </c>
      <c r="B493" s="696"/>
      <c r="C493" s="696">
        <v>41</v>
      </c>
      <c r="D493" s="566" t="s">
        <v>306</v>
      </c>
      <c r="E493" s="578" t="s">
        <v>422</v>
      </c>
      <c r="F493" s="194"/>
      <c r="G493" s="194">
        <v>1009</v>
      </c>
      <c r="H493" s="37"/>
      <c r="I493" s="13"/>
      <c r="J493" s="231"/>
      <c r="K493" s="37">
        <v>6000</v>
      </c>
      <c r="L493" s="13">
        <v>11200</v>
      </c>
      <c r="M493" s="1035">
        <v>5123.7</v>
      </c>
      <c r="N493" s="1040">
        <f aca="true" t="shared" si="69" ref="N493:N501">(100/L493)*M493</f>
        <v>45.747321428571425</v>
      </c>
    </row>
    <row r="494" spans="1:14" ht="15">
      <c r="A494" s="184">
        <v>633003</v>
      </c>
      <c r="B494" s="7">
        <v>1</v>
      </c>
      <c r="C494" s="709">
        <v>41</v>
      </c>
      <c r="D494" s="567" t="s">
        <v>306</v>
      </c>
      <c r="E494" s="579" t="s">
        <v>307</v>
      </c>
      <c r="F494" s="183"/>
      <c r="G494" s="183"/>
      <c r="H494" s="184">
        <v>80</v>
      </c>
      <c r="I494" s="8">
        <v>230</v>
      </c>
      <c r="J494" s="255">
        <v>221</v>
      </c>
      <c r="K494" s="184">
        <v>120</v>
      </c>
      <c r="L494" s="8">
        <v>120</v>
      </c>
      <c r="M494" s="1073">
        <v>24.92</v>
      </c>
      <c r="N494" s="1006">
        <f t="shared" si="69"/>
        <v>20.76666666666667</v>
      </c>
    </row>
    <row r="495" spans="1:14" ht="15">
      <c r="A495" s="182">
        <v>633006</v>
      </c>
      <c r="B495" s="9">
        <v>1</v>
      </c>
      <c r="C495" s="14">
        <v>41</v>
      </c>
      <c r="D495" s="557" t="s">
        <v>306</v>
      </c>
      <c r="E495" s="359" t="s">
        <v>291</v>
      </c>
      <c r="F495" s="185">
        <v>24</v>
      </c>
      <c r="G495" s="185">
        <v>19</v>
      </c>
      <c r="H495" s="49">
        <v>50</v>
      </c>
      <c r="I495" s="8">
        <v>50</v>
      </c>
      <c r="J495" s="185"/>
      <c r="K495" s="49">
        <v>50</v>
      </c>
      <c r="L495" s="8">
        <v>50</v>
      </c>
      <c r="M495" s="988">
        <v>5.1</v>
      </c>
      <c r="N495" s="1006">
        <f t="shared" si="69"/>
        <v>10.2</v>
      </c>
    </row>
    <row r="496" spans="1:14" ht="15">
      <c r="A496" s="184">
        <v>633006</v>
      </c>
      <c r="B496" s="9">
        <v>3</v>
      </c>
      <c r="C496" s="709">
        <v>41</v>
      </c>
      <c r="D496" s="567" t="s">
        <v>306</v>
      </c>
      <c r="E496" s="359" t="s">
        <v>292</v>
      </c>
      <c r="F496" s="185">
        <v>183</v>
      </c>
      <c r="G496" s="185">
        <v>217</v>
      </c>
      <c r="H496" s="49">
        <v>150</v>
      </c>
      <c r="I496" s="8">
        <v>298</v>
      </c>
      <c r="J496" s="185">
        <v>297</v>
      </c>
      <c r="K496" s="49">
        <v>160</v>
      </c>
      <c r="L496" s="8">
        <v>256</v>
      </c>
      <c r="M496" s="988">
        <v>241.01</v>
      </c>
      <c r="N496" s="1006">
        <f t="shared" si="69"/>
        <v>94.14453125</v>
      </c>
    </row>
    <row r="497" spans="1:14" ht="15">
      <c r="A497" s="184">
        <v>633006</v>
      </c>
      <c r="B497" s="9">
        <v>4</v>
      </c>
      <c r="C497" s="14">
        <v>41</v>
      </c>
      <c r="D497" s="557" t="s">
        <v>306</v>
      </c>
      <c r="E497" s="579" t="s">
        <v>102</v>
      </c>
      <c r="F497" s="185">
        <v>14</v>
      </c>
      <c r="G497" s="185">
        <v>27</v>
      </c>
      <c r="H497" s="49">
        <v>20</v>
      </c>
      <c r="I497" s="8">
        <v>30</v>
      </c>
      <c r="J497" s="659">
        <v>27</v>
      </c>
      <c r="K497" s="49">
        <v>40</v>
      </c>
      <c r="L497" s="8">
        <v>40</v>
      </c>
      <c r="M497" s="1078">
        <v>13.67</v>
      </c>
      <c r="N497" s="1006">
        <f t="shared" si="69"/>
        <v>34.175</v>
      </c>
    </row>
    <row r="498" spans="1:14" ht="15">
      <c r="A498" s="184">
        <v>633006</v>
      </c>
      <c r="B498" s="9">
        <v>7</v>
      </c>
      <c r="C498" s="14">
        <v>41</v>
      </c>
      <c r="D498" s="557" t="s">
        <v>306</v>
      </c>
      <c r="E498" s="579" t="s">
        <v>498</v>
      </c>
      <c r="F498" s="185">
        <v>27</v>
      </c>
      <c r="G498" s="185"/>
      <c r="H498" s="49">
        <v>50</v>
      </c>
      <c r="I498" s="8">
        <v>50</v>
      </c>
      <c r="J498" s="185"/>
      <c r="K498" s="49">
        <v>50</v>
      </c>
      <c r="L498" s="8">
        <v>50</v>
      </c>
      <c r="M498" s="988"/>
      <c r="N498" s="1006">
        <f t="shared" si="69"/>
        <v>0</v>
      </c>
    </row>
    <row r="499" spans="1:14" ht="15">
      <c r="A499" s="184">
        <v>633006</v>
      </c>
      <c r="B499" s="9">
        <v>10</v>
      </c>
      <c r="C499" s="14">
        <v>41</v>
      </c>
      <c r="D499" s="557" t="s">
        <v>306</v>
      </c>
      <c r="E499" s="359" t="s">
        <v>308</v>
      </c>
      <c r="F499" s="185">
        <v>66</v>
      </c>
      <c r="G499" s="185"/>
      <c r="H499" s="49">
        <v>50</v>
      </c>
      <c r="I499" s="8">
        <v>50</v>
      </c>
      <c r="J499" s="185"/>
      <c r="K499" s="49">
        <v>50</v>
      </c>
      <c r="L499" s="8">
        <v>50</v>
      </c>
      <c r="M499" s="988">
        <v>5.11</v>
      </c>
      <c r="N499" s="1006">
        <f t="shared" si="69"/>
        <v>10.22</v>
      </c>
    </row>
    <row r="500" spans="1:14" ht="15">
      <c r="A500" s="184">
        <v>633010</v>
      </c>
      <c r="B500" s="9"/>
      <c r="C500" s="14">
        <v>41</v>
      </c>
      <c r="D500" s="557" t="s">
        <v>306</v>
      </c>
      <c r="E500" s="359" t="s">
        <v>309</v>
      </c>
      <c r="F500" s="185">
        <v>143</v>
      </c>
      <c r="G500" s="185">
        <v>193</v>
      </c>
      <c r="H500" s="49">
        <v>65</v>
      </c>
      <c r="I500" s="8">
        <v>330</v>
      </c>
      <c r="J500" s="189">
        <v>325</v>
      </c>
      <c r="K500" s="49">
        <v>65</v>
      </c>
      <c r="L500" s="8">
        <v>266</v>
      </c>
      <c r="M500" s="1073">
        <v>265.5</v>
      </c>
      <c r="N500" s="1007">
        <f t="shared" si="69"/>
        <v>99.81203007518796</v>
      </c>
    </row>
    <row r="501" spans="1:14" ht="15">
      <c r="A501" s="186">
        <v>633011</v>
      </c>
      <c r="B501" s="11"/>
      <c r="C501" s="782" t="s">
        <v>450</v>
      </c>
      <c r="D501" s="554"/>
      <c r="E501" s="574" t="s">
        <v>442</v>
      </c>
      <c r="F501" s="187"/>
      <c r="G501" s="187">
        <v>15812</v>
      </c>
      <c r="H501" s="83">
        <v>14000</v>
      </c>
      <c r="I501" s="10">
        <v>20000</v>
      </c>
      <c r="J501" s="236">
        <v>19850</v>
      </c>
      <c r="K501" s="83">
        <v>17000</v>
      </c>
      <c r="L501" s="10">
        <v>22100</v>
      </c>
      <c r="M501" s="1079">
        <v>22017.94</v>
      </c>
      <c r="N501" s="1013">
        <f t="shared" si="69"/>
        <v>99.62868778280543</v>
      </c>
    </row>
    <row r="502" spans="1:14" ht="15">
      <c r="A502" s="177">
        <v>635</v>
      </c>
      <c r="B502" s="3"/>
      <c r="C502" s="145"/>
      <c r="D502" s="559"/>
      <c r="E502" s="577" t="s">
        <v>126</v>
      </c>
      <c r="F502" s="178">
        <f>SUM(F503:F504)</f>
        <v>842</v>
      </c>
      <c r="G502" s="178">
        <f>SUM(G503:G504)</f>
        <v>617</v>
      </c>
      <c r="H502" s="5">
        <f>H503+H504</f>
        <v>460</v>
      </c>
      <c r="I502" s="4">
        <f>I503+I504</f>
        <v>1600</v>
      </c>
      <c r="J502" s="178">
        <f>J504+J503</f>
        <v>1507</v>
      </c>
      <c r="K502" s="5">
        <f>K503+K504</f>
        <v>600</v>
      </c>
      <c r="L502" s="4">
        <f>L503+L504</f>
        <v>600</v>
      </c>
      <c r="M502" s="990">
        <f>M504+M503</f>
        <v>156</v>
      </c>
      <c r="N502" s="1009">
        <f>(100/L502)*M502</f>
        <v>26</v>
      </c>
    </row>
    <row r="503" spans="1:14" ht="15">
      <c r="A503" s="193">
        <v>635004</v>
      </c>
      <c r="B503" s="23">
        <v>5</v>
      </c>
      <c r="C503" s="696">
        <v>41</v>
      </c>
      <c r="D503" s="566" t="s">
        <v>306</v>
      </c>
      <c r="E503" s="578" t="s">
        <v>310</v>
      </c>
      <c r="F503" s="194">
        <v>206</v>
      </c>
      <c r="G503" s="194">
        <v>617</v>
      </c>
      <c r="H503" s="54">
        <v>110</v>
      </c>
      <c r="I503" s="22">
        <v>500</v>
      </c>
      <c r="J503" s="659">
        <v>498</v>
      </c>
      <c r="K503" s="54">
        <v>250</v>
      </c>
      <c r="L503" s="22">
        <v>250</v>
      </c>
      <c r="M503" s="1080">
        <v>156</v>
      </c>
      <c r="N503" s="1040">
        <f>(100/L503)*M503</f>
        <v>62.400000000000006</v>
      </c>
    </row>
    <row r="504" spans="1:14" ht="15">
      <c r="A504" s="186">
        <v>635004</v>
      </c>
      <c r="B504" s="11">
        <v>6</v>
      </c>
      <c r="C504" s="219">
        <v>41</v>
      </c>
      <c r="D504" s="554" t="s">
        <v>306</v>
      </c>
      <c r="E504" s="574" t="s">
        <v>311</v>
      </c>
      <c r="F504" s="187">
        <v>636</v>
      </c>
      <c r="G504" s="187"/>
      <c r="H504" s="83">
        <v>350</v>
      </c>
      <c r="I504" s="10">
        <v>1100</v>
      </c>
      <c r="J504" s="225">
        <v>1009</v>
      </c>
      <c r="K504" s="83">
        <v>350</v>
      </c>
      <c r="L504" s="10">
        <v>350</v>
      </c>
      <c r="M504" s="995"/>
      <c r="N504" s="1011">
        <f>(100/L504)*M504</f>
        <v>0</v>
      </c>
    </row>
    <row r="505" spans="1:14" ht="15">
      <c r="A505" s="207">
        <v>637</v>
      </c>
      <c r="B505" s="3"/>
      <c r="C505" s="145"/>
      <c r="D505" s="559"/>
      <c r="E505" s="577" t="s">
        <v>138</v>
      </c>
      <c r="F505" s="178">
        <f>SUM(F508:F511)</f>
        <v>390</v>
      </c>
      <c r="G505" s="178">
        <f aca="true" t="shared" si="70" ref="G505:M505">SUM(G506:G511)</f>
        <v>655</v>
      </c>
      <c r="H505" s="5">
        <f t="shared" si="70"/>
        <v>840</v>
      </c>
      <c r="I505" s="4">
        <f t="shared" si="70"/>
        <v>1160</v>
      </c>
      <c r="J505" s="178">
        <f t="shared" si="70"/>
        <v>1105</v>
      </c>
      <c r="K505" s="5">
        <f t="shared" si="70"/>
        <v>2110</v>
      </c>
      <c r="L505" s="4">
        <f t="shared" si="70"/>
        <v>2110</v>
      </c>
      <c r="M505" s="990">
        <f t="shared" si="70"/>
        <v>1638.92</v>
      </c>
      <c r="N505" s="1009">
        <f>(100/L505)*M505</f>
        <v>77.6739336492891</v>
      </c>
    </row>
    <row r="506" spans="1:14" ht="15">
      <c r="A506" s="184">
        <v>637004</v>
      </c>
      <c r="B506" s="9"/>
      <c r="C506" s="14">
        <v>41</v>
      </c>
      <c r="D506" s="557" t="s">
        <v>306</v>
      </c>
      <c r="E506" s="359" t="s">
        <v>312</v>
      </c>
      <c r="F506" s="185">
        <v>231</v>
      </c>
      <c r="G506" s="185">
        <v>317</v>
      </c>
      <c r="H506" s="49">
        <v>500</v>
      </c>
      <c r="I506" s="8">
        <v>530</v>
      </c>
      <c r="J506" s="185">
        <v>528</v>
      </c>
      <c r="K506" s="184">
        <v>500</v>
      </c>
      <c r="L506" s="49">
        <v>500</v>
      </c>
      <c r="M506" s="993">
        <v>420</v>
      </c>
      <c r="N506" s="1013">
        <f>(100/L506)*M506</f>
        <v>84</v>
      </c>
    </row>
    <row r="507" spans="1:14" ht="15">
      <c r="A507" s="195">
        <v>637006</v>
      </c>
      <c r="B507" s="16"/>
      <c r="C507" s="221">
        <v>41</v>
      </c>
      <c r="D507" s="555" t="s">
        <v>306</v>
      </c>
      <c r="E507" s="603" t="s">
        <v>417</v>
      </c>
      <c r="F507" s="196"/>
      <c r="G507" s="196"/>
      <c r="H507" s="37"/>
      <c r="I507" s="13">
        <v>100</v>
      </c>
      <c r="J507" s="196">
        <v>60</v>
      </c>
      <c r="K507" s="195"/>
      <c r="L507" s="798"/>
      <c r="M507" s="1081"/>
      <c r="N507" s="1085"/>
    </row>
    <row r="508" spans="1:14" ht="15">
      <c r="A508" s="184">
        <v>637006</v>
      </c>
      <c r="B508" s="9"/>
      <c r="C508" s="14">
        <v>41</v>
      </c>
      <c r="D508" s="557" t="s">
        <v>306</v>
      </c>
      <c r="E508" s="359" t="s">
        <v>459</v>
      </c>
      <c r="F508" s="185"/>
      <c r="G508" s="185">
        <v>20</v>
      </c>
      <c r="H508" s="49"/>
      <c r="I508" s="8"/>
      <c r="J508" s="185"/>
      <c r="K508" s="184"/>
      <c r="L508" s="49"/>
      <c r="M508" s="993"/>
      <c r="N508" s="1048"/>
    </row>
    <row r="509" spans="1:14" ht="15">
      <c r="A509" s="184">
        <v>637012</v>
      </c>
      <c r="B509" s="16"/>
      <c r="C509" s="14">
        <v>41</v>
      </c>
      <c r="D509" s="557" t="s">
        <v>306</v>
      </c>
      <c r="E509" s="359" t="s">
        <v>244</v>
      </c>
      <c r="F509" s="817"/>
      <c r="G509" s="185">
        <v>50</v>
      </c>
      <c r="H509" s="184"/>
      <c r="I509" s="8">
        <v>10</v>
      </c>
      <c r="J509" s="196">
        <v>7</v>
      </c>
      <c r="K509" s="182"/>
      <c r="L509" s="37"/>
      <c r="M509" s="994"/>
      <c r="N509" s="1048"/>
    </row>
    <row r="510" spans="1:14" ht="15">
      <c r="A510" s="195">
        <v>637014</v>
      </c>
      <c r="B510" s="9"/>
      <c r="C510" s="709">
        <v>41</v>
      </c>
      <c r="D510" s="567" t="s">
        <v>306</v>
      </c>
      <c r="E510" s="579" t="s">
        <v>153</v>
      </c>
      <c r="F510" s="196">
        <v>205</v>
      </c>
      <c r="G510" s="196">
        <v>62</v>
      </c>
      <c r="H510" s="37">
        <v>80</v>
      </c>
      <c r="I510" s="6">
        <v>260</v>
      </c>
      <c r="J510" s="665">
        <v>252</v>
      </c>
      <c r="K510" s="55">
        <v>1170</v>
      </c>
      <c r="L510" s="25">
        <v>1170</v>
      </c>
      <c r="M510" s="1082">
        <v>866</v>
      </c>
      <c r="N510" s="1013">
        <f>(100/L510)*M510</f>
        <v>74.01709401709402</v>
      </c>
    </row>
    <row r="511" spans="1:14" ht="15">
      <c r="A511" s="192">
        <v>637016</v>
      </c>
      <c r="B511" s="7"/>
      <c r="C511" s="219">
        <v>41</v>
      </c>
      <c r="D511" s="554" t="s">
        <v>306</v>
      </c>
      <c r="E511" s="574" t="s">
        <v>157</v>
      </c>
      <c r="F511" s="225">
        <v>185</v>
      </c>
      <c r="G511" s="225">
        <v>206</v>
      </c>
      <c r="H511" s="561">
        <v>260</v>
      </c>
      <c r="I511" s="6">
        <v>260</v>
      </c>
      <c r="J511" s="225">
        <v>258</v>
      </c>
      <c r="K511" s="561">
        <v>440</v>
      </c>
      <c r="L511" s="24">
        <v>440</v>
      </c>
      <c r="M511" s="995">
        <v>352.92</v>
      </c>
      <c r="N511" s="1013">
        <f>(100/L511)*M511</f>
        <v>80.2090909090909</v>
      </c>
    </row>
    <row r="512" spans="1:14" ht="15">
      <c r="A512" s="207">
        <v>642</v>
      </c>
      <c r="B512" s="3"/>
      <c r="C512" s="707"/>
      <c r="D512" s="554"/>
      <c r="E512" s="600" t="s">
        <v>276</v>
      </c>
      <c r="F512" s="178">
        <v>88</v>
      </c>
      <c r="G512" s="178">
        <v>88</v>
      </c>
      <c r="H512" s="5">
        <v>88</v>
      </c>
      <c r="I512" s="4">
        <v>88</v>
      </c>
      <c r="J512" s="178">
        <v>53</v>
      </c>
      <c r="K512" s="5">
        <f>K513</f>
        <v>88</v>
      </c>
      <c r="L512" s="4">
        <f>L513</f>
        <v>88</v>
      </c>
      <c r="M512" s="990">
        <f>M513</f>
        <v>52.5</v>
      </c>
      <c r="N512" s="1009">
        <f>(100/L512)*M512</f>
        <v>59.659090909090914</v>
      </c>
    </row>
    <row r="513" spans="1:14" ht="15">
      <c r="A513" s="217">
        <v>642011</v>
      </c>
      <c r="B513" s="105"/>
      <c r="C513" s="712">
        <v>41</v>
      </c>
      <c r="D513" s="586" t="s">
        <v>306</v>
      </c>
      <c r="E513" s="359" t="s">
        <v>279</v>
      </c>
      <c r="F513" s="180">
        <v>88</v>
      </c>
      <c r="G513" s="180">
        <v>88</v>
      </c>
      <c r="H513" s="118">
        <v>88</v>
      </c>
      <c r="I513" s="96">
        <v>88</v>
      </c>
      <c r="J513" s="196">
        <v>53</v>
      </c>
      <c r="K513" s="118">
        <v>88</v>
      </c>
      <c r="L513" s="96">
        <v>88</v>
      </c>
      <c r="M513" s="994">
        <v>52.5</v>
      </c>
      <c r="N513" s="1013">
        <f>(100/L513)*M513</f>
        <v>59.659090909090914</v>
      </c>
    </row>
    <row r="514" spans="1:14" ht="15.75" thickBot="1">
      <c r="A514" s="212"/>
      <c r="B514" s="98"/>
      <c r="C514" s="714"/>
      <c r="D514" s="588"/>
      <c r="E514" s="591"/>
      <c r="F514" s="350"/>
      <c r="G514" s="350"/>
      <c r="H514" s="108"/>
      <c r="I514" s="99"/>
      <c r="J514" s="259"/>
      <c r="K514" s="108"/>
      <c r="L514" s="99"/>
      <c r="M514" s="1077"/>
      <c r="N514" s="1084"/>
    </row>
    <row r="515" spans="1:14" ht="15.75" thickBot="1">
      <c r="A515" s="71" t="s">
        <v>313</v>
      </c>
      <c r="B515" s="18"/>
      <c r="C515" s="706"/>
      <c r="D515" s="553"/>
      <c r="E515" s="59" t="s">
        <v>355</v>
      </c>
      <c r="F515" s="19">
        <f>F516+F518</f>
        <v>21224</v>
      </c>
      <c r="G515" s="19">
        <f>G516+G518</f>
        <v>56538</v>
      </c>
      <c r="H515" s="72">
        <v>48380</v>
      </c>
      <c r="I515" s="70">
        <v>48380</v>
      </c>
      <c r="J515" s="19">
        <f>J516+J518</f>
        <v>38639</v>
      </c>
      <c r="K515" s="72">
        <f>K516+K518</f>
        <v>81500</v>
      </c>
      <c r="L515" s="70">
        <f>L516+L518</f>
        <v>81500</v>
      </c>
      <c r="M515" s="1016">
        <f>M516+M518</f>
        <v>80942.86</v>
      </c>
      <c r="N515" s="1050">
        <f aca="true" t="shared" si="71" ref="N515:N520">(100/L515)*M515</f>
        <v>99.31639263803682</v>
      </c>
    </row>
    <row r="516" spans="1:14" ht="15">
      <c r="A516" s="278">
        <v>637</v>
      </c>
      <c r="B516" s="101"/>
      <c r="C516" s="151"/>
      <c r="D516" s="584"/>
      <c r="E516" s="585" t="s">
        <v>138</v>
      </c>
      <c r="F516" s="230">
        <v>1068</v>
      </c>
      <c r="G516" s="230">
        <v>1355</v>
      </c>
      <c r="H516" s="113">
        <v>1300</v>
      </c>
      <c r="I516" s="104">
        <v>1300</v>
      </c>
      <c r="J516" s="230">
        <v>1198</v>
      </c>
      <c r="K516" s="113">
        <f>K517</f>
        <v>1300</v>
      </c>
      <c r="L516" s="104">
        <f>L517</f>
        <v>1300</v>
      </c>
      <c r="M516" s="1017">
        <f>M517</f>
        <v>1217.6</v>
      </c>
      <c r="N516" s="1009">
        <f t="shared" si="71"/>
        <v>93.66153846153846</v>
      </c>
    </row>
    <row r="517" spans="1:14" ht="15">
      <c r="A517" s="179">
        <v>637001</v>
      </c>
      <c r="B517" s="78"/>
      <c r="C517" s="120">
        <v>41</v>
      </c>
      <c r="D517" s="559" t="s">
        <v>314</v>
      </c>
      <c r="E517" s="587" t="s">
        <v>315</v>
      </c>
      <c r="F517" s="180">
        <v>1068</v>
      </c>
      <c r="G517" s="180">
        <v>1355</v>
      </c>
      <c r="H517" s="80">
        <v>1300</v>
      </c>
      <c r="I517" s="81">
        <v>1300</v>
      </c>
      <c r="J517" s="196">
        <v>1198</v>
      </c>
      <c r="K517" s="80">
        <v>1300</v>
      </c>
      <c r="L517" s="13">
        <v>1300</v>
      </c>
      <c r="M517" s="991">
        <v>1217.6</v>
      </c>
      <c r="N517" s="1007">
        <f t="shared" si="71"/>
        <v>93.66153846153846</v>
      </c>
    </row>
    <row r="518" spans="1:14" ht="15">
      <c r="A518" s="207">
        <v>642</v>
      </c>
      <c r="B518" s="3"/>
      <c r="C518" s="707"/>
      <c r="D518" s="554"/>
      <c r="E518" s="577" t="s">
        <v>394</v>
      </c>
      <c r="F518" s="178">
        <f>SUM(F519:F520)</f>
        <v>20156</v>
      </c>
      <c r="G518" s="178">
        <f>SUM(G519:G520)</f>
        <v>55183</v>
      </c>
      <c r="H518" s="5">
        <v>47080</v>
      </c>
      <c r="I518" s="4">
        <v>47080</v>
      </c>
      <c r="J518" s="178">
        <f>SUM(J519:J520)</f>
        <v>37441</v>
      </c>
      <c r="K518" s="142">
        <f>K519+K520</f>
        <v>80200</v>
      </c>
      <c r="L518" s="4">
        <f>L519+L520</f>
        <v>80200</v>
      </c>
      <c r="M518" s="990">
        <f>M519+M520</f>
        <v>79725.26</v>
      </c>
      <c r="N518" s="1009">
        <f t="shared" si="71"/>
        <v>99.40805486284289</v>
      </c>
    </row>
    <row r="519" spans="1:14" ht="15">
      <c r="A519" s="193">
        <v>642002</v>
      </c>
      <c r="B519" s="23"/>
      <c r="C519" s="221">
        <v>41</v>
      </c>
      <c r="D519" s="555" t="s">
        <v>395</v>
      </c>
      <c r="E519" s="603" t="s">
        <v>396</v>
      </c>
      <c r="F519" s="196">
        <v>19908</v>
      </c>
      <c r="G519" s="196">
        <v>54853</v>
      </c>
      <c r="H519" s="37">
        <v>45980</v>
      </c>
      <c r="I519" s="13">
        <v>45980</v>
      </c>
      <c r="J519" s="196">
        <v>36484</v>
      </c>
      <c r="K519" s="193">
        <v>78900</v>
      </c>
      <c r="L519" s="22">
        <v>78900</v>
      </c>
      <c r="M519" s="987">
        <v>78900</v>
      </c>
      <c r="N519" s="1007">
        <f t="shared" si="71"/>
        <v>100</v>
      </c>
    </row>
    <row r="520" spans="1:14" ht="15">
      <c r="A520" s="195">
        <v>642005</v>
      </c>
      <c r="B520" s="33"/>
      <c r="C520" s="140">
        <v>41</v>
      </c>
      <c r="D520" s="558" t="s">
        <v>395</v>
      </c>
      <c r="E520" s="590" t="s">
        <v>397</v>
      </c>
      <c r="F520" s="226">
        <v>248</v>
      </c>
      <c r="G520" s="226">
        <v>330</v>
      </c>
      <c r="H520" s="561">
        <v>1100</v>
      </c>
      <c r="I520" s="25">
        <v>1100</v>
      </c>
      <c r="J520" s="225">
        <v>957</v>
      </c>
      <c r="K520" s="55">
        <v>1300</v>
      </c>
      <c r="L520" s="13">
        <v>1300</v>
      </c>
      <c r="M520" s="1019">
        <v>825.26</v>
      </c>
      <c r="N520" s="1006">
        <f t="shared" si="71"/>
        <v>63.48153846153846</v>
      </c>
    </row>
    <row r="521" spans="1:14" ht="15.75" thickBot="1">
      <c r="A521" s="212"/>
      <c r="B521" s="28"/>
      <c r="C521" s="711"/>
      <c r="D521" s="583"/>
      <c r="E521" s="625"/>
      <c r="F521" s="241"/>
      <c r="G521" s="241"/>
      <c r="H521" s="29"/>
      <c r="I521" s="99"/>
      <c r="J521" s="259"/>
      <c r="K521" s="108"/>
      <c r="L521" s="99"/>
      <c r="M521" s="259"/>
      <c r="N521" s="1084"/>
    </row>
    <row r="522" spans="1:14" ht="15.75" thickBot="1">
      <c r="A522" s="199" t="s">
        <v>356</v>
      </c>
      <c r="B522" s="18"/>
      <c r="C522" s="706"/>
      <c r="D522" s="553"/>
      <c r="E522" s="59" t="s">
        <v>316</v>
      </c>
      <c r="F522" s="262">
        <f>F524+F535+F538+F523+F533</f>
        <v>33592</v>
      </c>
      <c r="G522" s="262">
        <f>G524+G535+G538+G523+G533</f>
        <v>55233</v>
      </c>
      <c r="H522" s="666">
        <f aca="true" t="shared" si="72" ref="H522:M522">H523+H524+H533+H535+H538</f>
        <v>44170</v>
      </c>
      <c r="I522" s="146">
        <f t="shared" si="72"/>
        <v>44170</v>
      </c>
      <c r="J522" s="262">
        <f t="shared" si="72"/>
        <v>36672</v>
      </c>
      <c r="K522" s="666">
        <f t="shared" si="72"/>
        <v>36610</v>
      </c>
      <c r="L522" s="146">
        <f t="shared" si="72"/>
        <v>30610</v>
      </c>
      <c r="M522" s="1086">
        <f t="shared" si="72"/>
        <v>25813.92</v>
      </c>
      <c r="N522" s="1050">
        <f>(100/L522)*M522</f>
        <v>84.33165632146357</v>
      </c>
    </row>
    <row r="523" spans="1:14" ht="15">
      <c r="A523" s="278">
        <v>611000</v>
      </c>
      <c r="B523" s="101"/>
      <c r="C523" s="151">
        <v>41</v>
      </c>
      <c r="D523" s="738">
        <v>42777</v>
      </c>
      <c r="E523" s="585" t="s">
        <v>76</v>
      </c>
      <c r="F523" s="230">
        <v>19927</v>
      </c>
      <c r="G523" s="230">
        <v>35549</v>
      </c>
      <c r="H523" s="113">
        <v>27000</v>
      </c>
      <c r="I523" s="104">
        <v>27000</v>
      </c>
      <c r="J523" s="230">
        <v>23470</v>
      </c>
      <c r="K523" s="113">
        <v>24000</v>
      </c>
      <c r="L523" s="104">
        <v>18000</v>
      </c>
      <c r="M523" s="1017">
        <v>16834.41</v>
      </c>
      <c r="N523" s="1009">
        <f>(100/L523)*M523</f>
        <v>93.5245</v>
      </c>
    </row>
    <row r="524" spans="1:14" ht="15">
      <c r="A524" s="215">
        <v>62</v>
      </c>
      <c r="B524" s="74"/>
      <c r="C524" s="707"/>
      <c r="D524" s="559"/>
      <c r="E524" s="577" t="s">
        <v>77</v>
      </c>
      <c r="F524" s="233">
        <f aca="true" t="shared" si="73" ref="F524:M524">SUM(F525:F532)</f>
        <v>6593</v>
      </c>
      <c r="G524" s="233">
        <f t="shared" si="73"/>
        <v>11780</v>
      </c>
      <c r="H524" s="75">
        <f t="shared" si="73"/>
        <v>9670</v>
      </c>
      <c r="I524" s="75">
        <f t="shared" si="73"/>
        <v>9670</v>
      </c>
      <c r="J524" s="233">
        <f t="shared" si="73"/>
        <v>8075</v>
      </c>
      <c r="K524" s="75">
        <f t="shared" si="73"/>
        <v>8410</v>
      </c>
      <c r="L524" s="75">
        <f t="shared" si="73"/>
        <v>8250</v>
      </c>
      <c r="M524" s="985">
        <f t="shared" si="73"/>
        <v>5892.24</v>
      </c>
      <c r="N524" s="1009">
        <f>(100/L524)*M524</f>
        <v>71.4210909090909</v>
      </c>
    </row>
    <row r="525" spans="1:14" ht="15">
      <c r="A525" s="193">
        <v>621000</v>
      </c>
      <c r="B525" s="23"/>
      <c r="C525" s="696">
        <v>41</v>
      </c>
      <c r="D525" s="566" t="s">
        <v>317</v>
      </c>
      <c r="E525" s="579" t="s">
        <v>78</v>
      </c>
      <c r="F525" s="194">
        <v>1028</v>
      </c>
      <c r="G525" s="194">
        <v>1744</v>
      </c>
      <c r="H525" s="118">
        <v>1000</v>
      </c>
      <c r="I525" s="96">
        <v>1300</v>
      </c>
      <c r="J525" s="194">
        <v>1261</v>
      </c>
      <c r="K525" s="118">
        <v>800</v>
      </c>
      <c r="L525" s="96">
        <v>950</v>
      </c>
      <c r="M525" s="1035">
        <v>937.94</v>
      </c>
      <c r="N525" s="1007">
        <f aca="true" t="shared" si="74" ref="N525:N539">(100/L525)*M525</f>
        <v>98.73052631578948</v>
      </c>
    </row>
    <row r="526" spans="1:14" ht="15">
      <c r="A526" s="184">
        <v>623000</v>
      </c>
      <c r="B526" s="9"/>
      <c r="C526" s="14">
        <v>41</v>
      </c>
      <c r="D526" s="557" t="s">
        <v>317</v>
      </c>
      <c r="E526" s="359" t="s">
        <v>79</v>
      </c>
      <c r="F526" s="226">
        <v>724</v>
      </c>
      <c r="G526" s="226">
        <v>1573</v>
      </c>
      <c r="H526" s="49">
        <v>1700</v>
      </c>
      <c r="I526" s="8">
        <v>1400</v>
      </c>
      <c r="J526" s="185">
        <v>954</v>
      </c>
      <c r="K526" s="49">
        <v>1600</v>
      </c>
      <c r="L526" s="8">
        <v>1290</v>
      </c>
      <c r="M526" s="988">
        <v>748</v>
      </c>
      <c r="N526" s="1007">
        <f t="shared" si="74"/>
        <v>57.984496124031004</v>
      </c>
    </row>
    <row r="527" spans="1:14" ht="15">
      <c r="A527" s="184">
        <v>625001</v>
      </c>
      <c r="B527" s="9"/>
      <c r="C527" s="709">
        <v>41</v>
      </c>
      <c r="D527" s="567" t="s">
        <v>317</v>
      </c>
      <c r="E527" s="359" t="s">
        <v>80</v>
      </c>
      <c r="F527" s="226">
        <v>273</v>
      </c>
      <c r="G527" s="226">
        <v>489</v>
      </c>
      <c r="H527" s="37">
        <v>420</v>
      </c>
      <c r="I527" s="13">
        <v>420</v>
      </c>
      <c r="J527" s="196">
        <v>331</v>
      </c>
      <c r="K527" s="37">
        <v>340</v>
      </c>
      <c r="L527" s="13">
        <v>340</v>
      </c>
      <c r="M527" s="1019">
        <v>236.03</v>
      </c>
      <c r="N527" s="1007">
        <f t="shared" si="74"/>
        <v>69.42058823529412</v>
      </c>
    </row>
    <row r="528" spans="1:14" ht="15">
      <c r="A528" s="184">
        <v>625002</v>
      </c>
      <c r="B528" s="9"/>
      <c r="C528" s="14">
        <v>41</v>
      </c>
      <c r="D528" s="557" t="s">
        <v>317</v>
      </c>
      <c r="E528" s="359" t="s">
        <v>81</v>
      </c>
      <c r="F528" s="226">
        <v>2727</v>
      </c>
      <c r="G528" s="226">
        <v>4896</v>
      </c>
      <c r="H528" s="55">
        <v>3800</v>
      </c>
      <c r="I528" s="25">
        <v>3800</v>
      </c>
      <c r="J528" s="226">
        <v>3320</v>
      </c>
      <c r="K528" s="55">
        <v>3360</v>
      </c>
      <c r="L528" s="25">
        <v>3360</v>
      </c>
      <c r="M528" s="998">
        <v>2360.32</v>
      </c>
      <c r="N528" s="1007">
        <f t="shared" si="74"/>
        <v>70.24761904761905</v>
      </c>
    </row>
    <row r="529" spans="1:14" ht="15">
      <c r="A529" s="182">
        <v>625003</v>
      </c>
      <c r="B529" s="7"/>
      <c r="C529" s="709">
        <v>41</v>
      </c>
      <c r="D529" s="567" t="s">
        <v>317</v>
      </c>
      <c r="E529" s="579" t="s">
        <v>82</v>
      </c>
      <c r="F529" s="226">
        <v>156</v>
      </c>
      <c r="G529" s="226">
        <v>257</v>
      </c>
      <c r="H529" s="55">
        <v>250</v>
      </c>
      <c r="I529" s="25">
        <v>250</v>
      </c>
      <c r="J529" s="226">
        <v>190</v>
      </c>
      <c r="K529" s="55">
        <v>200</v>
      </c>
      <c r="L529" s="25">
        <v>200</v>
      </c>
      <c r="M529" s="998">
        <v>134.87</v>
      </c>
      <c r="N529" s="1007">
        <f t="shared" si="74"/>
        <v>67.435</v>
      </c>
    </row>
    <row r="530" spans="1:14" ht="15">
      <c r="A530" s="184">
        <v>625004</v>
      </c>
      <c r="B530" s="9"/>
      <c r="C530" s="14">
        <v>41</v>
      </c>
      <c r="D530" s="557" t="s">
        <v>317</v>
      </c>
      <c r="E530" s="359" t="s">
        <v>83</v>
      </c>
      <c r="F530" s="185">
        <v>560</v>
      </c>
      <c r="G530" s="185">
        <v>928</v>
      </c>
      <c r="H530" s="49">
        <v>900</v>
      </c>
      <c r="I530" s="8">
        <v>900</v>
      </c>
      <c r="J530" s="185">
        <v>669</v>
      </c>
      <c r="K530" s="49">
        <v>720</v>
      </c>
      <c r="L530" s="8">
        <v>720</v>
      </c>
      <c r="M530" s="988">
        <v>505.77</v>
      </c>
      <c r="N530" s="1007">
        <f t="shared" si="74"/>
        <v>70.24583333333334</v>
      </c>
    </row>
    <row r="531" spans="1:14" ht="15">
      <c r="A531" s="184">
        <v>625005</v>
      </c>
      <c r="B531" s="9"/>
      <c r="C531" s="14">
        <v>41</v>
      </c>
      <c r="D531" s="557" t="s">
        <v>317</v>
      </c>
      <c r="E531" s="359" t="s">
        <v>84</v>
      </c>
      <c r="F531" s="185">
        <v>187</v>
      </c>
      <c r="G531" s="185">
        <v>297</v>
      </c>
      <c r="H531" s="94">
        <v>300</v>
      </c>
      <c r="I531" s="6">
        <v>300</v>
      </c>
      <c r="J531" s="183">
        <v>223</v>
      </c>
      <c r="K531" s="94">
        <v>240</v>
      </c>
      <c r="L531" s="6">
        <v>240</v>
      </c>
      <c r="M531" s="992">
        <v>168.58</v>
      </c>
      <c r="N531" s="1007">
        <f t="shared" si="74"/>
        <v>70.24166666666667</v>
      </c>
    </row>
    <row r="532" spans="1:14" ht="15">
      <c r="A532" s="192">
        <v>625007</v>
      </c>
      <c r="B532" s="33"/>
      <c r="C532" s="219">
        <v>41</v>
      </c>
      <c r="D532" s="554" t="s">
        <v>317</v>
      </c>
      <c r="E532" s="656" t="s">
        <v>85</v>
      </c>
      <c r="F532" s="196">
        <v>938</v>
      </c>
      <c r="G532" s="196">
        <v>1596</v>
      </c>
      <c r="H532" s="561">
        <v>1300</v>
      </c>
      <c r="I532" s="24">
        <v>1300</v>
      </c>
      <c r="J532" s="225">
        <v>1127</v>
      </c>
      <c r="K532" s="561">
        <v>1150</v>
      </c>
      <c r="L532" s="24">
        <v>1150</v>
      </c>
      <c r="M532" s="995">
        <v>800.73</v>
      </c>
      <c r="N532" s="1007">
        <f t="shared" si="74"/>
        <v>69.62869565217392</v>
      </c>
    </row>
    <row r="533" spans="1:14" ht="15">
      <c r="A533" s="177">
        <v>633</v>
      </c>
      <c r="B533" s="145"/>
      <c r="C533" s="145"/>
      <c r="D533" s="559"/>
      <c r="E533" s="577" t="s">
        <v>94</v>
      </c>
      <c r="F533" s="178">
        <v>71</v>
      </c>
      <c r="G533" s="178">
        <v>85</v>
      </c>
      <c r="H533" s="5">
        <v>200</v>
      </c>
      <c r="I533" s="4">
        <v>200</v>
      </c>
      <c r="J533" s="178"/>
      <c r="K533" s="5">
        <f>K534</f>
        <v>200</v>
      </c>
      <c r="L533" s="4">
        <f>L534</f>
        <v>200</v>
      </c>
      <c r="M533" s="990">
        <f>M534</f>
        <v>39.1</v>
      </c>
      <c r="N533" s="1009">
        <f t="shared" si="74"/>
        <v>19.55</v>
      </c>
    </row>
    <row r="534" spans="1:14" ht="15">
      <c r="A534" s="179">
        <v>633006</v>
      </c>
      <c r="B534" s="120">
        <v>3</v>
      </c>
      <c r="C534" s="120">
        <v>41</v>
      </c>
      <c r="D534" s="559" t="s">
        <v>317</v>
      </c>
      <c r="E534" s="587" t="s">
        <v>318</v>
      </c>
      <c r="F534" s="180">
        <v>71</v>
      </c>
      <c r="G534" s="180">
        <v>85</v>
      </c>
      <c r="H534" s="80">
        <v>200</v>
      </c>
      <c r="I534" s="81">
        <v>200</v>
      </c>
      <c r="J534" s="180"/>
      <c r="K534" s="80">
        <v>200</v>
      </c>
      <c r="L534" s="81">
        <v>200</v>
      </c>
      <c r="M534" s="991">
        <v>39.1</v>
      </c>
      <c r="N534" s="1007">
        <f t="shared" si="74"/>
        <v>19.55</v>
      </c>
    </row>
    <row r="535" spans="1:14" ht="15">
      <c r="A535" s="177">
        <v>637</v>
      </c>
      <c r="B535" s="3"/>
      <c r="C535" s="145"/>
      <c r="D535" s="559"/>
      <c r="E535" s="577" t="s">
        <v>138</v>
      </c>
      <c r="F535" s="257">
        <f aca="true" t="shared" si="75" ref="F535:M535">SUM(F536:F537)</f>
        <v>3562</v>
      </c>
      <c r="G535" s="257">
        <f t="shared" si="75"/>
        <v>7026</v>
      </c>
      <c r="H535" s="5">
        <f t="shared" si="75"/>
        <v>5500</v>
      </c>
      <c r="I535" s="4">
        <f t="shared" si="75"/>
        <v>5500</v>
      </c>
      <c r="J535" s="178">
        <f t="shared" si="75"/>
        <v>4324</v>
      </c>
      <c r="K535" s="5">
        <f t="shared" si="75"/>
        <v>2200</v>
      </c>
      <c r="L535" s="4">
        <f t="shared" si="75"/>
        <v>2360</v>
      </c>
      <c r="M535" s="990">
        <f t="shared" si="75"/>
        <v>2165.17</v>
      </c>
      <c r="N535" s="1009">
        <f t="shared" si="74"/>
        <v>91.74449152542373</v>
      </c>
    </row>
    <row r="536" spans="1:14" ht="15">
      <c r="A536" s="184">
        <v>637014</v>
      </c>
      <c r="B536" s="9"/>
      <c r="C536" s="709">
        <v>41</v>
      </c>
      <c r="D536" s="566" t="s">
        <v>317</v>
      </c>
      <c r="E536" s="359" t="s">
        <v>153</v>
      </c>
      <c r="F536" s="185">
        <v>3324</v>
      </c>
      <c r="G536" s="185">
        <v>6612</v>
      </c>
      <c r="H536" s="49">
        <v>5000</v>
      </c>
      <c r="I536" s="6">
        <v>5000</v>
      </c>
      <c r="J536" s="185">
        <v>4064</v>
      </c>
      <c r="K536" s="49">
        <v>1800</v>
      </c>
      <c r="L536" s="6">
        <v>1960</v>
      </c>
      <c r="M536" s="988">
        <v>1960</v>
      </c>
      <c r="N536" s="1007">
        <f t="shared" si="74"/>
        <v>100</v>
      </c>
    </row>
    <row r="537" spans="1:14" ht="15">
      <c r="A537" s="186">
        <v>637016</v>
      </c>
      <c r="B537" s="11"/>
      <c r="C537" s="219">
        <v>41</v>
      </c>
      <c r="D537" s="558" t="s">
        <v>317</v>
      </c>
      <c r="E537" s="603" t="s">
        <v>157</v>
      </c>
      <c r="F537" s="668">
        <v>238</v>
      </c>
      <c r="G537" s="668">
        <v>414</v>
      </c>
      <c r="H537" s="83">
        <v>500</v>
      </c>
      <c r="I537" s="83">
        <v>500</v>
      </c>
      <c r="J537" s="263">
        <v>260</v>
      </c>
      <c r="K537" s="83">
        <v>400</v>
      </c>
      <c r="L537" s="83">
        <v>400</v>
      </c>
      <c r="M537" s="1087">
        <v>205.17</v>
      </c>
      <c r="N537" s="1007">
        <f t="shared" si="74"/>
        <v>51.2925</v>
      </c>
    </row>
    <row r="538" spans="1:14" ht="15">
      <c r="A538" s="177">
        <v>641</v>
      </c>
      <c r="B538" s="3"/>
      <c r="C538" s="145"/>
      <c r="D538" s="559"/>
      <c r="E538" s="577" t="s">
        <v>162</v>
      </c>
      <c r="F538" s="178">
        <v>3439</v>
      </c>
      <c r="G538" s="178">
        <v>793</v>
      </c>
      <c r="H538" s="5">
        <v>1800</v>
      </c>
      <c r="I538" s="4">
        <v>1800</v>
      </c>
      <c r="J538" s="178">
        <v>803</v>
      </c>
      <c r="K538" s="5">
        <f>K539</f>
        <v>1800</v>
      </c>
      <c r="L538" s="4">
        <f>L539</f>
        <v>1800</v>
      </c>
      <c r="M538" s="990">
        <f>M539</f>
        <v>883</v>
      </c>
      <c r="N538" s="1009">
        <f t="shared" si="74"/>
        <v>49.05555555555555</v>
      </c>
    </row>
    <row r="539" spans="1:14" ht="15">
      <c r="A539" s="179">
        <v>641012</v>
      </c>
      <c r="B539" s="16"/>
      <c r="C539" s="120">
        <v>41</v>
      </c>
      <c r="D539" s="559" t="s">
        <v>317</v>
      </c>
      <c r="E539" s="587" t="s">
        <v>319</v>
      </c>
      <c r="F539" s="180">
        <v>3439</v>
      </c>
      <c r="G539" s="180">
        <v>793</v>
      </c>
      <c r="H539" s="37">
        <v>1800</v>
      </c>
      <c r="I539" s="81">
        <v>1800</v>
      </c>
      <c r="J539" s="180">
        <v>803</v>
      </c>
      <c r="K539" s="80">
        <v>1800</v>
      </c>
      <c r="L539" s="13">
        <v>1800</v>
      </c>
      <c r="M539" s="991">
        <v>883</v>
      </c>
      <c r="N539" s="1006">
        <f t="shared" si="74"/>
        <v>49.05555555555555</v>
      </c>
    </row>
    <row r="540" spans="1:14" ht="15.75" thickBot="1">
      <c r="A540" s="213"/>
      <c r="B540" s="98"/>
      <c r="C540" s="711"/>
      <c r="D540" s="583"/>
      <c r="E540" s="625"/>
      <c r="F540" s="669"/>
      <c r="G540" s="669"/>
      <c r="H540" s="108"/>
      <c r="I540" s="13"/>
      <c r="J540" s="299"/>
      <c r="K540" s="37"/>
      <c r="L540" s="99"/>
      <c r="M540" s="1088"/>
      <c r="N540" s="1084"/>
    </row>
    <row r="541" spans="1:14" ht="15.75" thickBot="1">
      <c r="A541" s="199" t="s">
        <v>357</v>
      </c>
      <c r="B541" s="18"/>
      <c r="C541" s="706"/>
      <c r="D541" s="553"/>
      <c r="E541" s="59" t="s">
        <v>320</v>
      </c>
      <c r="F541" s="19">
        <v>471</v>
      </c>
      <c r="G541" s="19">
        <v>353</v>
      </c>
      <c r="H541" s="72">
        <f>H542</f>
        <v>300</v>
      </c>
      <c r="I541" s="70">
        <f>I542</f>
        <v>300</v>
      </c>
      <c r="J541" s="19">
        <v>213</v>
      </c>
      <c r="K541" s="72">
        <v>300</v>
      </c>
      <c r="L541" s="70">
        <v>300</v>
      </c>
      <c r="M541" s="1016">
        <f>M542</f>
        <v>0</v>
      </c>
      <c r="N541" s="1050">
        <f>(100/L541)*M541</f>
        <v>0</v>
      </c>
    </row>
    <row r="542" spans="1:14" ht="15">
      <c r="A542" s="190">
        <v>642</v>
      </c>
      <c r="B542" s="20"/>
      <c r="C542" s="721"/>
      <c r="D542" s="572"/>
      <c r="E542" s="577" t="s">
        <v>276</v>
      </c>
      <c r="F542" s="191">
        <v>471</v>
      </c>
      <c r="G542" s="191">
        <v>353</v>
      </c>
      <c r="H542" s="130">
        <v>300</v>
      </c>
      <c r="I542" s="21">
        <v>300</v>
      </c>
      <c r="J542" s="191">
        <v>213</v>
      </c>
      <c r="K542" s="130">
        <v>300</v>
      </c>
      <c r="L542" s="21">
        <v>300</v>
      </c>
      <c r="M542" s="1043">
        <f>M543</f>
        <v>0</v>
      </c>
      <c r="N542" s="1009">
        <f>(100/L542)*M542</f>
        <v>0</v>
      </c>
    </row>
    <row r="543" spans="1:14" ht="15">
      <c r="A543" s="179">
        <v>642014</v>
      </c>
      <c r="B543" s="23"/>
      <c r="C543" s="712">
        <v>111</v>
      </c>
      <c r="D543" s="667" t="s">
        <v>321</v>
      </c>
      <c r="E543" s="603" t="s">
        <v>322</v>
      </c>
      <c r="F543" s="194">
        <v>471</v>
      </c>
      <c r="G543" s="194">
        <v>353</v>
      </c>
      <c r="H543" s="54">
        <v>300</v>
      </c>
      <c r="I543" s="96">
        <v>300</v>
      </c>
      <c r="J543" s="194">
        <v>213</v>
      </c>
      <c r="K543" s="54">
        <v>300</v>
      </c>
      <c r="L543" s="22">
        <v>300</v>
      </c>
      <c r="M543" s="1035"/>
      <c r="N543" s="1007">
        <f>(100/L543)*M543</f>
        <v>0</v>
      </c>
    </row>
    <row r="544" spans="1:14" ht="15.75" thickBot="1">
      <c r="A544" s="213"/>
      <c r="B544" s="98"/>
      <c r="C544" s="714"/>
      <c r="D544" s="588"/>
      <c r="E544" s="591"/>
      <c r="F544" s="350"/>
      <c r="G544" s="350"/>
      <c r="H544" s="108"/>
      <c r="I544" s="99"/>
      <c r="J544" s="259"/>
      <c r="K544" s="108"/>
      <c r="L544" s="99"/>
      <c r="M544" s="1089"/>
      <c r="N544" s="1084"/>
    </row>
    <row r="545" spans="1:14" ht="15.75" thickBot="1">
      <c r="A545" s="199" t="s">
        <v>358</v>
      </c>
      <c r="B545" s="100"/>
      <c r="C545" s="57"/>
      <c r="D545" s="553"/>
      <c r="E545" s="59" t="s">
        <v>323</v>
      </c>
      <c r="F545" s="19">
        <f aca="true" t="shared" si="76" ref="F545:L545">F546</f>
        <v>1299</v>
      </c>
      <c r="G545" s="19">
        <f t="shared" si="76"/>
        <v>116</v>
      </c>
      <c r="H545" s="72">
        <f t="shared" si="76"/>
        <v>400</v>
      </c>
      <c r="I545" s="70">
        <f t="shared" si="76"/>
        <v>400</v>
      </c>
      <c r="J545" s="19">
        <f t="shared" si="76"/>
        <v>286</v>
      </c>
      <c r="K545" s="72">
        <f t="shared" si="76"/>
        <v>1500</v>
      </c>
      <c r="L545" s="70">
        <f t="shared" si="76"/>
        <v>7700</v>
      </c>
      <c r="M545" s="1016">
        <f>M546</f>
        <v>6304.4</v>
      </c>
      <c r="N545" s="1050">
        <f>(100/L545)*M545</f>
        <v>81.87532467532468</v>
      </c>
    </row>
    <row r="546" spans="1:14" ht="15">
      <c r="A546" s="278">
        <v>642</v>
      </c>
      <c r="B546" s="101"/>
      <c r="C546" s="151"/>
      <c r="D546" s="584"/>
      <c r="E546" s="585" t="s">
        <v>276</v>
      </c>
      <c r="F546" s="230">
        <f>SUM(F547:F550)</f>
        <v>1299</v>
      </c>
      <c r="G546" s="230">
        <f>SUM(G547:G550)</f>
        <v>116</v>
      </c>
      <c r="H546" s="113">
        <f>H547+H549+H550+H548</f>
        <v>400</v>
      </c>
      <c r="I546" s="104">
        <f>I547+I549+I550+I548</f>
        <v>400</v>
      </c>
      <c r="J546" s="230">
        <f>J547+J549+J551</f>
        <v>286</v>
      </c>
      <c r="K546" s="113">
        <v>1500</v>
      </c>
      <c r="L546" s="104">
        <f>SUM(L547:L550)</f>
        <v>7700</v>
      </c>
      <c r="M546" s="1017">
        <f>SUM(M547:M550)</f>
        <v>6304.4</v>
      </c>
      <c r="N546" s="1009">
        <f>(100/L546)*M546</f>
        <v>81.87532467532468</v>
      </c>
    </row>
    <row r="547" spans="1:14" ht="15">
      <c r="A547" s="184">
        <v>642026</v>
      </c>
      <c r="B547" s="9">
        <v>2</v>
      </c>
      <c r="C547" s="14">
        <v>111</v>
      </c>
      <c r="D547" s="557" t="s">
        <v>321</v>
      </c>
      <c r="E547" s="359" t="s">
        <v>64</v>
      </c>
      <c r="F547" s="185"/>
      <c r="G547" s="185"/>
      <c r="H547" s="569">
        <v>400</v>
      </c>
      <c r="I547" s="56">
        <v>265</v>
      </c>
      <c r="J547" s="189">
        <v>153</v>
      </c>
      <c r="K547" s="569">
        <v>1300</v>
      </c>
      <c r="L547" s="56">
        <v>6900</v>
      </c>
      <c r="M547" s="996">
        <v>5599.2</v>
      </c>
      <c r="N547" s="1007">
        <f>(100/L547)*M547</f>
        <v>81.14782608695651</v>
      </c>
    </row>
    <row r="548" spans="1:14" ht="15">
      <c r="A548" s="184">
        <v>642026</v>
      </c>
      <c r="B548" s="9"/>
      <c r="C548" s="14">
        <v>111</v>
      </c>
      <c r="D548" s="557" t="s">
        <v>321</v>
      </c>
      <c r="E548" s="656" t="s">
        <v>374</v>
      </c>
      <c r="F548" s="226">
        <v>1183</v>
      </c>
      <c r="G548" s="226"/>
      <c r="H548" s="649"/>
      <c r="I548" s="56"/>
      <c r="J548" s="189"/>
      <c r="K548" s="569"/>
      <c r="L548" s="134"/>
      <c r="M548" s="996"/>
      <c r="N548" s="258"/>
    </row>
    <row r="549" spans="1:14" ht="15">
      <c r="A549" s="184">
        <v>642026</v>
      </c>
      <c r="B549" s="9">
        <v>3</v>
      </c>
      <c r="C549" s="9">
        <v>111</v>
      </c>
      <c r="D549" s="557" t="s">
        <v>321</v>
      </c>
      <c r="E549" s="656" t="s">
        <v>295</v>
      </c>
      <c r="F549" s="226">
        <v>116</v>
      </c>
      <c r="G549" s="226">
        <v>116</v>
      </c>
      <c r="H549" s="649"/>
      <c r="I549" s="134">
        <v>135</v>
      </c>
      <c r="J549" s="248">
        <v>133</v>
      </c>
      <c r="K549" s="649">
        <v>200</v>
      </c>
      <c r="L549" s="134">
        <v>200</v>
      </c>
      <c r="M549" s="1090">
        <v>132.8</v>
      </c>
      <c r="N549" s="1007">
        <f>(100/L549)*M549</f>
        <v>66.4</v>
      </c>
    </row>
    <row r="550" spans="1:14" ht="15">
      <c r="A550" s="186">
        <v>642026</v>
      </c>
      <c r="B550" s="11">
        <v>4</v>
      </c>
      <c r="C550" s="221">
        <v>111</v>
      </c>
      <c r="D550" s="555" t="s">
        <v>321</v>
      </c>
      <c r="E550" s="590" t="s">
        <v>324</v>
      </c>
      <c r="F550" s="225"/>
      <c r="G550" s="225"/>
      <c r="H550" s="599"/>
      <c r="I550" s="115"/>
      <c r="J550" s="264"/>
      <c r="K550" s="599"/>
      <c r="L550" s="115">
        <v>600</v>
      </c>
      <c r="M550" s="1173">
        <v>572.4</v>
      </c>
      <c r="N550" s="256"/>
    </row>
    <row r="551" spans="1:14" ht="15.75" thickBot="1">
      <c r="A551" s="213"/>
      <c r="B551" s="98"/>
      <c r="C551" s="714"/>
      <c r="D551" s="588"/>
      <c r="E551" s="591"/>
      <c r="F551" s="1159"/>
      <c r="G551" s="1160"/>
      <c r="H551" s="108"/>
      <c r="I551" s="99"/>
      <c r="J551" s="265"/>
      <c r="K551" s="108"/>
      <c r="L551" s="99"/>
      <c r="M551" s="1092"/>
      <c r="N551" s="1097"/>
    </row>
    <row r="552" spans="1:14" ht="15.75" thickBot="1">
      <c r="A552" s="199" t="s">
        <v>358</v>
      </c>
      <c r="B552" s="18"/>
      <c r="C552" s="706"/>
      <c r="D552" s="553"/>
      <c r="E552" s="59" t="s">
        <v>325</v>
      </c>
      <c r="F552" s="19">
        <v>355</v>
      </c>
      <c r="G552" s="19">
        <v>397</v>
      </c>
      <c r="H552" s="72">
        <f aca="true" t="shared" si="77" ref="H552:M552">H553</f>
        <v>2000</v>
      </c>
      <c r="I552" s="70">
        <f t="shared" si="77"/>
        <v>2000</v>
      </c>
      <c r="J552" s="19">
        <f t="shared" si="77"/>
        <v>313</v>
      </c>
      <c r="K552" s="72">
        <f t="shared" si="77"/>
        <v>2000</v>
      </c>
      <c r="L552" s="70">
        <f t="shared" si="77"/>
        <v>2000</v>
      </c>
      <c r="M552" s="1016">
        <f t="shared" si="77"/>
        <v>351.6</v>
      </c>
      <c r="N552" s="1050">
        <f>(100/L552)*M552</f>
        <v>17.580000000000002</v>
      </c>
    </row>
    <row r="553" spans="1:14" ht="15">
      <c r="A553" s="273">
        <v>642</v>
      </c>
      <c r="B553" s="101"/>
      <c r="C553" s="151"/>
      <c r="D553" s="584"/>
      <c r="E553" s="670" t="s">
        <v>276</v>
      </c>
      <c r="F553" s="593">
        <v>355</v>
      </c>
      <c r="G553" s="593">
        <v>397</v>
      </c>
      <c r="H553" s="113">
        <v>2000</v>
      </c>
      <c r="I553" s="104">
        <v>2000</v>
      </c>
      <c r="J553" s="230">
        <v>313</v>
      </c>
      <c r="K553" s="113">
        <f>K554</f>
        <v>2000</v>
      </c>
      <c r="L553" s="104">
        <f>L554</f>
        <v>2000</v>
      </c>
      <c r="M553" s="1017">
        <f>M554</f>
        <v>351.6</v>
      </c>
      <c r="N553" s="1009">
        <f>(100/L553)*M553</f>
        <v>17.580000000000002</v>
      </c>
    </row>
    <row r="554" spans="1:14" ht="15">
      <c r="A554" s="179">
        <v>642026</v>
      </c>
      <c r="B554" s="78"/>
      <c r="C554" s="120">
        <v>41</v>
      </c>
      <c r="D554" s="559" t="s">
        <v>321</v>
      </c>
      <c r="E554" s="587" t="s">
        <v>276</v>
      </c>
      <c r="F554" s="180">
        <v>355</v>
      </c>
      <c r="G554" s="180">
        <v>397</v>
      </c>
      <c r="H554" s="37">
        <v>2000</v>
      </c>
      <c r="I554" s="13">
        <v>2000</v>
      </c>
      <c r="J554" s="196">
        <v>313</v>
      </c>
      <c r="K554" s="37">
        <v>2000</v>
      </c>
      <c r="L554" s="81">
        <v>2000</v>
      </c>
      <c r="M554" s="994">
        <v>351.6</v>
      </c>
      <c r="N554" s="1007">
        <f>(100/L554)*M554</f>
        <v>17.580000000000002</v>
      </c>
    </row>
    <row r="555" spans="1:14" ht="17.25" thickBot="1">
      <c r="A555" s="284"/>
      <c r="B555" s="147"/>
      <c r="C555" s="729"/>
      <c r="D555" s="583"/>
      <c r="E555" s="671"/>
      <c r="F555" s="674"/>
      <c r="G555" s="674"/>
      <c r="H555" s="673"/>
      <c r="I555" s="148"/>
      <c r="J555" s="259"/>
      <c r="K555" s="673"/>
      <c r="L555" s="149"/>
      <c r="M555" s="1077"/>
      <c r="N555" s="1084"/>
    </row>
    <row r="556" spans="1:14" ht="15.75" thickBot="1">
      <c r="A556" s="199" t="s">
        <v>413</v>
      </c>
      <c r="B556" s="18"/>
      <c r="C556" s="706"/>
      <c r="D556" s="553"/>
      <c r="E556" s="672" t="s">
        <v>343</v>
      </c>
      <c r="F556" s="19">
        <f>SUM(F557:F559)</f>
        <v>9809</v>
      </c>
      <c r="G556" s="19">
        <f>SUM(G557:G559)</f>
        <v>617</v>
      </c>
      <c r="H556" s="72">
        <f aca="true" t="shared" si="78" ref="H556:M556">H557+H558+H559</f>
        <v>1500</v>
      </c>
      <c r="I556" s="70">
        <f t="shared" si="78"/>
        <v>1500</v>
      </c>
      <c r="J556" s="675">
        <f t="shared" si="78"/>
        <v>715</v>
      </c>
      <c r="K556" s="72">
        <f t="shared" si="78"/>
        <v>11500</v>
      </c>
      <c r="L556" s="70">
        <f t="shared" si="78"/>
        <v>29100</v>
      </c>
      <c r="M556" s="1016">
        <f t="shared" si="78"/>
        <v>14932.400000000001</v>
      </c>
      <c r="N556" s="1050">
        <f aca="true" t="shared" si="79" ref="N556:N563">(100/L556)*M556</f>
        <v>51.31408934707904</v>
      </c>
    </row>
    <row r="557" spans="1:14" ht="15">
      <c r="A557" s="215">
        <v>633006</v>
      </c>
      <c r="B557" s="739">
        <v>7</v>
      </c>
      <c r="C557" s="739">
        <v>41</v>
      </c>
      <c r="D557" s="740" t="s">
        <v>326</v>
      </c>
      <c r="E557" s="585" t="s">
        <v>501</v>
      </c>
      <c r="F557" s="257">
        <v>9203</v>
      </c>
      <c r="G557" s="257"/>
      <c r="H557" s="651"/>
      <c r="I557" s="135"/>
      <c r="J557" s="250"/>
      <c r="K557" s="651">
        <v>10000</v>
      </c>
      <c r="L557" s="135">
        <v>10000</v>
      </c>
      <c r="M557" s="1075"/>
      <c r="N557" s="1009">
        <f t="shared" si="79"/>
        <v>0</v>
      </c>
    </row>
    <row r="558" spans="1:14" ht="15">
      <c r="A558" s="177">
        <v>637015</v>
      </c>
      <c r="B558" s="145"/>
      <c r="C558" s="145">
        <v>41</v>
      </c>
      <c r="D558" s="741" t="s">
        <v>326</v>
      </c>
      <c r="E558" s="577" t="s">
        <v>138</v>
      </c>
      <c r="F558" s="178"/>
      <c r="G558" s="178"/>
      <c r="H558" s="5">
        <v>500</v>
      </c>
      <c r="I558" s="4">
        <v>500</v>
      </c>
      <c r="J558" s="178"/>
      <c r="K558" s="5">
        <v>500</v>
      </c>
      <c r="L558" s="4">
        <v>540</v>
      </c>
      <c r="M558" s="990">
        <v>537.2</v>
      </c>
      <c r="N558" s="1009">
        <f t="shared" si="79"/>
        <v>99.48148148148148</v>
      </c>
    </row>
    <row r="559" spans="1:14" ht="15">
      <c r="A559" s="1172">
        <v>641006</v>
      </c>
      <c r="B559" s="152"/>
      <c r="C559" s="152">
        <v>111</v>
      </c>
      <c r="D559" s="741" t="s">
        <v>326</v>
      </c>
      <c r="E559" s="577" t="s">
        <v>327</v>
      </c>
      <c r="F559" s="178">
        <v>606</v>
      </c>
      <c r="G559" s="178">
        <v>617</v>
      </c>
      <c r="H559" s="5">
        <v>1000</v>
      </c>
      <c r="I559" s="4">
        <v>1000</v>
      </c>
      <c r="J559" s="181">
        <v>715</v>
      </c>
      <c r="K559" s="5">
        <v>1000</v>
      </c>
      <c r="L559" s="4">
        <v>18560</v>
      </c>
      <c r="M559" s="990">
        <v>14395.2</v>
      </c>
      <c r="N559" s="1009">
        <f t="shared" si="79"/>
        <v>77.56034482758622</v>
      </c>
    </row>
    <row r="560" spans="1:14" ht="15.75" thickBot="1">
      <c r="A560" s="333"/>
      <c r="B560" s="327"/>
      <c r="C560" s="730"/>
      <c r="D560" s="588"/>
      <c r="E560" s="676" t="s">
        <v>328</v>
      </c>
      <c r="F560" s="679">
        <v>450283</v>
      </c>
      <c r="G560" s="679">
        <v>528258</v>
      </c>
      <c r="H560" s="677">
        <v>434000</v>
      </c>
      <c r="I560" s="328">
        <v>517728</v>
      </c>
      <c r="J560" s="692">
        <v>512521</v>
      </c>
      <c r="K560" s="677">
        <v>494200</v>
      </c>
      <c r="L560" s="328">
        <v>594449</v>
      </c>
      <c r="M560" s="1093">
        <v>594448.2</v>
      </c>
      <c r="N560" s="1129">
        <f t="shared" si="79"/>
        <v>99.99986542159208</v>
      </c>
    </row>
    <row r="561" spans="1:14" ht="15.75" thickBot="1">
      <c r="A561" s="38"/>
      <c r="B561" s="40"/>
      <c r="C561" s="40"/>
      <c r="D561" s="334"/>
      <c r="E561" s="46" t="s">
        <v>329</v>
      </c>
      <c r="F561" s="47">
        <v>964821</v>
      </c>
      <c r="G561" s="47">
        <v>929776</v>
      </c>
      <c r="H561" s="678">
        <v>1125808</v>
      </c>
      <c r="I561" s="47">
        <v>1342740</v>
      </c>
      <c r="J561" s="678">
        <v>1022713</v>
      </c>
      <c r="K561" s="678">
        <f>K4+K111+K128+K147+K150+K166+K187+K191+K200+K219+K241+K251+K270+K302+K312+K353+K372+K405+K414+K481+K515+K522+K541+K545+K552+K556</f>
        <v>1400248</v>
      </c>
      <c r="L561" s="47">
        <f>L4+L111+L128+L147+L150+L157+L166+L187+L191+L200+L219+L241+L251+L270+L302+L312+L353+L372+L405+L414+L481+L515+L522+L541+L545+L552+L556</f>
        <v>1506411.8</v>
      </c>
      <c r="M561" s="1094">
        <f>M4+M111+M128+M147+M150+M157+M166+M187+M191+M200+M219+M238+M241+M251+M270+M302+M312+M353+M372+M405+M414+M481+M515+M522+M541+M545+M552+M556</f>
        <v>1306763.36</v>
      </c>
      <c r="N561" s="1112">
        <f t="shared" si="79"/>
        <v>86.74675543566507</v>
      </c>
    </row>
    <row r="562" spans="1:14" ht="15.75" thickBot="1">
      <c r="A562" s="65"/>
      <c r="B562" s="65"/>
      <c r="C562" s="65"/>
      <c r="D562" s="167"/>
      <c r="E562" s="153" t="s">
        <v>330</v>
      </c>
      <c r="F562" s="154">
        <v>450283</v>
      </c>
      <c r="G562" s="154">
        <v>528258</v>
      </c>
      <c r="H562" s="330">
        <f>H560</f>
        <v>434000</v>
      </c>
      <c r="I562" s="330">
        <v>517728</v>
      </c>
      <c r="J562" s="693">
        <f>J560</f>
        <v>512521</v>
      </c>
      <c r="K562" s="62">
        <v>494200</v>
      </c>
      <c r="L562" s="330">
        <f>L560</f>
        <v>594449</v>
      </c>
      <c r="M562" s="1095">
        <f>M560</f>
        <v>594448.2</v>
      </c>
      <c r="N562" s="1129">
        <f t="shared" si="79"/>
        <v>99.99986542159208</v>
      </c>
    </row>
    <row r="563" spans="1:14" ht="15.75" thickBot="1">
      <c r="A563" s="155"/>
      <c r="B563" s="155"/>
      <c r="C563" s="155"/>
      <c r="D563" s="167"/>
      <c r="E563" s="156" t="s">
        <v>331</v>
      </c>
      <c r="F563" s="43">
        <v>1415104</v>
      </c>
      <c r="G563" s="43">
        <v>1458215</v>
      </c>
      <c r="H563" s="43">
        <f aca="true" t="shared" si="80" ref="H563:M563">H561+H562</f>
        <v>1559808</v>
      </c>
      <c r="I563" s="43">
        <f t="shared" si="80"/>
        <v>1860468</v>
      </c>
      <c r="J563" s="43">
        <f t="shared" si="80"/>
        <v>1535234</v>
      </c>
      <c r="K563" s="332">
        <f t="shared" si="80"/>
        <v>1894448</v>
      </c>
      <c r="L563" s="43">
        <f t="shared" si="80"/>
        <v>2100860.8</v>
      </c>
      <c r="M563" s="1096">
        <f t="shared" si="80"/>
        <v>1901211.56</v>
      </c>
      <c r="N563" s="1151">
        <f t="shared" si="79"/>
        <v>90.4967887448802</v>
      </c>
    </row>
    <row r="564" spans="1:14" ht="15.75" thickBot="1">
      <c r="A564" s="155"/>
      <c r="B564" s="155"/>
      <c r="C564" s="155"/>
      <c r="D564" s="126"/>
      <c r="E564" s="41"/>
      <c r="H564" s="157"/>
      <c r="I564" s="157"/>
      <c r="J564" s="144"/>
      <c r="K564" s="157"/>
      <c r="L564" s="157"/>
      <c r="M564" s="220"/>
      <c r="N564" s="220"/>
    </row>
    <row r="565" spans="1:14" ht="15.75" thickBot="1">
      <c r="A565" s="286"/>
      <c r="B565" s="158"/>
      <c r="C565" s="44"/>
      <c r="D565" s="335"/>
      <c r="E565" s="63" t="s">
        <v>332</v>
      </c>
      <c r="H565" s="159"/>
      <c r="I565" s="159"/>
      <c r="J565" s="157"/>
      <c r="K565" s="159"/>
      <c r="L565" s="159"/>
      <c r="M565" s="268"/>
      <c r="N565" s="268"/>
    </row>
    <row r="566" spans="1:14" ht="15.75" thickBot="1">
      <c r="A566" s="160" t="s">
        <v>333</v>
      </c>
      <c r="B566" s="161"/>
      <c r="C566" s="731"/>
      <c r="D566" s="553"/>
      <c r="E566" s="346" t="s">
        <v>334</v>
      </c>
      <c r="F566" s="163">
        <v>15730</v>
      </c>
      <c r="G566" s="163">
        <v>82574</v>
      </c>
      <c r="H566" s="162">
        <v>46474</v>
      </c>
      <c r="I566" s="165">
        <f>SUM(I567:I571)</f>
        <v>303501</v>
      </c>
      <c r="J566" s="163">
        <f>SUM(J567:J571)</f>
        <v>104378</v>
      </c>
      <c r="K566" s="39">
        <f>SUM(K567:K572)</f>
        <v>220000</v>
      </c>
      <c r="L566" s="162">
        <f>SUM(L567:L571)</f>
        <v>224610</v>
      </c>
      <c r="M566" s="1100">
        <f>SUM(M567:M571)</f>
        <v>167410.61</v>
      </c>
      <c r="N566" s="1002">
        <f>(100/L566)*M566</f>
        <v>74.53390766216998</v>
      </c>
    </row>
    <row r="567" spans="1:14" ht="15">
      <c r="A567" s="197">
        <v>711001</v>
      </c>
      <c r="B567" s="32"/>
      <c r="C567" s="732">
        <v>43</v>
      </c>
      <c r="D567" s="680" t="s">
        <v>335</v>
      </c>
      <c r="E567" s="684" t="s">
        <v>411</v>
      </c>
      <c r="F567" s="686"/>
      <c r="G567" s="686">
        <v>11917</v>
      </c>
      <c r="H567" s="174"/>
      <c r="I567" s="166">
        <v>1900</v>
      </c>
      <c r="J567" s="337">
        <v>1865</v>
      </c>
      <c r="K567" s="682">
        <v>10000</v>
      </c>
      <c r="L567" s="166">
        <v>14610</v>
      </c>
      <c r="M567" s="1101">
        <v>12661.81</v>
      </c>
      <c r="N567" s="1111">
        <f>(100/L567)*M567</f>
        <v>86.66536618754277</v>
      </c>
    </row>
    <row r="568" spans="1:14" ht="15">
      <c r="A568" s="184">
        <v>713005</v>
      </c>
      <c r="B568" s="9"/>
      <c r="C568" s="14">
        <v>111</v>
      </c>
      <c r="D568" s="568" t="s">
        <v>335</v>
      </c>
      <c r="E568" s="42" t="s">
        <v>437</v>
      </c>
      <c r="F568" s="185"/>
      <c r="G568" s="185">
        <v>18842</v>
      </c>
      <c r="H568" s="49"/>
      <c r="I568" s="8"/>
      <c r="J568" s="697"/>
      <c r="K568" s="184">
        <v>15000</v>
      </c>
      <c r="L568" s="93">
        <v>15000</v>
      </c>
      <c r="M568" s="1102">
        <v>745.06</v>
      </c>
      <c r="N568" s="1007">
        <f>(100/L568)*M568</f>
        <v>4.967066666666667</v>
      </c>
    </row>
    <row r="569" spans="1:14" ht="15">
      <c r="A569" s="184">
        <v>716000</v>
      </c>
      <c r="B569" s="7"/>
      <c r="C569" s="709">
        <v>41</v>
      </c>
      <c r="D569" s="573" t="s">
        <v>335</v>
      </c>
      <c r="E569" s="359" t="s">
        <v>336</v>
      </c>
      <c r="F569" s="183"/>
      <c r="G569" s="183">
        <v>7058</v>
      </c>
      <c r="H569" s="174">
        <v>15000</v>
      </c>
      <c r="I569" s="6">
        <v>15000</v>
      </c>
      <c r="J569" s="1133">
        <v>3500</v>
      </c>
      <c r="K569" s="174">
        <v>15000</v>
      </c>
      <c r="L569" s="176">
        <v>15000</v>
      </c>
      <c r="M569" s="1073">
        <v>14730</v>
      </c>
      <c r="N569" s="1007">
        <f>(100/L569)*M569</f>
        <v>98.2</v>
      </c>
    </row>
    <row r="570" spans="1:14" ht="15">
      <c r="A570" s="790">
        <v>717001</v>
      </c>
      <c r="B570" s="791">
        <v>40</v>
      </c>
      <c r="C570" s="956">
        <v>51</v>
      </c>
      <c r="D570" s="957" t="s">
        <v>335</v>
      </c>
      <c r="E570" s="958" t="s">
        <v>490</v>
      </c>
      <c r="F570" s="959">
        <v>15730</v>
      </c>
      <c r="G570" s="959">
        <v>25931</v>
      </c>
      <c r="H570" s="794"/>
      <c r="I570" s="300">
        <v>255570</v>
      </c>
      <c r="J570" s="636">
        <v>86013</v>
      </c>
      <c r="K570" s="794">
        <v>180000</v>
      </c>
      <c r="L570" s="300">
        <v>180000</v>
      </c>
      <c r="M570" s="1024">
        <v>139273.74</v>
      </c>
      <c r="N570" s="1007">
        <f>(100/L570)*M570</f>
        <v>77.37429999999999</v>
      </c>
    </row>
    <row r="571" spans="1:14" ht="15">
      <c r="A571" s="821">
        <v>717002</v>
      </c>
      <c r="B571" s="822"/>
      <c r="C571" s="823">
        <v>41</v>
      </c>
      <c r="D571" s="824" t="s">
        <v>335</v>
      </c>
      <c r="E571" s="825" t="s">
        <v>334</v>
      </c>
      <c r="F571" s="826"/>
      <c r="G571" s="826">
        <v>18826</v>
      </c>
      <c r="H571" s="662">
        <v>40431</v>
      </c>
      <c r="I571" s="297">
        <v>31031</v>
      </c>
      <c r="J571" s="298">
        <v>13000</v>
      </c>
      <c r="K571" s="827"/>
      <c r="L571" s="828"/>
      <c r="M571" s="1024"/>
      <c r="N571" s="1007"/>
    </row>
    <row r="572" spans="1:14" ht="15">
      <c r="A572" s="216"/>
      <c r="B572" s="97"/>
      <c r="C572" s="97"/>
      <c r="D572" s="556"/>
      <c r="E572" s="656"/>
      <c r="F572" s="668"/>
      <c r="G572" s="668"/>
      <c r="H572" s="55"/>
      <c r="I572" s="25"/>
      <c r="J572" s="226"/>
      <c r="K572" s="45"/>
      <c r="L572" s="800"/>
      <c r="M572" s="1019"/>
      <c r="N572" s="198"/>
    </row>
    <row r="573" spans="1:14" ht="15.75" thickBot="1">
      <c r="A573" s="212"/>
      <c r="B573" s="98"/>
      <c r="C573" s="714"/>
      <c r="D573" s="588"/>
      <c r="E573" s="582"/>
      <c r="F573" s="819"/>
      <c r="G573" s="819"/>
      <c r="H573" s="108"/>
      <c r="I573" s="108"/>
      <c r="J573" s="241"/>
      <c r="K573" s="212"/>
      <c r="L573" s="820"/>
      <c r="M573" s="1053"/>
      <c r="N573" s="1014"/>
    </row>
    <row r="574" spans="1:14" ht="15.75" thickBot="1">
      <c r="A574" s="160" t="s">
        <v>478</v>
      </c>
      <c r="B574" s="161"/>
      <c r="C574" s="731"/>
      <c r="D574" s="553"/>
      <c r="E574" s="346" t="s">
        <v>206</v>
      </c>
      <c r="F574" s="163"/>
      <c r="G574" s="163"/>
      <c r="H574" s="39"/>
      <c r="I574" s="39">
        <v>63000</v>
      </c>
      <c r="J574" s="678">
        <v>63000</v>
      </c>
      <c r="K574" s="164">
        <f>K575+K579+K578+K577</f>
        <v>80907</v>
      </c>
      <c r="L574" s="162">
        <f>SUM(L575:L579)</f>
        <v>60493</v>
      </c>
      <c r="M574" s="1100">
        <v>7100</v>
      </c>
      <c r="N574" s="1112">
        <f aca="true" t="shared" si="81" ref="N574:N579">(100/L574)*M574</f>
        <v>11.736895177954475</v>
      </c>
    </row>
    <row r="575" spans="1:14" ht="15">
      <c r="A575" s="781" t="s">
        <v>449</v>
      </c>
      <c r="B575" s="32"/>
      <c r="C575" s="732">
        <v>111</v>
      </c>
      <c r="D575" s="699" t="s">
        <v>259</v>
      </c>
      <c r="E575" s="1179" t="s">
        <v>479</v>
      </c>
      <c r="F575" s="686"/>
      <c r="G575" s="686"/>
      <c r="H575" s="681"/>
      <c r="I575" s="681">
        <v>20000</v>
      </c>
      <c r="J575" s="760">
        <v>20000</v>
      </c>
      <c r="K575" s="197">
        <v>12000</v>
      </c>
      <c r="L575" s="682">
        <v>4900</v>
      </c>
      <c r="M575" s="1103"/>
      <c r="N575" s="1013">
        <f t="shared" si="81"/>
        <v>0</v>
      </c>
    </row>
    <row r="576" spans="1:14" ht="15">
      <c r="A576" s="1162" t="s">
        <v>449</v>
      </c>
      <c r="B576" s="7"/>
      <c r="C576" s="709">
        <v>41</v>
      </c>
      <c r="D576" s="567" t="s">
        <v>259</v>
      </c>
      <c r="E576" s="549" t="s">
        <v>578</v>
      </c>
      <c r="F576" s="183"/>
      <c r="G576" s="183"/>
      <c r="H576" s="94"/>
      <c r="I576" s="94"/>
      <c r="J576" s="244"/>
      <c r="K576" s="182"/>
      <c r="L576" s="174">
        <v>7100</v>
      </c>
      <c r="M576" s="1019">
        <v>7100</v>
      </c>
      <c r="N576" s="1013">
        <f t="shared" si="81"/>
        <v>100</v>
      </c>
    </row>
    <row r="577" spans="1:14" ht="15">
      <c r="A577" s="960" t="s">
        <v>449</v>
      </c>
      <c r="B577" s="288">
        <v>40</v>
      </c>
      <c r="C577" s="726">
        <v>51</v>
      </c>
      <c r="D577" s="632" t="s">
        <v>259</v>
      </c>
      <c r="E577" s="958" t="s">
        <v>519</v>
      </c>
      <c r="F577" s="961"/>
      <c r="G577" s="961"/>
      <c r="H577" s="962"/>
      <c r="I577" s="962">
        <v>43000</v>
      </c>
      <c r="J577" s="963">
        <v>43000</v>
      </c>
      <c r="K577" s="952">
        <v>33987</v>
      </c>
      <c r="L577" s="964">
        <v>18810</v>
      </c>
      <c r="M577" s="1024"/>
      <c r="N577" s="1007">
        <f t="shared" si="81"/>
        <v>0</v>
      </c>
    </row>
    <row r="578" spans="1:14" ht="15">
      <c r="A578" s="818" t="s">
        <v>449</v>
      </c>
      <c r="B578" s="9">
        <v>1</v>
      </c>
      <c r="C578" s="14">
        <v>41</v>
      </c>
      <c r="D578" s="557" t="s">
        <v>259</v>
      </c>
      <c r="E578" s="509" t="s">
        <v>491</v>
      </c>
      <c r="F578" s="185"/>
      <c r="G578" s="185"/>
      <c r="H578" s="49"/>
      <c r="I578" s="49"/>
      <c r="J578" s="224"/>
      <c r="K578" s="184">
        <v>4920</v>
      </c>
      <c r="L578" s="49">
        <v>4920</v>
      </c>
      <c r="M578" s="988"/>
      <c r="N578" s="1007">
        <f t="shared" si="81"/>
        <v>0</v>
      </c>
    </row>
    <row r="579" spans="1:14" ht="15.75" thickBot="1">
      <c r="A579" s="213">
        <v>717002</v>
      </c>
      <c r="B579" s="28">
        <v>2</v>
      </c>
      <c r="C579" s="711">
        <v>41</v>
      </c>
      <c r="D579" s="583" t="s">
        <v>259</v>
      </c>
      <c r="E579" s="608" t="s">
        <v>492</v>
      </c>
      <c r="F579" s="580"/>
      <c r="G579" s="580"/>
      <c r="H579" s="29"/>
      <c r="I579" s="27"/>
      <c r="J579" s="580"/>
      <c r="K579" s="213">
        <v>30000</v>
      </c>
      <c r="L579" s="338">
        <v>24763</v>
      </c>
      <c r="M579" s="1104"/>
      <c r="N579" s="1006">
        <f t="shared" si="81"/>
        <v>0</v>
      </c>
    </row>
    <row r="580" spans="1:24" ht="15.75" thickBot="1">
      <c r="A580" s="213"/>
      <c r="B580" s="28"/>
      <c r="C580" s="711"/>
      <c r="D580" s="583"/>
      <c r="E580" s="608"/>
      <c r="F580" s="657"/>
      <c r="G580" s="657"/>
      <c r="H580" s="29"/>
      <c r="I580" s="29"/>
      <c r="J580" s="580"/>
      <c r="K580" s="213"/>
      <c r="L580" s="29"/>
      <c r="M580" s="1105"/>
      <c r="N580" s="1113"/>
      <c r="X580" s="797"/>
    </row>
    <row r="581" spans="1:14" ht="15.75" thickBot="1">
      <c r="A581" s="160" t="s">
        <v>398</v>
      </c>
      <c r="B581" s="161"/>
      <c r="C581" s="731"/>
      <c r="D581" s="553"/>
      <c r="E581" s="346" t="s">
        <v>211</v>
      </c>
      <c r="F581" s="163">
        <v>26509</v>
      </c>
      <c r="G581" s="163"/>
      <c r="H581" s="39"/>
      <c r="I581" s="39"/>
      <c r="J581" s="678"/>
      <c r="K581" s="162"/>
      <c r="L581" s="165"/>
      <c r="M581" s="1100"/>
      <c r="N581" s="1002"/>
    </row>
    <row r="582" spans="1:14" ht="15">
      <c r="A582" s="517">
        <v>713004</v>
      </c>
      <c r="B582" s="518"/>
      <c r="C582" s="733">
        <v>111</v>
      </c>
      <c r="D582" s="584"/>
      <c r="E582" s="42" t="s">
        <v>399</v>
      </c>
      <c r="F582" s="694">
        <v>26509</v>
      </c>
      <c r="G582" s="694"/>
      <c r="H582" s="683"/>
      <c r="I582" s="301"/>
      <c r="J582" s="695"/>
      <c r="K582" s="683"/>
      <c r="L582" s="301"/>
      <c r="M582" s="1106"/>
      <c r="N582" s="1111"/>
    </row>
    <row r="583" spans="1:14" ht="15.75" thickBot="1">
      <c r="A583" s="195"/>
      <c r="B583" s="36"/>
      <c r="C583" s="40"/>
      <c r="D583" s="555"/>
      <c r="E583" s="591"/>
      <c r="F583" s="196"/>
      <c r="G583" s="196"/>
      <c r="H583" s="37"/>
      <c r="I583" s="13"/>
      <c r="J583" s="299"/>
      <c r="K583" s="37"/>
      <c r="L583" s="13"/>
      <c r="M583" s="1107"/>
      <c r="N583" s="256"/>
    </row>
    <row r="584" spans="1:14" ht="15.75" thickBot="1">
      <c r="A584" s="160" t="s">
        <v>412</v>
      </c>
      <c r="B584" s="161"/>
      <c r="C584" s="731"/>
      <c r="D584" s="553"/>
      <c r="E584" s="346" t="s">
        <v>246</v>
      </c>
      <c r="F584" s="163"/>
      <c r="G584" s="163">
        <v>11974</v>
      </c>
      <c r="H584" s="39"/>
      <c r="I584" s="39"/>
      <c r="J584" s="678"/>
      <c r="K584" s="162"/>
      <c r="L584" s="165">
        <v>17900</v>
      </c>
      <c r="M584" s="1100">
        <v>17895.83</v>
      </c>
      <c r="N584" s="1112"/>
    </row>
    <row r="585" spans="1:14" ht="15">
      <c r="A585" s="197">
        <v>713004</v>
      </c>
      <c r="B585" s="355"/>
      <c r="C585" s="734">
        <v>41</v>
      </c>
      <c r="D585" s="699" t="s">
        <v>247</v>
      </c>
      <c r="E585" s="684" t="s">
        <v>495</v>
      </c>
      <c r="F585" s="700"/>
      <c r="G585" s="686">
        <v>11974</v>
      </c>
      <c r="H585" s="681"/>
      <c r="I585" s="31"/>
      <c r="J585" s="686"/>
      <c r="K585" s="681"/>
      <c r="L585" s="31">
        <v>17900</v>
      </c>
      <c r="M585" s="1103">
        <v>17895.83</v>
      </c>
      <c r="N585" s="1013"/>
    </row>
    <row r="586" spans="1:14" ht="15.75" thickBot="1">
      <c r="A586" s="195"/>
      <c r="B586" s="36"/>
      <c r="C586" s="40"/>
      <c r="D586" s="555"/>
      <c r="E586" s="42"/>
      <c r="F586" s="191"/>
      <c r="G586" s="191"/>
      <c r="H586" s="37"/>
      <c r="I586" s="13"/>
      <c r="J586" s="198"/>
      <c r="K586" s="45"/>
      <c r="L586" s="13"/>
      <c r="M586" s="1019"/>
      <c r="N586" s="198"/>
    </row>
    <row r="587" spans="1:14" ht="15.75" thickBot="1">
      <c r="A587" s="160" t="s">
        <v>354</v>
      </c>
      <c r="B587" s="161"/>
      <c r="C587" s="731"/>
      <c r="D587" s="553"/>
      <c r="E587" s="346" t="s">
        <v>438</v>
      </c>
      <c r="F587" s="163"/>
      <c r="G587" s="163">
        <v>27579</v>
      </c>
      <c r="H587" s="39">
        <v>1125720</v>
      </c>
      <c r="I587" s="39">
        <f>SUM(I589:I594)</f>
        <v>1197150</v>
      </c>
      <c r="J587" s="678">
        <f>SUM(J589:J594)</f>
        <v>1167334</v>
      </c>
      <c r="K587" s="162">
        <v>20000</v>
      </c>
      <c r="L587" s="165">
        <f>SUM(L589:L595)</f>
        <v>20000</v>
      </c>
      <c r="M587" s="1100">
        <f>SUM(M589:M595)</f>
        <v>12557.810000000001</v>
      </c>
      <c r="N587" s="1114">
        <f>(100/L587)*M587</f>
        <v>62.78905000000001</v>
      </c>
    </row>
    <row r="588" spans="1:14" ht="15">
      <c r="A588" s="786" t="s">
        <v>566</v>
      </c>
      <c r="B588" s="355"/>
      <c r="C588" s="734">
        <v>41</v>
      </c>
      <c r="D588" s="699" t="s">
        <v>253</v>
      </c>
      <c r="E588" s="684" t="s">
        <v>567</v>
      </c>
      <c r="F588" s="686"/>
      <c r="G588" s="686"/>
      <c r="H588" s="681"/>
      <c r="I588" s="681"/>
      <c r="J588" s="760"/>
      <c r="K588" s="682"/>
      <c r="L588" s="166">
        <v>4200</v>
      </c>
      <c r="M588" s="1103">
        <v>4198.8</v>
      </c>
      <c r="N588" s="1111">
        <f>(100/L588)*M588</f>
        <v>99.97142857142858</v>
      </c>
    </row>
    <row r="589" spans="1:14" ht="15">
      <c r="A589" s="1162" t="s">
        <v>449</v>
      </c>
      <c r="B589" s="53">
        <v>20</v>
      </c>
      <c r="C589" s="88" t="s">
        <v>447</v>
      </c>
      <c r="D589" s="567" t="s">
        <v>335</v>
      </c>
      <c r="E589" s="549" t="s">
        <v>408</v>
      </c>
      <c r="F589" s="183"/>
      <c r="G589" s="183"/>
      <c r="H589" s="94">
        <v>959835</v>
      </c>
      <c r="I589" s="94">
        <v>466900</v>
      </c>
      <c r="J589" s="244">
        <v>466893</v>
      </c>
      <c r="K589" s="633"/>
      <c r="L589" s="1163">
        <v>4200</v>
      </c>
      <c r="M589" s="1059">
        <v>4198.8</v>
      </c>
      <c r="N589" s="1013">
        <f>(100/L589)*M589</f>
        <v>99.97142857142858</v>
      </c>
    </row>
    <row r="590" spans="1:14" ht="15">
      <c r="A590" s="182">
        <v>717002</v>
      </c>
      <c r="B590" s="53">
        <v>20</v>
      </c>
      <c r="C590" s="88" t="s">
        <v>448</v>
      </c>
      <c r="D590" s="567" t="s">
        <v>335</v>
      </c>
      <c r="E590" s="549" t="s">
        <v>408</v>
      </c>
      <c r="F590" s="780"/>
      <c r="G590" s="780"/>
      <c r="H590" s="94">
        <v>106650</v>
      </c>
      <c r="I590" s="6">
        <v>72835</v>
      </c>
      <c r="J590" s="244">
        <v>54928</v>
      </c>
      <c r="K590" s="184"/>
      <c r="L590" s="176"/>
      <c r="M590" s="988"/>
      <c r="N590" s="1007"/>
    </row>
    <row r="591" spans="1:14" ht="15">
      <c r="A591" s="184">
        <v>717002</v>
      </c>
      <c r="B591" s="34"/>
      <c r="C591" s="89">
        <v>41</v>
      </c>
      <c r="D591" s="557" t="s">
        <v>335</v>
      </c>
      <c r="E591" s="509" t="s">
        <v>480</v>
      </c>
      <c r="F591" s="801"/>
      <c r="G591" s="801"/>
      <c r="H591" s="49">
        <v>59235</v>
      </c>
      <c r="I591" s="8">
        <v>53235</v>
      </c>
      <c r="J591" s="224">
        <v>41576</v>
      </c>
      <c r="K591" s="174"/>
      <c r="L591" s="6"/>
      <c r="M591" s="992"/>
      <c r="N591" s="1007"/>
    </row>
    <row r="592" spans="1:14" ht="15">
      <c r="A592" s="184">
        <v>717002</v>
      </c>
      <c r="B592" s="34">
        <v>20</v>
      </c>
      <c r="C592" s="89">
        <v>41</v>
      </c>
      <c r="D592" s="557" t="s">
        <v>335</v>
      </c>
      <c r="E592" s="509" t="s">
        <v>481</v>
      </c>
      <c r="F592" s="801"/>
      <c r="G592" s="801"/>
      <c r="H592" s="49"/>
      <c r="I592" s="8">
        <v>77430</v>
      </c>
      <c r="J592" s="224">
        <v>77423</v>
      </c>
      <c r="K592" s="308">
        <v>20000</v>
      </c>
      <c r="L592" s="8">
        <v>15800</v>
      </c>
      <c r="M592" s="988">
        <v>8359.01</v>
      </c>
      <c r="N592" s="1007">
        <f>(100/L592)*M592</f>
        <v>52.905126582278484</v>
      </c>
    </row>
    <row r="593" spans="1:14" ht="15">
      <c r="A593" s="195">
        <v>717002</v>
      </c>
      <c r="B593" s="36">
        <v>20</v>
      </c>
      <c r="C593" s="40">
        <v>51</v>
      </c>
      <c r="D593" s="555" t="s">
        <v>335</v>
      </c>
      <c r="E593" s="549" t="s">
        <v>482</v>
      </c>
      <c r="F593" s="191"/>
      <c r="G593" s="191"/>
      <c r="H593" s="37"/>
      <c r="I593" s="13">
        <v>498750</v>
      </c>
      <c r="J593" s="198">
        <v>498750</v>
      </c>
      <c r="K593" s="308"/>
      <c r="L593" s="8"/>
      <c r="M593" s="988"/>
      <c r="N593" s="1007"/>
    </row>
    <row r="594" spans="1:14" ht="15">
      <c r="A594" s="192">
        <v>717002</v>
      </c>
      <c r="B594" s="82">
        <v>30</v>
      </c>
      <c r="C594" s="723">
        <v>41</v>
      </c>
      <c r="D594" s="558" t="s">
        <v>335</v>
      </c>
      <c r="E594" s="560" t="s">
        <v>483</v>
      </c>
      <c r="F594" s="307"/>
      <c r="G594" s="225">
        <v>27579</v>
      </c>
      <c r="H594" s="561"/>
      <c r="I594" s="24">
        <v>28000</v>
      </c>
      <c r="J594" s="701">
        <v>27764</v>
      </c>
      <c r="K594" s="45"/>
      <c r="L594" s="13"/>
      <c r="M594" s="1019"/>
      <c r="N594" s="1007"/>
    </row>
    <row r="595" spans="1:14" ht="15.75" thickBot="1">
      <c r="A595" s="515"/>
      <c r="B595" s="516"/>
      <c r="C595" s="155"/>
      <c r="D595" s="583"/>
      <c r="E595" s="685"/>
      <c r="F595" s="657"/>
      <c r="G595" s="657"/>
      <c r="H595" s="130"/>
      <c r="I595" s="354"/>
      <c r="J595" s="245"/>
      <c r="K595" s="702"/>
      <c r="L595" s="24"/>
      <c r="M595" s="995"/>
      <c r="N595" s="1006"/>
    </row>
    <row r="596" spans="1:14" ht="15.75" thickBot="1">
      <c r="A596" s="160" t="s">
        <v>404</v>
      </c>
      <c r="B596" s="161"/>
      <c r="C596" s="731"/>
      <c r="D596" s="553"/>
      <c r="E596" s="346" t="s">
        <v>341</v>
      </c>
      <c r="F596" s="163"/>
      <c r="G596" s="163">
        <v>15000</v>
      </c>
      <c r="H596" s="39"/>
      <c r="I596" s="39"/>
      <c r="J596" s="678"/>
      <c r="K596" s="162"/>
      <c r="L596" s="163">
        <f>L597+L598</f>
        <v>104740</v>
      </c>
      <c r="M596" s="1100">
        <f>M597+M598</f>
        <v>104585.6</v>
      </c>
      <c r="N596" s="47"/>
    </row>
    <row r="597" spans="1:14" ht="15">
      <c r="A597" s="781" t="s">
        <v>449</v>
      </c>
      <c r="B597" s="355"/>
      <c r="C597" s="734">
        <v>41</v>
      </c>
      <c r="D597" s="699" t="s">
        <v>460</v>
      </c>
      <c r="E597" s="684" t="s">
        <v>461</v>
      </c>
      <c r="F597" s="686"/>
      <c r="G597" s="686">
        <v>1500</v>
      </c>
      <c r="H597" s="681"/>
      <c r="I597" s="681"/>
      <c r="J597" s="760"/>
      <c r="K597" s="197"/>
      <c r="L597" s="682">
        <v>5237</v>
      </c>
      <c r="M597" s="1103">
        <v>5229.28</v>
      </c>
      <c r="N597" s="198"/>
    </row>
    <row r="598" spans="1:14" ht="15">
      <c r="A598" s="195">
        <v>717002</v>
      </c>
      <c r="B598" s="36"/>
      <c r="C598" s="40">
        <v>111</v>
      </c>
      <c r="D598" s="555" t="s">
        <v>284</v>
      </c>
      <c r="E598" s="42" t="s">
        <v>462</v>
      </c>
      <c r="F598" s="787"/>
      <c r="G598" s="225">
        <v>13500</v>
      </c>
      <c r="H598" s="192"/>
      <c r="I598" s="24"/>
      <c r="J598" s="701"/>
      <c r="K598" s="192"/>
      <c r="L598" s="561">
        <v>99503</v>
      </c>
      <c r="M598" s="995">
        <v>99356.32</v>
      </c>
      <c r="N598" s="198"/>
    </row>
    <row r="599" spans="1:14" ht="15.75" thickBot="1">
      <c r="A599" s="212"/>
      <c r="B599" s="105"/>
      <c r="C599" s="105"/>
      <c r="D599" s="642"/>
      <c r="E599" s="582"/>
      <c r="F599" s="331"/>
      <c r="G599" s="331"/>
      <c r="H599" s="213"/>
      <c r="I599" s="27"/>
      <c r="J599" s="239"/>
      <c r="K599" s="213"/>
      <c r="L599" s="29"/>
      <c r="M599" s="1037"/>
      <c r="N599" s="1014"/>
    </row>
    <row r="600" spans="1:14" ht="15.75" thickBot="1">
      <c r="A600" s="763" t="s">
        <v>413</v>
      </c>
      <c r="B600" s="161"/>
      <c r="C600" s="161"/>
      <c r="D600" s="344"/>
      <c r="E600" s="346" t="s">
        <v>343</v>
      </c>
      <c r="F600" s="47"/>
      <c r="G600" s="47">
        <v>3000</v>
      </c>
      <c r="H600" s="164"/>
      <c r="I600" s="802"/>
      <c r="J600" s="678"/>
      <c r="K600" s="164"/>
      <c r="L600" s="39"/>
      <c r="M600" s="1109"/>
      <c r="N600" s="1115"/>
    </row>
    <row r="601" spans="1:14" ht="15.75" thickBot="1">
      <c r="A601" s="302">
        <v>717002</v>
      </c>
      <c r="B601" s="765"/>
      <c r="C601" s="765">
        <v>41</v>
      </c>
      <c r="D601" s="335" t="s">
        <v>326</v>
      </c>
      <c r="E601" s="608" t="s">
        <v>414</v>
      </c>
      <c r="F601" s="331"/>
      <c r="G601" s="239">
        <v>3000</v>
      </c>
      <c r="H601" s="698"/>
      <c r="I601" s="750"/>
      <c r="J601" s="198"/>
      <c r="K601" s="698"/>
      <c r="L601" s="29"/>
      <c r="M601" s="994"/>
      <c r="N601" s="979"/>
    </row>
    <row r="602" spans="1:14" ht="15.75" thickBot="1">
      <c r="A602" s="761"/>
      <c r="B602" s="38"/>
      <c r="C602" s="38"/>
      <c r="D602" s="334"/>
      <c r="E602" s="63" t="s">
        <v>337</v>
      </c>
      <c r="F602" s="64">
        <v>42239</v>
      </c>
      <c r="G602" s="64">
        <v>140127</v>
      </c>
      <c r="H602" s="767">
        <v>1181151</v>
      </c>
      <c r="I602" s="768">
        <f>I566+I574+I587</f>
        <v>1563651</v>
      </c>
      <c r="J602" s="168">
        <f>J566+J574+J587</f>
        <v>1334712</v>
      </c>
      <c r="K602" s="168">
        <f>K566+K574+K587</f>
        <v>320907</v>
      </c>
      <c r="L602" s="168">
        <f>L566+L574+L587+L584+L596</f>
        <v>427743</v>
      </c>
      <c r="M602" s="1110">
        <f>M566+M574+M587+M584+M596</f>
        <v>309549.85</v>
      </c>
      <c r="N602" s="1110">
        <f>(100/L602)*M602</f>
        <v>72.36818603694273</v>
      </c>
    </row>
    <row r="603" spans="1:14" ht="15.75" thickBot="1">
      <c r="A603" s="762"/>
      <c r="B603" s="138"/>
      <c r="C603" s="138"/>
      <c r="D603" s="356"/>
      <c r="E603" s="138"/>
      <c r="H603" s="804"/>
      <c r="I603" s="804"/>
      <c r="J603" s="804"/>
      <c r="K603" s="804"/>
      <c r="L603" s="804"/>
      <c r="M603" s="804"/>
      <c r="N603" s="804"/>
    </row>
    <row r="604" spans="1:14" ht="15.75" thickBot="1">
      <c r="A604" s="323" t="s">
        <v>181</v>
      </c>
      <c r="B604" s="766"/>
      <c r="C604" s="766"/>
      <c r="D604" s="344"/>
      <c r="E604" s="687" t="s">
        <v>338</v>
      </c>
      <c r="F604" s="201"/>
      <c r="G604" s="201"/>
      <c r="H604" s="805"/>
      <c r="I604" s="805"/>
      <c r="J604" s="338"/>
      <c r="K604" s="807"/>
      <c r="L604" s="805"/>
      <c r="M604" s="338"/>
      <c r="N604" s="338"/>
    </row>
    <row r="605" spans="1:14" ht="15">
      <c r="A605" s="764">
        <v>819002</v>
      </c>
      <c r="B605" s="78"/>
      <c r="C605" s="78">
        <v>41</v>
      </c>
      <c r="D605" s="641" t="s">
        <v>75</v>
      </c>
      <c r="E605" s="587" t="s">
        <v>415</v>
      </c>
      <c r="F605" s="803"/>
      <c r="G605" s="806"/>
      <c r="H605" s="683">
        <v>3000</v>
      </c>
      <c r="I605" s="683">
        <v>31000</v>
      </c>
      <c r="J605" s="1132">
        <v>31006</v>
      </c>
      <c r="K605" s="517">
        <v>1200</v>
      </c>
      <c r="L605" s="301">
        <v>450</v>
      </c>
      <c r="M605" s="1164">
        <v>448.41</v>
      </c>
      <c r="N605" s="1006">
        <f>(100/L605)*M605</f>
        <v>99.64666666666666</v>
      </c>
    </row>
    <row r="606" spans="1:14" ht="15">
      <c r="A606" s="179">
        <v>819002</v>
      </c>
      <c r="B606" s="78"/>
      <c r="C606" s="120">
        <v>41</v>
      </c>
      <c r="D606" s="559" t="s">
        <v>235</v>
      </c>
      <c r="E606" s="589" t="s">
        <v>428</v>
      </c>
      <c r="F606" s="690">
        <v>410</v>
      </c>
      <c r="G606" s="690">
        <v>2</v>
      </c>
      <c r="H606" s="688"/>
      <c r="I606" s="502">
        <v>500</v>
      </c>
      <c r="J606" s="266">
        <v>448</v>
      </c>
      <c r="K606" s="749"/>
      <c r="L606" s="689">
        <v>800</v>
      </c>
      <c r="M606" s="1118">
        <v>784.02</v>
      </c>
      <c r="N606" s="1006">
        <f>(100/L606)*M606</f>
        <v>98.0025</v>
      </c>
    </row>
    <row r="607" spans="1:14" ht="15">
      <c r="A607" s="965">
        <v>821005</v>
      </c>
      <c r="B607" s="966">
        <v>40</v>
      </c>
      <c r="C607" s="967">
        <v>41</v>
      </c>
      <c r="D607" s="968" t="s">
        <v>75</v>
      </c>
      <c r="E607" s="969" t="s">
        <v>484</v>
      </c>
      <c r="F607" s="970"/>
      <c r="G607" s="970"/>
      <c r="H607" s="971"/>
      <c r="I607" s="972">
        <v>10500</v>
      </c>
      <c r="J607" s="973">
        <v>10500</v>
      </c>
      <c r="K607" s="971">
        <v>42000</v>
      </c>
      <c r="L607" s="972">
        <v>42000</v>
      </c>
      <c r="M607" s="1119">
        <v>42000</v>
      </c>
      <c r="N607" s="1031">
        <f>(100/L607)*M607</f>
        <v>100.00000000000001</v>
      </c>
    </row>
    <row r="608" spans="1:14" ht="15">
      <c r="A608" s="179">
        <v>821007</v>
      </c>
      <c r="B608" s="78"/>
      <c r="C608" s="120">
        <v>41</v>
      </c>
      <c r="D608" s="559" t="s">
        <v>75</v>
      </c>
      <c r="E608" s="589" t="s">
        <v>439</v>
      </c>
      <c r="F608" s="691">
        <v>47424</v>
      </c>
      <c r="G608" s="691">
        <v>47424</v>
      </c>
      <c r="H608" s="663">
        <v>47424</v>
      </c>
      <c r="I608" s="170">
        <v>47424</v>
      </c>
      <c r="J608" s="267">
        <v>47424</v>
      </c>
      <c r="K608" s="663">
        <v>47424</v>
      </c>
      <c r="L608" s="170">
        <v>47424</v>
      </c>
      <c r="M608" s="1120">
        <v>47424</v>
      </c>
      <c r="N608" s="1031">
        <f>(100/L608)*M608</f>
        <v>100</v>
      </c>
    </row>
    <row r="609" spans="1:14" ht="15">
      <c r="A609" s="179">
        <v>821007</v>
      </c>
      <c r="B609" s="78">
        <v>50</v>
      </c>
      <c r="C609" s="120">
        <v>41</v>
      </c>
      <c r="D609" s="559" t="s">
        <v>75</v>
      </c>
      <c r="E609" s="587" t="s">
        <v>339</v>
      </c>
      <c r="F609" s="266">
        <v>14694</v>
      </c>
      <c r="G609" s="266">
        <v>14855</v>
      </c>
      <c r="H609" s="749">
        <v>14944</v>
      </c>
      <c r="I609" s="688">
        <v>14944</v>
      </c>
      <c r="J609" s="266">
        <v>14724</v>
      </c>
      <c r="K609" s="688">
        <v>14944</v>
      </c>
      <c r="L609" s="169">
        <v>15170</v>
      </c>
      <c r="M609" s="1118">
        <v>15169.17</v>
      </c>
      <c r="N609" s="1015">
        <f>(100/L609)*M609</f>
        <v>99.99452867501648</v>
      </c>
    </row>
    <row r="610" spans="1:14" ht="15.75" thickBot="1">
      <c r="A610" s="179">
        <v>821006</v>
      </c>
      <c r="B610" s="105">
        <v>20</v>
      </c>
      <c r="C610" s="120">
        <v>51</v>
      </c>
      <c r="D610" s="559" t="s">
        <v>75</v>
      </c>
      <c r="E610" s="587" t="s">
        <v>444</v>
      </c>
      <c r="F610" s="769"/>
      <c r="G610" s="769"/>
      <c r="H610" s="749">
        <v>500000</v>
      </c>
      <c r="I610" s="770">
        <v>499500</v>
      </c>
      <c r="J610" s="266">
        <v>498750</v>
      </c>
      <c r="K610" s="770"/>
      <c r="L610" s="771"/>
      <c r="M610" s="1118"/>
      <c r="N610" s="1128"/>
    </row>
    <row r="611" spans="1:14" ht="15.75" thickBot="1">
      <c r="A611" s="274"/>
      <c r="B611" s="98"/>
      <c r="C611" s="714"/>
      <c r="D611" s="588"/>
      <c r="E611" s="324" t="s">
        <v>338</v>
      </c>
      <c r="F611" s="325">
        <f>SUM(F605:F608)</f>
        <v>47834</v>
      </c>
      <c r="G611" s="325">
        <f>SUM(G605:G610)</f>
        <v>62281</v>
      </c>
      <c r="H611" s="326">
        <v>562368</v>
      </c>
      <c r="I611" s="325">
        <v>603868</v>
      </c>
      <c r="J611" s="171">
        <f>SUM(J604:J610)</f>
        <v>602852</v>
      </c>
      <c r="K611" s="326">
        <f>K605+K608+K609+K610+K607</f>
        <v>105568</v>
      </c>
      <c r="L611" s="171">
        <f>L605+L606+L608+L609+L607</f>
        <v>105844</v>
      </c>
      <c r="M611" s="1121">
        <f>M606+M608+M609+M607+M605</f>
        <v>105825.6</v>
      </c>
      <c r="N611" s="1121">
        <f>(100/L611)*M611</f>
        <v>99.98261592532407</v>
      </c>
    </row>
    <row r="612" spans="1:14" ht="15.75" thickBot="1">
      <c r="A612" s="40"/>
      <c r="B612" s="40"/>
      <c r="C612" s="40"/>
      <c r="D612" s="167"/>
      <c r="E612" s="58" t="s">
        <v>66</v>
      </c>
      <c r="H612" s="268"/>
      <c r="I612" s="268"/>
      <c r="J612" s="268"/>
      <c r="K612" s="268"/>
      <c r="L612" s="268"/>
      <c r="M612" s="1122"/>
      <c r="N612" s="245"/>
    </row>
    <row r="613" spans="1:14" ht="15.75" thickBot="1">
      <c r="A613" s="40"/>
      <c r="B613" s="40"/>
      <c r="C613" s="40"/>
      <c r="D613" s="167"/>
      <c r="E613" s="59" t="s">
        <v>329</v>
      </c>
      <c r="F613" s="311">
        <f aca="true" t="shared" si="82" ref="F613:M613">F561</f>
        <v>964821</v>
      </c>
      <c r="G613" s="311">
        <f t="shared" si="82"/>
        <v>929776</v>
      </c>
      <c r="H613" s="30">
        <f t="shared" si="82"/>
        <v>1125808</v>
      </c>
      <c r="I613" s="318">
        <f t="shared" si="82"/>
        <v>1342740</v>
      </c>
      <c r="J613" s="318">
        <f t="shared" si="82"/>
        <v>1022713</v>
      </c>
      <c r="K613" s="30">
        <f t="shared" si="82"/>
        <v>1400248</v>
      </c>
      <c r="L613" s="30">
        <f t="shared" si="82"/>
        <v>1506411.8</v>
      </c>
      <c r="M613" s="1123">
        <f t="shared" si="82"/>
        <v>1306763.36</v>
      </c>
      <c r="N613" s="982">
        <f aca="true" t="shared" si="83" ref="N613:N618">(100/L613)*M613</f>
        <v>86.74675543566507</v>
      </c>
    </row>
    <row r="614" spans="1:14" ht="15.75" thickBot="1">
      <c r="A614" s="40"/>
      <c r="B614" s="40"/>
      <c r="C614" s="40"/>
      <c r="D614" s="126"/>
      <c r="E614" s="61" t="s">
        <v>330</v>
      </c>
      <c r="F614" s="64">
        <f>F562</f>
        <v>450283</v>
      </c>
      <c r="G614" s="64">
        <f>G562</f>
        <v>528258</v>
      </c>
      <c r="H614" s="316">
        <v>434000</v>
      </c>
      <c r="I614" s="319">
        <v>517728</v>
      </c>
      <c r="J614" s="311">
        <f>J560</f>
        <v>512521</v>
      </c>
      <c r="K614" s="316">
        <v>494200</v>
      </c>
      <c r="L614" s="328">
        <v>594449</v>
      </c>
      <c r="M614" s="1124">
        <v>594448.2</v>
      </c>
      <c r="N614" s="1129">
        <f t="shared" si="83"/>
        <v>99.99986542159208</v>
      </c>
    </row>
    <row r="615" spans="1:14" ht="15.75" thickBot="1">
      <c r="A615" s="40"/>
      <c r="B615" s="40"/>
      <c r="C615" s="40"/>
      <c r="D615" s="126"/>
      <c r="E615" s="63" t="s">
        <v>579</v>
      </c>
      <c r="F615" s="64"/>
      <c r="G615" s="64"/>
      <c r="H615" s="64"/>
      <c r="I615" s="64"/>
      <c r="J615" s="64"/>
      <c r="K615" s="64"/>
      <c r="L615" s="64">
        <v>8000</v>
      </c>
      <c r="M615" s="1178">
        <v>8000</v>
      </c>
      <c r="N615" s="1099">
        <f t="shared" si="83"/>
        <v>100</v>
      </c>
    </row>
    <row r="616" spans="1:14" ht="15.75" thickBot="1">
      <c r="A616" s="40"/>
      <c r="B616" s="40"/>
      <c r="C616" s="40"/>
      <c r="D616" s="126"/>
      <c r="E616" s="309" t="s">
        <v>580</v>
      </c>
      <c r="F616" s="312">
        <v>42239</v>
      </c>
      <c r="G616" s="312">
        <v>140127</v>
      </c>
      <c r="H616" s="312">
        <v>1181151</v>
      </c>
      <c r="I616" s="1177">
        <f>I602</f>
        <v>1563651</v>
      </c>
      <c r="J616" s="312">
        <v>1334713</v>
      </c>
      <c r="K616" s="1177">
        <f>K602</f>
        <v>320907</v>
      </c>
      <c r="L616" s="312">
        <f>L602</f>
        <v>427743</v>
      </c>
      <c r="M616" s="1125">
        <f>M602</f>
        <v>309549.85</v>
      </c>
      <c r="N616" s="1099">
        <f t="shared" si="83"/>
        <v>72.36818603694273</v>
      </c>
    </row>
    <row r="617" spans="1:14" ht="15.75" thickBot="1">
      <c r="A617" s="155"/>
      <c r="B617" s="155"/>
      <c r="C617" s="155"/>
      <c r="D617" s="126"/>
      <c r="E617" s="310" t="s">
        <v>338</v>
      </c>
      <c r="F617" s="314">
        <f>F611</f>
        <v>47834</v>
      </c>
      <c r="G617" s="314">
        <f>G611</f>
        <v>62281</v>
      </c>
      <c r="H617" s="314">
        <f>H611</f>
        <v>562368</v>
      </c>
      <c r="I617" s="320">
        <v>603868</v>
      </c>
      <c r="J617" s="314">
        <f>J611</f>
        <v>602852</v>
      </c>
      <c r="K617" s="320">
        <f>K611</f>
        <v>105568</v>
      </c>
      <c r="L617" s="314">
        <f>L611</f>
        <v>105844</v>
      </c>
      <c r="M617" s="1126">
        <f>M611</f>
        <v>105825.6</v>
      </c>
      <c r="N617" s="1130">
        <f t="shared" si="83"/>
        <v>99.98261592532407</v>
      </c>
    </row>
    <row r="618" spans="1:14" ht="15.75" thickBot="1">
      <c r="A618" s="155"/>
      <c r="B618" s="155"/>
      <c r="C618" s="155"/>
      <c r="D618" s="126"/>
      <c r="E618" s="58" t="s">
        <v>340</v>
      </c>
      <c r="F618" s="315">
        <f>SUM(F613:F617)</f>
        <v>1505177</v>
      </c>
      <c r="G618" s="315">
        <f>SUM(G613:G617)</f>
        <v>1660442</v>
      </c>
      <c r="H618" s="317">
        <f aca="true" t="shared" si="84" ref="H618:M618">H613+H614+H616+H617</f>
        <v>3303327</v>
      </c>
      <c r="I618" s="317">
        <f t="shared" si="84"/>
        <v>4027987</v>
      </c>
      <c r="J618" s="317">
        <f t="shared" si="84"/>
        <v>3472799</v>
      </c>
      <c r="K618" s="317">
        <f t="shared" si="84"/>
        <v>2320923</v>
      </c>
      <c r="L618" s="317">
        <f t="shared" si="84"/>
        <v>2634447.8</v>
      </c>
      <c r="M618" s="1127">
        <f t="shared" si="84"/>
        <v>2316587.0100000002</v>
      </c>
      <c r="N618" s="1131">
        <f t="shared" si="83"/>
        <v>87.93444341542849</v>
      </c>
    </row>
    <row r="619" ht="15">
      <c r="N619" s="218"/>
    </row>
    <row r="620" spans="5:13" ht="15">
      <c r="E620" t="s">
        <v>581</v>
      </c>
      <c r="F620" s="1150">
        <v>81058.28</v>
      </c>
      <c r="H620" t="s">
        <v>524</v>
      </c>
      <c r="I620" t="s">
        <v>589</v>
      </c>
      <c r="M620" s="1150">
        <v>71410.23</v>
      </c>
    </row>
    <row r="621" spans="5:13" ht="15">
      <c r="E621" t="s">
        <v>592</v>
      </c>
      <c r="F621" s="1150"/>
      <c r="G621" t="s">
        <v>525</v>
      </c>
      <c r="I621" t="s">
        <v>584</v>
      </c>
      <c r="M621" s="1150" t="s">
        <v>591</v>
      </c>
    </row>
    <row r="622" spans="5:13" ht="15">
      <c r="E622" t="s">
        <v>582</v>
      </c>
      <c r="F622" s="1150">
        <v>6059.96</v>
      </c>
      <c r="I622" t="s">
        <v>590</v>
      </c>
      <c r="M622" s="1150"/>
    </row>
    <row r="623" spans="5:13" ht="15">
      <c r="E623" t="s">
        <v>583</v>
      </c>
      <c r="F623" s="1150">
        <v>2288.4</v>
      </c>
      <c r="I623" t="s">
        <v>585</v>
      </c>
      <c r="M623" s="1150">
        <v>334689.48</v>
      </c>
    </row>
    <row r="624" spans="5:6" ht="15">
      <c r="E624" t="s">
        <v>526</v>
      </c>
      <c r="F624" s="1150">
        <v>858.99</v>
      </c>
    </row>
    <row r="625" spans="5:7" ht="15">
      <c r="E625" t="s">
        <v>527</v>
      </c>
      <c r="G625" t="s">
        <v>586</v>
      </c>
    </row>
    <row r="626" spans="5:6" ht="15">
      <c r="E626" t="s">
        <v>528</v>
      </c>
      <c r="F626" t="s">
        <v>529</v>
      </c>
    </row>
  </sheetData>
  <sheetProtection/>
  <mergeCells count="14">
    <mergeCell ref="A2:A3"/>
    <mergeCell ref="E2:E3"/>
    <mergeCell ref="F2:F3"/>
    <mergeCell ref="G2:G3"/>
    <mergeCell ref="H2:H3"/>
    <mergeCell ref="I2:I3"/>
    <mergeCell ref="K2:K3"/>
    <mergeCell ref="L2:L3"/>
    <mergeCell ref="M2:M3"/>
    <mergeCell ref="N2:N3"/>
    <mergeCell ref="F1:G1"/>
    <mergeCell ref="H1:J1"/>
    <mergeCell ref="K1:M1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7"/>
  <sheetViews>
    <sheetView view="pageLayout" zoomScale="106" zoomScaleNormal="130" zoomScalePageLayoutView="106" workbookViewId="0" topLeftCell="A1">
      <selection activeCell="T615" sqref="T615"/>
    </sheetView>
  </sheetViews>
  <sheetFormatPr defaultColWidth="9.140625" defaultRowHeight="15"/>
  <cols>
    <col min="1" max="1" width="7.57421875" style="0" customWidth="1"/>
    <col min="2" max="2" width="3.57421875" style="0" customWidth="1"/>
    <col min="3" max="3" width="4.421875" style="0" customWidth="1"/>
    <col min="4" max="4" width="4.57421875" style="0" customWidth="1"/>
    <col min="5" max="5" width="33.140625" style="0" customWidth="1"/>
    <col min="6" max="6" width="10.7109375" style="0" customWidth="1"/>
    <col min="7" max="7" width="8.57421875" style="0" customWidth="1"/>
    <col min="8" max="8" width="9.28125" style="0" customWidth="1"/>
    <col min="9" max="10" width="9.7109375" style="0" customWidth="1"/>
    <col min="11" max="11" width="9.8515625" style="0" customWidth="1"/>
    <col min="12" max="12" width="8.8515625" style="0" customWidth="1"/>
    <col min="13" max="13" width="8.421875" style="0" customWidth="1"/>
  </cols>
  <sheetData>
    <row r="1" spans="1:13" ht="16.5" thickBot="1">
      <c r="A1" s="343"/>
      <c r="B1" s="57"/>
      <c r="C1" s="57"/>
      <c r="D1" s="344"/>
      <c r="E1" s="345" t="s">
        <v>71</v>
      </c>
      <c r="F1" s="1210" t="s">
        <v>1</v>
      </c>
      <c r="G1" s="1211"/>
      <c r="H1" s="1212" t="s">
        <v>451</v>
      </c>
      <c r="I1" s="1212"/>
      <c r="J1" s="1211"/>
      <c r="K1" s="1213" t="s">
        <v>502</v>
      </c>
      <c r="L1" s="1213"/>
      <c r="M1" s="1214"/>
    </row>
    <row r="2" spans="1:13" ht="15">
      <c r="A2" s="1215" t="s">
        <v>6</v>
      </c>
      <c r="B2" s="67" t="s">
        <v>2</v>
      </c>
      <c r="C2" s="704" t="s">
        <v>441</v>
      </c>
      <c r="D2" s="68" t="s">
        <v>72</v>
      </c>
      <c r="E2" s="1217" t="s">
        <v>3</v>
      </c>
      <c r="F2" s="1219" t="s">
        <v>426</v>
      </c>
      <c r="G2" s="1219" t="s">
        <v>455</v>
      </c>
      <c r="H2" s="1221" t="s">
        <v>4</v>
      </c>
      <c r="I2" s="1206" t="s">
        <v>5</v>
      </c>
      <c r="J2" s="1208" t="s">
        <v>520</v>
      </c>
      <c r="K2" s="1221" t="s">
        <v>378</v>
      </c>
      <c r="L2" s="1206" t="s">
        <v>423</v>
      </c>
      <c r="M2" s="1208" t="s">
        <v>452</v>
      </c>
    </row>
    <row r="3" spans="1:13" ht="15.75" thickBot="1">
      <c r="A3" s="1216"/>
      <c r="B3" s="69" t="s">
        <v>7</v>
      </c>
      <c r="C3" s="705"/>
      <c r="D3" s="552" t="s">
        <v>73</v>
      </c>
      <c r="E3" s="1218"/>
      <c r="F3" s="1220"/>
      <c r="G3" s="1220"/>
      <c r="H3" s="1222"/>
      <c r="I3" s="1207"/>
      <c r="J3" s="1209"/>
      <c r="K3" s="1222"/>
      <c r="L3" s="1207"/>
      <c r="M3" s="1209"/>
    </row>
    <row r="4" spans="1:13" ht="15.75" thickBot="1">
      <c r="A4" s="199" t="s">
        <v>351</v>
      </c>
      <c r="B4" s="18"/>
      <c r="C4" s="706"/>
      <c r="D4" s="553"/>
      <c r="E4" s="546" t="s">
        <v>74</v>
      </c>
      <c r="F4" s="30">
        <f>F5+F6+F16+F18+F24+F51+F61+F70+F72+F104</f>
        <v>338424</v>
      </c>
      <c r="G4" s="30">
        <f>G5+G6+G16+G18+G24+G51+G61+G71+G72+G104</f>
        <v>358027</v>
      </c>
      <c r="H4" s="72">
        <f>H5+H6+H16+H18+H24+H51+H61+H72+H104</f>
        <v>337022</v>
      </c>
      <c r="I4" s="72">
        <f>I5+I6+I16+I18+I24+I51+I61+I72+I104+I71</f>
        <v>361852</v>
      </c>
      <c r="J4" s="60">
        <f>J5+J6+J16+J18+J24+J51+J61+J70+J72+J104+J71</f>
        <v>342687</v>
      </c>
      <c r="K4" s="72">
        <f>K5+K6+K16+K18+K24+K51+K61+K72+K104</f>
        <v>365432</v>
      </c>
      <c r="L4" s="72">
        <f>L5+L6+L16+L18+L24+L51+L61+L70+L72+L104</f>
        <v>307262</v>
      </c>
      <c r="M4" s="60">
        <f>M5+M6+M16+M18+M24+M51+M61+M70+M72+M104</f>
        <v>307062</v>
      </c>
    </row>
    <row r="5" spans="1:13" ht="15">
      <c r="A5" s="215">
        <v>611000</v>
      </c>
      <c r="B5" s="74"/>
      <c r="C5" s="707">
        <v>41</v>
      </c>
      <c r="D5" s="783" t="s">
        <v>75</v>
      </c>
      <c r="E5" s="547" t="s">
        <v>76</v>
      </c>
      <c r="F5" s="223">
        <v>164922</v>
      </c>
      <c r="G5" s="223">
        <v>168133</v>
      </c>
      <c r="H5" s="75">
        <v>170000</v>
      </c>
      <c r="I5" s="75">
        <v>159360</v>
      </c>
      <c r="J5" s="223">
        <v>159807</v>
      </c>
      <c r="K5" s="75">
        <v>166000</v>
      </c>
      <c r="L5" s="75">
        <v>159000</v>
      </c>
      <c r="M5" s="223">
        <v>159000</v>
      </c>
    </row>
    <row r="6" spans="1:13" ht="15">
      <c r="A6" s="177">
        <v>62</v>
      </c>
      <c r="B6" s="3"/>
      <c r="C6" s="707"/>
      <c r="D6" s="554"/>
      <c r="E6" s="548" t="s">
        <v>77</v>
      </c>
      <c r="F6" s="181">
        <f>SUM(F7:F15)</f>
        <v>59444</v>
      </c>
      <c r="G6" s="181">
        <f aca="true" t="shared" si="0" ref="G6:M6">SUM(G7:G15)</f>
        <v>62775</v>
      </c>
      <c r="H6" s="5">
        <f>SUM(H7:H15)</f>
        <v>65200</v>
      </c>
      <c r="I6" s="5">
        <f>SUM(I7:I15)</f>
        <v>65200</v>
      </c>
      <c r="J6" s="181">
        <f t="shared" si="0"/>
        <v>59089</v>
      </c>
      <c r="K6" s="5">
        <f t="shared" si="0"/>
        <v>61970</v>
      </c>
      <c r="L6" s="5">
        <f t="shared" si="0"/>
        <v>61970</v>
      </c>
      <c r="M6" s="181">
        <f t="shared" si="0"/>
        <v>61970</v>
      </c>
    </row>
    <row r="7" spans="1:18" ht="15">
      <c r="A7" s="182">
        <v>621000</v>
      </c>
      <c r="B7" s="7"/>
      <c r="C7" s="221">
        <v>41</v>
      </c>
      <c r="D7" s="555" t="s">
        <v>75</v>
      </c>
      <c r="E7" s="549" t="s">
        <v>78</v>
      </c>
      <c r="F7" s="183">
        <v>6656</v>
      </c>
      <c r="G7" s="183">
        <v>6926</v>
      </c>
      <c r="H7" s="54">
        <v>7650</v>
      </c>
      <c r="I7" s="22">
        <v>7650</v>
      </c>
      <c r="J7" s="194">
        <v>7551</v>
      </c>
      <c r="K7" s="54">
        <v>8920</v>
      </c>
      <c r="L7" s="22">
        <v>8920</v>
      </c>
      <c r="M7" s="194">
        <v>8920</v>
      </c>
      <c r="R7" s="201"/>
    </row>
    <row r="8" spans="1:18" ht="15">
      <c r="A8" s="184">
        <v>623000</v>
      </c>
      <c r="B8" s="9"/>
      <c r="C8" s="352">
        <v>41</v>
      </c>
      <c r="D8" s="556" t="s">
        <v>75</v>
      </c>
      <c r="E8" s="509" t="s">
        <v>79</v>
      </c>
      <c r="F8" s="185">
        <v>9845</v>
      </c>
      <c r="G8" s="185">
        <v>10111</v>
      </c>
      <c r="H8" s="49">
        <v>10650</v>
      </c>
      <c r="I8" s="8">
        <v>10650</v>
      </c>
      <c r="J8" s="185">
        <v>8652</v>
      </c>
      <c r="K8" s="49">
        <v>8500</v>
      </c>
      <c r="L8" s="8">
        <v>8500</v>
      </c>
      <c r="M8" s="185">
        <v>8500</v>
      </c>
      <c r="O8" s="201"/>
      <c r="R8" s="201"/>
    </row>
    <row r="9" spans="1:17" ht="15">
      <c r="A9" s="184">
        <v>625001</v>
      </c>
      <c r="B9" s="9"/>
      <c r="C9" s="14">
        <v>41</v>
      </c>
      <c r="D9" s="557" t="s">
        <v>75</v>
      </c>
      <c r="E9" s="509" t="s">
        <v>80</v>
      </c>
      <c r="F9" s="185">
        <v>2323</v>
      </c>
      <c r="G9" s="185">
        <v>2436</v>
      </c>
      <c r="H9" s="49">
        <v>2700</v>
      </c>
      <c r="I9" s="8">
        <v>2700</v>
      </c>
      <c r="J9" s="185">
        <v>2280</v>
      </c>
      <c r="K9" s="49">
        <v>2450</v>
      </c>
      <c r="L9" s="8">
        <v>2450</v>
      </c>
      <c r="M9" s="185">
        <v>2450</v>
      </c>
      <c r="O9" s="201"/>
      <c r="Q9" s="201"/>
    </row>
    <row r="10" spans="1:13" ht="15">
      <c r="A10" s="184">
        <v>625002</v>
      </c>
      <c r="B10" s="9"/>
      <c r="C10" s="221">
        <v>41</v>
      </c>
      <c r="D10" s="557" t="s">
        <v>75</v>
      </c>
      <c r="E10" s="509" t="s">
        <v>81</v>
      </c>
      <c r="F10" s="185">
        <v>24062</v>
      </c>
      <c r="G10" s="185">
        <v>25681</v>
      </c>
      <c r="H10" s="49">
        <v>25900</v>
      </c>
      <c r="I10" s="8">
        <v>25900</v>
      </c>
      <c r="J10" s="185">
        <v>24119</v>
      </c>
      <c r="K10" s="49">
        <v>24500</v>
      </c>
      <c r="L10" s="8">
        <v>24500</v>
      </c>
      <c r="M10" s="185">
        <v>24500</v>
      </c>
    </row>
    <row r="11" spans="1:13" ht="15">
      <c r="A11" s="182">
        <v>625003</v>
      </c>
      <c r="B11" s="53"/>
      <c r="C11" s="352">
        <v>41</v>
      </c>
      <c r="D11" s="557" t="s">
        <v>75</v>
      </c>
      <c r="E11" s="549" t="s">
        <v>82</v>
      </c>
      <c r="F11" s="183">
        <v>1375</v>
      </c>
      <c r="G11" s="183">
        <v>1362</v>
      </c>
      <c r="H11" s="49">
        <v>1500</v>
      </c>
      <c r="I11" s="8">
        <v>1500</v>
      </c>
      <c r="J11" s="185">
        <v>1404</v>
      </c>
      <c r="K11" s="49">
        <v>1450</v>
      </c>
      <c r="L11" s="8">
        <v>1450</v>
      </c>
      <c r="M11" s="185">
        <v>1450</v>
      </c>
    </row>
    <row r="12" spans="1:13" ht="15">
      <c r="A12" s="184">
        <v>625004</v>
      </c>
      <c r="B12" s="34"/>
      <c r="C12" s="14">
        <v>41</v>
      </c>
      <c r="D12" s="557" t="s">
        <v>75</v>
      </c>
      <c r="E12" s="509" t="s">
        <v>83</v>
      </c>
      <c r="F12" s="185">
        <v>4969</v>
      </c>
      <c r="G12" s="185">
        <v>5298</v>
      </c>
      <c r="H12" s="49">
        <v>5500</v>
      </c>
      <c r="I12" s="8">
        <v>5500</v>
      </c>
      <c r="J12" s="185">
        <v>4752</v>
      </c>
      <c r="K12" s="49">
        <v>5300</v>
      </c>
      <c r="L12" s="8">
        <v>5300</v>
      </c>
      <c r="M12" s="185">
        <v>5300</v>
      </c>
    </row>
    <row r="13" spans="1:13" ht="15">
      <c r="A13" s="195">
        <v>625005</v>
      </c>
      <c r="B13" s="36"/>
      <c r="C13" s="221">
        <v>41</v>
      </c>
      <c r="D13" s="557" t="s">
        <v>75</v>
      </c>
      <c r="E13" s="42" t="s">
        <v>84</v>
      </c>
      <c r="F13" s="196">
        <v>1627</v>
      </c>
      <c r="G13" s="196">
        <v>1722</v>
      </c>
      <c r="H13" s="49">
        <v>1800</v>
      </c>
      <c r="I13" s="8">
        <v>1800</v>
      </c>
      <c r="J13" s="185">
        <v>1549</v>
      </c>
      <c r="K13" s="49">
        <v>1750</v>
      </c>
      <c r="L13" s="8">
        <v>1750</v>
      </c>
      <c r="M13" s="185">
        <v>1750</v>
      </c>
    </row>
    <row r="14" spans="1:13" ht="15">
      <c r="A14" s="184">
        <v>625007</v>
      </c>
      <c r="B14" s="34"/>
      <c r="C14" s="352">
        <v>41</v>
      </c>
      <c r="D14" s="555" t="s">
        <v>75</v>
      </c>
      <c r="E14" s="509" t="s">
        <v>85</v>
      </c>
      <c r="F14" s="185">
        <v>8168</v>
      </c>
      <c r="G14" s="185">
        <v>8740</v>
      </c>
      <c r="H14" s="49">
        <v>8900</v>
      </c>
      <c r="I14" s="8">
        <v>8900</v>
      </c>
      <c r="J14" s="185">
        <v>8284</v>
      </c>
      <c r="K14" s="49">
        <v>8500</v>
      </c>
      <c r="L14" s="8">
        <v>8500</v>
      </c>
      <c r="M14" s="185">
        <v>8500</v>
      </c>
    </row>
    <row r="15" spans="1:13" ht="15">
      <c r="A15" s="186">
        <v>627000</v>
      </c>
      <c r="B15" s="50"/>
      <c r="C15" s="140">
        <v>41</v>
      </c>
      <c r="D15" s="558" t="s">
        <v>75</v>
      </c>
      <c r="E15" s="560" t="s">
        <v>86</v>
      </c>
      <c r="F15" s="187">
        <v>419</v>
      </c>
      <c r="G15" s="187">
        <v>499</v>
      </c>
      <c r="H15" s="83">
        <v>600</v>
      </c>
      <c r="I15" s="10">
        <v>600</v>
      </c>
      <c r="J15" s="187">
        <v>498</v>
      </c>
      <c r="K15" s="83">
        <v>600</v>
      </c>
      <c r="L15" s="10">
        <v>600</v>
      </c>
      <c r="M15" s="187">
        <v>600</v>
      </c>
    </row>
    <row r="16" spans="1:13" ht="15">
      <c r="A16" s="207">
        <v>631</v>
      </c>
      <c r="B16" s="77"/>
      <c r="C16" s="708"/>
      <c r="D16" s="554"/>
      <c r="E16" s="547" t="s">
        <v>349</v>
      </c>
      <c r="F16" s="178">
        <v>660</v>
      </c>
      <c r="G16" s="178">
        <v>462</v>
      </c>
      <c r="H16" s="5">
        <f>H17</f>
        <v>500</v>
      </c>
      <c r="I16" s="4">
        <f>I17</f>
        <v>500</v>
      </c>
      <c r="J16" s="178">
        <v>184</v>
      </c>
      <c r="K16" s="5">
        <f>K17</f>
        <v>300</v>
      </c>
      <c r="L16" s="4">
        <v>300</v>
      </c>
      <c r="M16" s="178">
        <f>M17</f>
        <v>300</v>
      </c>
    </row>
    <row r="17" spans="1:13" ht="15">
      <c r="A17" s="209">
        <v>631001</v>
      </c>
      <c r="B17" s="79"/>
      <c r="C17" s="122">
        <v>41</v>
      </c>
      <c r="D17" s="554" t="s">
        <v>75</v>
      </c>
      <c r="E17" s="551" t="s">
        <v>350</v>
      </c>
      <c r="F17" s="240">
        <v>660</v>
      </c>
      <c r="G17" s="240">
        <v>462</v>
      </c>
      <c r="H17" s="80">
        <v>500</v>
      </c>
      <c r="I17" s="81">
        <v>500</v>
      </c>
      <c r="J17" s="180">
        <v>184</v>
      </c>
      <c r="K17" s="80">
        <v>300</v>
      </c>
      <c r="L17" s="81">
        <v>300</v>
      </c>
      <c r="M17" s="180">
        <v>300</v>
      </c>
    </row>
    <row r="18" spans="1:13" ht="15">
      <c r="A18" s="177">
        <v>632</v>
      </c>
      <c r="B18" s="77"/>
      <c r="C18" s="86"/>
      <c r="D18" s="559"/>
      <c r="E18" s="548" t="s">
        <v>87</v>
      </c>
      <c r="F18" s="178">
        <f>SUM(F19:F23)</f>
        <v>6307</v>
      </c>
      <c r="G18" s="178">
        <f aca="true" t="shared" si="1" ref="G18:M18">SUM(G19:G23)</f>
        <v>5920</v>
      </c>
      <c r="H18" s="5">
        <f>SUM(H19:H23)</f>
        <v>5150</v>
      </c>
      <c r="I18" s="4">
        <f>SUM(I19:I23)</f>
        <v>6420</v>
      </c>
      <c r="J18" s="178">
        <f t="shared" si="1"/>
        <v>6365</v>
      </c>
      <c r="K18" s="5">
        <f t="shared" si="1"/>
        <v>6350</v>
      </c>
      <c r="L18" s="4">
        <f t="shared" si="1"/>
        <v>6350</v>
      </c>
      <c r="M18" s="178">
        <f t="shared" si="1"/>
        <v>6350</v>
      </c>
    </row>
    <row r="19" spans="1:13" ht="17.25" customHeight="1">
      <c r="A19" s="182">
        <v>632002</v>
      </c>
      <c r="B19" s="53"/>
      <c r="C19" s="88">
        <v>41</v>
      </c>
      <c r="D19" s="563" t="s">
        <v>75</v>
      </c>
      <c r="E19" s="549" t="s">
        <v>286</v>
      </c>
      <c r="F19" s="183">
        <v>408</v>
      </c>
      <c r="G19" s="183"/>
      <c r="H19" s="94"/>
      <c r="I19" s="6"/>
      <c r="J19" s="183"/>
      <c r="K19" s="94"/>
      <c r="L19" s="6"/>
      <c r="M19" s="183"/>
    </row>
    <row r="20" spans="1:13" ht="0.75" customHeight="1">
      <c r="A20" s="184">
        <v>632001</v>
      </c>
      <c r="B20" s="34">
        <v>2</v>
      </c>
      <c r="C20" s="88"/>
      <c r="D20" s="564" t="s">
        <v>88</v>
      </c>
      <c r="E20" s="509" t="s">
        <v>90</v>
      </c>
      <c r="F20" s="185"/>
      <c r="G20" s="185"/>
      <c r="H20" s="49"/>
      <c r="I20" s="49"/>
      <c r="J20" s="185"/>
      <c r="K20" s="49"/>
      <c r="L20" s="49"/>
      <c r="M20" s="224"/>
    </row>
    <row r="21" spans="1:13" ht="15">
      <c r="A21" s="184">
        <v>632003</v>
      </c>
      <c r="B21" s="34">
        <v>1</v>
      </c>
      <c r="C21" s="88">
        <v>41</v>
      </c>
      <c r="D21" s="564" t="s">
        <v>88</v>
      </c>
      <c r="E21" s="509" t="s">
        <v>91</v>
      </c>
      <c r="F21" s="185">
        <v>3299</v>
      </c>
      <c r="G21" s="185">
        <v>3490</v>
      </c>
      <c r="H21" s="49">
        <v>2800</v>
      </c>
      <c r="I21" s="49">
        <v>3940</v>
      </c>
      <c r="J21" s="185">
        <v>3935</v>
      </c>
      <c r="K21" s="49">
        <v>4000</v>
      </c>
      <c r="L21" s="49">
        <v>4000</v>
      </c>
      <c r="M21" s="224">
        <v>4000</v>
      </c>
    </row>
    <row r="22" spans="1:13" ht="15">
      <c r="A22" s="184">
        <v>632003</v>
      </c>
      <c r="B22" s="9">
        <v>2</v>
      </c>
      <c r="C22" s="709">
        <v>41</v>
      </c>
      <c r="D22" s="564" t="s">
        <v>88</v>
      </c>
      <c r="E22" s="509" t="s">
        <v>92</v>
      </c>
      <c r="F22" s="185">
        <v>2600</v>
      </c>
      <c r="G22" s="185">
        <v>2430</v>
      </c>
      <c r="H22" s="37">
        <v>2300</v>
      </c>
      <c r="I22" s="37">
        <v>2430</v>
      </c>
      <c r="J22" s="196">
        <v>2430</v>
      </c>
      <c r="K22" s="37">
        <v>2300</v>
      </c>
      <c r="L22" s="37">
        <v>2300</v>
      </c>
      <c r="M22" s="198">
        <v>2300</v>
      </c>
    </row>
    <row r="23" spans="1:13" ht="15">
      <c r="A23" s="192">
        <v>632003</v>
      </c>
      <c r="B23" s="33">
        <v>3</v>
      </c>
      <c r="C23" s="219">
        <v>41</v>
      </c>
      <c r="D23" s="565" t="s">
        <v>88</v>
      </c>
      <c r="E23" s="560" t="s">
        <v>93</v>
      </c>
      <c r="F23" s="187"/>
      <c r="G23" s="187"/>
      <c r="H23" s="561">
        <v>50</v>
      </c>
      <c r="I23" s="24">
        <v>50</v>
      </c>
      <c r="J23" s="225"/>
      <c r="K23" s="561">
        <v>50</v>
      </c>
      <c r="L23" s="24">
        <v>50</v>
      </c>
      <c r="M23" s="225">
        <v>50</v>
      </c>
    </row>
    <row r="24" spans="1:13" ht="15">
      <c r="A24" s="177">
        <v>633</v>
      </c>
      <c r="B24" s="77"/>
      <c r="C24" s="86"/>
      <c r="D24" s="559"/>
      <c r="E24" s="548" t="s">
        <v>94</v>
      </c>
      <c r="F24" s="178">
        <f>SUM(F25:F50)</f>
        <v>13118</v>
      </c>
      <c r="G24" s="178">
        <f aca="true" t="shared" si="2" ref="G24:M24">SUM(G25:G50)</f>
        <v>12653</v>
      </c>
      <c r="H24" s="5">
        <f t="shared" si="2"/>
        <v>12200</v>
      </c>
      <c r="I24" s="5">
        <f t="shared" si="2"/>
        <v>14045</v>
      </c>
      <c r="J24" s="178">
        <f t="shared" si="2"/>
        <v>11932</v>
      </c>
      <c r="K24" s="5">
        <f t="shared" si="2"/>
        <v>27300</v>
      </c>
      <c r="L24" s="5">
        <f t="shared" si="2"/>
        <v>9630</v>
      </c>
      <c r="M24" s="181">
        <f t="shared" si="2"/>
        <v>9630</v>
      </c>
    </row>
    <row r="25" spans="1:13" ht="15">
      <c r="A25" s="193">
        <v>633001</v>
      </c>
      <c r="B25" s="23"/>
      <c r="C25" s="221">
        <v>41</v>
      </c>
      <c r="D25" s="566" t="s">
        <v>75</v>
      </c>
      <c r="E25" s="562" t="s">
        <v>95</v>
      </c>
      <c r="F25" s="194">
        <v>170</v>
      </c>
      <c r="G25" s="194"/>
      <c r="H25" s="54"/>
      <c r="I25" s="22">
        <v>1350</v>
      </c>
      <c r="J25" s="194">
        <v>1343</v>
      </c>
      <c r="K25" s="54"/>
      <c r="L25" s="22"/>
      <c r="M25" s="194"/>
    </row>
    <row r="26" spans="1:13" ht="15">
      <c r="A26" s="184">
        <v>633002</v>
      </c>
      <c r="B26" s="9"/>
      <c r="C26" s="352">
        <v>41</v>
      </c>
      <c r="D26" s="557" t="s">
        <v>75</v>
      </c>
      <c r="E26" s="509" t="s">
        <v>96</v>
      </c>
      <c r="F26" s="185">
        <v>2790</v>
      </c>
      <c r="G26" s="185">
        <v>670</v>
      </c>
      <c r="H26" s="49">
        <v>3000</v>
      </c>
      <c r="I26" s="8">
        <v>1760</v>
      </c>
      <c r="J26" s="185">
        <v>1760</v>
      </c>
      <c r="K26" s="49">
        <v>3000</v>
      </c>
      <c r="L26" s="8"/>
      <c r="M26" s="185"/>
    </row>
    <row r="27" spans="1:13" ht="15">
      <c r="A27" s="184">
        <v>633004</v>
      </c>
      <c r="B27" s="36">
        <v>1</v>
      </c>
      <c r="C27" s="14">
        <v>41</v>
      </c>
      <c r="D27" s="555" t="s">
        <v>75</v>
      </c>
      <c r="E27" s="42" t="s">
        <v>386</v>
      </c>
      <c r="F27" s="196">
        <v>550</v>
      </c>
      <c r="G27" s="196"/>
      <c r="H27" s="37"/>
      <c r="I27" s="37"/>
      <c r="J27" s="196"/>
      <c r="K27" s="37"/>
      <c r="L27" s="8"/>
      <c r="M27" s="198"/>
    </row>
    <row r="28" spans="1:13" ht="15">
      <c r="A28" s="184">
        <v>633004</v>
      </c>
      <c r="B28" s="9">
        <v>2</v>
      </c>
      <c r="C28" s="221">
        <v>41</v>
      </c>
      <c r="D28" s="557" t="s">
        <v>75</v>
      </c>
      <c r="E28" s="509" t="s">
        <v>97</v>
      </c>
      <c r="F28" s="185">
        <v>383</v>
      </c>
      <c r="G28" s="185">
        <v>997</v>
      </c>
      <c r="H28" s="49">
        <v>1000</v>
      </c>
      <c r="I28" s="8">
        <v>1000</v>
      </c>
      <c r="J28" s="185">
        <v>482</v>
      </c>
      <c r="K28" s="49">
        <v>1000</v>
      </c>
      <c r="L28" s="8">
        <v>1000</v>
      </c>
      <c r="M28" s="185">
        <v>1000</v>
      </c>
    </row>
    <row r="29" spans="1:13" ht="15">
      <c r="A29" s="184">
        <v>633004</v>
      </c>
      <c r="B29" s="9">
        <v>3</v>
      </c>
      <c r="C29" s="352">
        <v>41</v>
      </c>
      <c r="D29" s="557" t="s">
        <v>75</v>
      </c>
      <c r="E29" s="359" t="s">
        <v>98</v>
      </c>
      <c r="F29" s="185"/>
      <c r="G29" s="185"/>
      <c r="H29" s="49">
        <v>200</v>
      </c>
      <c r="I29" s="8">
        <v>200</v>
      </c>
      <c r="J29" s="185"/>
      <c r="K29" s="49">
        <v>200</v>
      </c>
      <c r="L29" s="8"/>
      <c r="M29" s="185"/>
    </row>
    <row r="30" spans="1:16" ht="15">
      <c r="A30" s="184">
        <v>633006</v>
      </c>
      <c r="B30" s="9">
        <v>1</v>
      </c>
      <c r="C30" s="14">
        <v>41</v>
      </c>
      <c r="D30" s="555" t="s">
        <v>75</v>
      </c>
      <c r="E30" s="359" t="s">
        <v>99</v>
      </c>
      <c r="F30" s="185">
        <v>824</v>
      </c>
      <c r="G30" s="185">
        <v>1670</v>
      </c>
      <c r="H30" s="49">
        <v>1200</v>
      </c>
      <c r="I30" s="8">
        <v>1200</v>
      </c>
      <c r="J30" s="185">
        <v>1190</v>
      </c>
      <c r="K30" s="49">
        <v>1200</v>
      </c>
      <c r="L30" s="8">
        <v>1200</v>
      </c>
      <c r="M30" s="185">
        <v>1200</v>
      </c>
      <c r="P30" s="201"/>
    </row>
    <row r="31" spans="1:13" ht="15">
      <c r="A31" s="184">
        <v>633006</v>
      </c>
      <c r="B31" s="9">
        <v>2</v>
      </c>
      <c r="C31" s="221">
        <v>41</v>
      </c>
      <c r="D31" s="557" t="s">
        <v>75</v>
      </c>
      <c r="E31" s="359" t="s">
        <v>100</v>
      </c>
      <c r="F31" s="185">
        <v>1992</v>
      </c>
      <c r="G31" s="185">
        <v>1722</v>
      </c>
      <c r="H31" s="49">
        <v>1700</v>
      </c>
      <c r="I31" s="8">
        <v>2220</v>
      </c>
      <c r="J31" s="185">
        <v>2215</v>
      </c>
      <c r="K31" s="49">
        <v>2000</v>
      </c>
      <c r="L31" s="8">
        <v>2000</v>
      </c>
      <c r="M31" s="185">
        <v>2000</v>
      </c>
    </row>
    <row r="32" spans="1:13" ht="15">
      <c r="A32" s="184">
        <v>633006</v>
      </c>
      <c r="B32" s="9">
        <v>3</v>
      </c>
      <c r="C32" s="352">
        <v>41</v>
      </c>
      <c r="D32" s="557" t="s">
        <v>75</v>
      </c>
      <c r="E32" s="359" t="s">
        <v>363</v>
      </c>
      <c r="F32" s="185">
        <v>400</v>
      </c>
      <c r="G32" s="185">
        <v>350</v>
      </c>
      <c r="H32" s="49">
        <v>500</v>
      </c>
      <c r="I32" s="8">
        <v>500</v>
      </c>
      <c r="J32" s="185">
        <v>229</v>
      </c>
      <c r="K32" s="49">
        <v>500</v>
      </c>
      <c r="L32" s="8">
        <v>500</v>
      </c>
      <c r="M32" s="185">
        <v>500</v>
      </c>
    </row>
    <row r="33" spans="1:13" ht="15">
      <c r="A33" s="184">
        <v>633006</v>
      </c>
      <c r="B33" s="9">
        <v>4</v>
      </c>
      <c r="C33" s="14">
        <v>41</v>
      </c>
      <c r="D33" s="555" t="s">
        <v>75</v>
      </c>
      <c r="E33" s="359" t="s">
        <v>102</v>
      </c>
      <c r="F33" s="185">
        <v>10</v>
      </c>
      <c r="G33" s="185">
        <v>28</v>
      </c>
      <c r="H33" s="49">
        <v>50</v>
      </c>
      <c r="I33" s="8">
        <v>50</v>
      </c>
      <c r="J33" s="185">
        <v>18</v>
      </c>
      <c r="K33" s="49">
        <v>50</v>
      </c>
      <c r="L33" s="8">
        <v>50</v>
      </c>
      <c r="M33" s="185">
        <v>50</v>
      </c>
    </row>
    <row r="34" spans="1:13" ht="15">
      <c r="A34" s="184">
        <v>633006</v>
      </c>
      <c r="B34" s="9">
        <v>5</v>
      </c>
      <c r="C34" s="14">
        <v>41</v>
      </c>
      <c r="D34" s="557" t="s">
        <v>75</v>
      </c>
      <c r="E34" s="359" t="s">
        <v>103</v>
      </c>
      <c r="F34" s="185">
        <v>10</v>
      </c>
      <c r="G34" s="185"/>
      <c r="H34" s="49">
        <v>30</v>
      </c>
      <c r="I34" s="8">
        <v>30</v>
      </c>
      <c r="J34" s="185">
        <v>9</v>
      </c>
      <c r="K34" s="49">
        <v>30</v>
      </c>
      <c r="L34" s="8">
        <v>30</v>
      </c>
      <c r="M34" s="185">
        <v>30</v>
      </c>
    </row>
    <row r="35" spans="1:13" ht="15">
      <c r="A35" s="184">
        <v>633006</v>
      </c>
      <c r="B35" s="9">
        <v>6</v>
      </c>
      <c r="C35" s="221">
        <v>41</v>
      </c>
      <c r="D35" s="556" t="s">
        <v>88</v>
      </c>
      <c r="E35" s="510" t="s">
        <v>104</v>
      </c>
      <c r="F35" s="185">
        <v>62</v>
      </c>
      <c r="G35" s="185">
        <v>284</v>
      </c>
      <c r="H35" s="49">
        <v>150</v>
      </c>
      <c r="I35" s="8">
        <v>150</v>
      </c>
      <c r="J35" s="185">
        <v>5</v>
      </c>
      <c r="K35" s="49">
        <v>150</v>
      </c>
      <c r="L35" s="8">
        <v>150</v>
      </c>
      <c r="M35" s="185">
        <v>150</v>
      </c>
    </row>
    <row r="36" spans="1:13" ht="15">
      <c r="A36" s="184">
        <v>633006</v>
      </c>
      <c r="B36" s="34">
        <v>7</v>
      </c>
      <c r="C36" s="352">
        <v>41</v>
      </c>
      <c r="D36" s="557" t="s">
        <v>75</v>
      </c>
      <c r="E36" s="509" t="s">
        <v>105</v>
      </c>
      <c r="F36" s="185">
        <v>1451</v>
      </c>
      <c r="G36" s="185">
        <v>1211</v>
      </c>
      <c r="H36" s="49">
        <v>600</v>
      </c>
      <c r="I36" s="49">
        <v>785</v>
      </c>
      <c r="J36" s="185">
        <v>781</v>
      </c>
      <c r="K36" s="49">
        <v>600</v>
      </c>
      <c r="L36" s="49">
        <v>600</v>
      </c>
      <c r="M36" s="224">
        <v>600</v>
      </c>
    </row>
    <row r="37" spans="1:13" ht="13.5" customHeight="1">
      <c r="A37" s="184">
        <v>633006</v>
      </c>
      <c r="B37" s="34">
        <v>8</v>
      </c>
      <c r="C37" s="14">
        <v>41</v>
      </c>
      <c r="D37" s="557" t="s">
        <v>106</v>
      </c>
      <c r="E37" s="509" t="s">
        <v>362</v>
      </c>
      <c r="F37" s="185">
        <v>396</v>
      </c>
      <c r="G37" s="185">
        <v>554</v>
      </c>
      <c r="H37" s="49">
        <v>500</v>
      </c>
      <c r="I37" s="49">
        <v>540</v>
      </c>
      <c r="J37" s="185">
        <v>531</v>
      </c>
      <c r="K37" s="49">
        <v>670</v>
      </c>
      <c r="L37" s="49">
        <v>500</v>
      </c>
      <c r="M37" s="224">
        <v>500</v>
      </c>
    </row>
    <row r="38" spans="1:13" ht="13.5" customHeight="1">
      <c r="A38" s="184">
        <v>633006</v>
      </c>
      <c r="B38" s="34">
        <v>9</v>
      </c>
      <c r="C38" s="221">
        <v>41</v>
      </c>
      <c r="D38" s="557" t="s">
        <v>75</v>
      </c>
      <c r="E38" s="509" t="s">
        <v>364</v>
      </c>
      <c r="F38" s="185">
        <v>220</v>
      </c>
      <c r="G38" s="185"/>
      <c r="H38" s="49">
        <v>50</v>
      </c>
      <c r="I38" s="49">
        <v>50</v>
      </c>
      <c r="J38" s="185"/>
      <c r="K38" s="49">
        <v>100</v>
      </c>
      <c r="L38" s="49"/>
      <c r="M38" s="224"/>
    </row>
    <row r="39" spans="1:13" ht="13.5" customHeight="1">
      <c r="A39" s="184">
        <v>633006</v>
      </c>
      <c r="B39" s="34">
        <v>10</v>
      </c>
      <c r="C39" s="352">
        <v>41</v>
      </c>
      <c r="D39" s="557" t="s">
        <v>387</v>
      </c>
      <c r="E39" s="509" t="s">
        <v>489</v>
      </c>
      <c r="F39" s="185">
        <v>136</v>
      </c>
      <c r="G39" s="185"/>
      <c r="H39" s="49"/>
      <c r="I39" s="49"/>
      <c r="J39" s="185"/>
      <c r="K39" s="49">
        <v>9000</v>
      </c>
      <c r="L39" s="49"/>
      <c r="M39" s="224"/>
    </row>
    <row r="40" spans="1:13" ht="15">
      <c r="A40" s="184">
        <v>633006</v>
      </c>
      <c r="B40" s="9">
        <v>12</v>
      </c>
      <c r="C40" s="14">
        <v>41</v>
      </c>
      <c r="D40" s="557" t="s">
        <v>106</v>
      </c>
      <c r="E40" s="509" t="s">
        <v>107</v>
      </c>
      <c r="F40" s="185">
        <v>120</v>
      </c>
      <c r="G40" s="185"/>
      <c r="H40" s="49">
        <v>50</v>
      </c>
      <c r="I40" s="8">
        <v>50</v>
      </c>
      <c r="J40" s="185"/>
      <c r="K40" s="49">
        <v>50</v>
      </c>
      <c r="L40" s="8">
        <v>50</v>
      </c>
      <c r="M40" s="185">
        <v>50</v>
      </c>
    </row>
    <row r="41" spans="1:13" ht="15">
      <c r="A41" s="182">
        <v>633006</v>
      </c>
      <c r="B41" s="53">
        <v>13</v>
      </c>
      <c r="C41" s="221">
        <v>41</v>
      </c>
      <c r="D41" s="567" t="s">
        <v>108</v>
      </c>
      <c r="E41" s="549" t="s">
        <v>109</v>
      </c>
      <c r="F41" s="183">
        <v>45</v>
      </c>
      <c r="G41" s="183">
        <v>778</v>
      </c>
      <c r="H41" s="94">
        <v>100</v>
      </c>
      <c r="I41" s="6">
        <v>100</v>
      </c>
      <c r="J41" s="183"/>
      <c r="K41" s="94">
        <v>5000</v>
      </c>
      <c r="L41" s="6">
        <v>100</v>
      </c>
      <c r="M41" s="183">
        <v>100</v>
      </c>
    </row>
    <row r="42" spans="1:13" ht="15">
      <c r="A42" s="182">
        <v>633006</v>
      </c>
      <c r="B42" s="53">
        <v>14</v>
      </c>
      <c r="C42" s="352">
        <v>41</v>
      </c>
      <c r="D42" s="567" t="s">
        <v>134</v>
      </c>
      <c r="E42" s="549" t="s">
        <v>365</v>
      </c>
      <c r="F42" s="183"/>
      <c r="G42" s="183">
        <v>138</v>
      </c>
      <c r="H42" s="94"/>
      <c r="I42" s="6"/>
      <c r="J42" s="183"/>
      <c r="K42" s="94"/>
      <c r="L42" s="6"/>
      <c r="M42" s="183"/>
    </row>
    <row r="43" spans="1:13" ht="15">
      <c r="A43" s="182">
        <v>633006</v>
      </c>
      <c r="B43" s="53">
        <v>15</v>
      </c>
      <c r="C43" s="14">
        <v>41</v>
      </c>
      <c r="D43" s="567" t="s">
        <v>75</v>
      </c>
      <c r="E43" s="549" t="s">
        <v>388</v>
      </c>
      <c r="F43" s="183">
        <v>424</v>
      </c>
      <c r="G43" s="183"/>
      <c r="H43" s="94"/>
      <c r="I43" s="6"/>
      <c r="J43" s="183"/>
      <c r="K43" s="94"/>
      <c r="L43" s="6"/>
      <c r="M43" s="183"/>
    </row>
    <row r="44" spans="1:13" ht="15">
      <c r="A44" s="184">
        <v>633009</v>
      </c>
      <c r="B44" s="9">
        <v>1</v>
      </c>
      <c r="C44" s="14">
        <v>41</v>
      </c>
      <c r="D44" s="557" t="s">
        <v>75</v>
      </c>
      <c r="E44" s="509" t="s">
        <v>110</v>
      </c>
      <c r="F44" s="183">
        <v>538</v>
      </c>
      <c r="G44" s="183">
        <v>564</v>
      </c>
      <c r="H44" s="49">
        <v>500</v>
      </c>
      <c r="I44" s="8">
        <v>500</v>
      </c>
      <c r="J44" s="185">
        <v>315</v>
      </c>
      <c r="K44" s="49">
        <v>500</v>
      </c>
      <c r="L44" s="8">
        <v>500</v>
      </c>
      <c r="M44" s="185">
        <v>500</v>
      </c>
    </row>
    <row r="45" spans="1:13" ht="15">
      <c r="A45" s="182">
        <v>633010</v>
      </c>
      <c r="B45" s="53"/>
      <c r="C45" s="88">
        <v>41</v>
      </c>
      <c r="D45" s="567" t="s">
        <v>75</v>
      </c>
      <c r="E45" s="549" t="s">
        <v>111</v>
      </c>
      <c r="F45" s="183">
        <v>784</v>
      </c>
      <c r="G45" s="183">
        <v>1149</v>
      </c>
      <c r="H45" s="94">
        <v>800</v>
      </c>
      <c r="I45" s="6">
        <v>800</v>
      </c>
      <c r="J45" s="183">
        <v>439</v>
      </c>
      <c r="K45" s="94">
        <v>800</v>
      </c>
      <c r="L45" s="6">
        <v>500</v>
      </c>
      <c r="M45" s="183">
        <v>500</v>
      </c>
    </row>
    <row r="46" spans="1:13" ht="15">
      <c r="A46" s="188">
        <v>633011</v>
      </c>
      <c r="B46" s="85"/>
      <c r="C46" s="710">
        <v>41</v>
      </c>
      <c r="D46" s="568" t="s">
        <v>75</v>
      </c>
      <c r="E46" s="570" t="s">
        <v>112</v>
      </c>
      <c r="F46" s="189">
        <v>46</v>
      </c>
      <c r="G46" s="189">
        <v>16</v>
      </c>
      <c r="H46" s="569">
        <v>70</v>
      </c>
      <c r="I46" s="56">
        <v>70</v>
      </c>
      <c r="J46" s="189">
        <v>12</v>
      </c>
      <c r="K46" s="569">
        <v>50</v>
      </c>
      <c r="L46" s="56">
        <v>50</v>
      </c>
      <c r="M46" s="189">
        <v>50</v>
      </c>
    </row>
    <row r="47" spans="1:13" ht="15">
      <c r="A47" s="358">
        <v>633013</v>
      </c>
      <c r="B47" s="304"/>
      <c r="C47" s="14">
        <v>41</v>
      </c>
      <c r="D47" s="568" t="s">
        <v>75</v>
      </c>
      <c r="E47" s="646" t="s">
        <v>389</v>
      </c>
      <c r="F47" s="189">
        <v>369</v>
      </c>
      <c r="G47" s="189">
        <v>1342</v>
      </c>
      <c r="H47" s="188">
        <v>600</v>
      </c>
      <c r="I47" s="56">
        <v>1070</v>
      </c>
      <c r="J47" s="189">
        <v>1069</v>
      </c>
      <c r="K47" s="569">
        <v>1000</v>
      </c>
      <c r="L47" s="56">
        <v>1000</v>
      </c>
      <c r="M47" s="189">
        <v>1000</v>
      </c>
    </row>
    <row r="48" spans="1:13" ht="13.5" customHeight="1">
      <c r="A48" s="188">
        <v>633015</v>
      </c>
      <c r="B48" s="357"/>
      <c r="C48" s="221">
        <v>41</v>
      </c>
      <c r="D48" s="568" t="s">
        <v>75</v>
      </c>
      <c r="E48" s="646" t="s">
        <v>409</v>
      </c>
      <c r="F48" s="263"/>
      <c r="G48" s="263">
        <v>95</v>
      </c>
      <c r="H48" s="200">
        <v>100</v>
      </c>
      <c r="I48" s="15">
        <v>100</v>
      </c>
      <c r="J48" s="263">
        <v>15</v>
      </c>
      <c r="K48" s="610">
        <v>100</v>
      </c>
      <c r="L48" s="12">
        <v>100</v>
      </c>
      <c r="M48" s="514">
        <v>100</v>
      </c>
    </row>
    <row r="49" spans="1:13" ht="0.75" customHeight="1" hidden="1">
      <c r="A49" s="303">
        <v>633015</v>
      </c>
      <c r="B49" s="511"/>
      <c r="C49" s="352">
        <v>41</v>
      </c>
      <c r="D49" s="572" t="s">
        <v>75</v>
      </c>
      <c r="E49" s="571" t="s">
        <v>432</v>
      </c>
      <c r="F49" s="189"/>
      <c r="G49" s="189"/>
      <c r="H49" s="188"/>
      <c r="I49" s="56"/>
      <c r="J49" s="189"/>
      <c r="K49" s="200"/>
      <c r="L49" s="12"/>
      <c r="M49" s="514"/>
    </row>
    <row r="50" spans="1:13" ht="15">
      <c r="A50" s="192">
        <v>633016</v>
      </c>
      <c r="B50" s="33"/>
      <c r="C50" s="352">
        <v>41</v>
      </c>
      <c r="D50" s="558" t="s">
        <v>113</v>
      </c>
      <c r="E50" s="560" t="s">
        <v>114</v>
      </c>
      <c r="F50" s="187">
        <v>1398</v>
      </c>
      <c r="G50" s="187">
        <v>1085</v>
      </c>
      <c r="H50" s="561">
        <v>1000</v>
      </c>
      <c r="I50" s="24">
        <v>1520</v>
      </c>
      <c r="J50" s="225">
        <v>1519</v>
      </c>
      <c r="K50" s="561">
        <v>1300</v>
      </c>
      <c r="L50" s="10">
        <v>1300</v>
      </c>
      <c r="M50" s="187">
        <v>1300</v>
      </c>
    </row>
    <row r="51" spans="1:13" ht="15">
      <c r="A51" s="177">
        <v>634</v>
      </c>
      <c r="B51" s="77"/>
      <c r="C51" s="712"/>
      <c r="D51" s="586"/>
      <c r="E51" s="735" t="s">
        <v>115</v>
      </c>
      <c r="F51" s="178">
        <f>SUM(F52:F60)</f>
        <v>10849</v>
      </c>
      <c r="G51" s="178">
        <f aca="true" t="shared" si="3" ref="G51:M51">SUM(G52:G60)</f>
        <v>10649</v>
      </c>
      <c r="H51" s="5">
        <f>SUM(H52:H60)</f>
        <v>9632</v>
      </c>
      <c r="I51" s="4">
        <f>SUM(I52:I60)</f>
        <v>13050</v>
      </c>
      <c r="J51" s="178">
        <f t="shared" si="3"/>
        <v>12499</v>
      </c>
      <c r="K51" s="5">
        <f t="shared" si="3"/>
        <v>10942</v>
      </c>
      <c r="L51" s="4">
        <f t="shared" si="3"/>
        <v>8242</v>
      </c>
      <c r="M51" s="178">
        <f t="shared" si="3"/>
        <v>8242</v>
      </c>
    </row>
    <row r="52" spans="1:13" ht="15">
      <c r="A52" s="182">
        <v>634001</v>
      </c>
      <c r="B52" s="53">
        <v>1</v>
      </c>
      <c r="C52" s="696">
        <v>41</v>
      </c>
      <c r="D52" s="566" t="s">
        <v>116</v>
      </c>
      <c r="E52" s="562" t="s">
        <v>117</v>
      </c>
      <c r="F52" s="183">
        <v>1949</v>
      </c>
      <c r="G52" s="183">
        <v>1717</v>
      </c>
      <c r="H52" s="94">
        <v>2000</v>
      </c>
      <c r="I52" s="6">
        <v>2810</v>
      </c>
      <c r="J52" s="183">
        <v>2804</v>
      </c>
      <c r="K52" s="94">
        <v>2500</v>
      </c>
      <c r="L52" s="6">
        <v>2500</v>
      </c>
      <c r="M52" s="183">
        <v>2500</v>
      </c>
    </row>
    <row r="53" spans="1:13" ht="15">
      <c r="A53" s="184">
        <v>634001</v>
      </c>
      <c r="B53" s="34">
        <v>2</v>
      </c>
      <c r="C53" s="14">
        <v>41</v>
      </c>
      <c r="D53" s="567" t="s">
        <v>116</v>
      </c>
      <c r="E53" s="509" t="s">
        <v>118</v>
      </c>
      <c r="F53" s="185">
        <v>2481</v>
      </c>
      <c r="G53" s="185">
        <v>3723</v>
      </c>
      <c r="H53" s="49">
        <v>3000</v>
      </c>
      <c r="I53" s="8">
        <v>3000</v>
      </c>
      <c r="J53" s="185">
        <v>2644</v>
      </c>
      <c r="K53" s="49">
        <v>3000</v>
      </c>
      <c r="L53" s="8">
        <v>2600</v>
      </c>
      <c r="M53" s="185">
        <v>2600</v>
      </c>
    </row>
    <row r="54" spans="1:13" ht="15">
      <c r="A54" s="184">
        <v>634001</v>
      </c>
      <c r="B54" s="34">
        <v>3</v>
      </c>
      <c r="C54" s="14">
        <v>41</v>
      </c>
      <c r="D54" s="567" t="s">
        <v>116</v>
      </c>
      <c r="E54" s="509" t="s">
        <v>119</v>
      </c>
      <c r="F54" s="185">
        <v>58</v>
      </c>
      <c r="G54" s="185">
        <v>15</v>
      </c>
      <c r="H54" s="49">
        <v>120</v>
      </c>
      <c r="I54" s="8">
        <v>120</v>
      </c>
      <c r="J54" s="185">
        <v>23</v>
      </c>
      <c r="K54" s="49">
        <v>120</v>
      </c>
      <c r="L54" s="8">
        <v>120</v>
      </c>
      <c r="M54" s="185">
        <v>120</v>
      </c>
    </row>
    <row r="55" spans="1:13" ht="15">
      <c r="A55" s="184">
        <v>634002</v>
      </c>
      <c r="B55" s="34">
        <v>1</v>
      </c>
      <c r="C55" s="88">
        <v>41</v>
      </c>
      <c r="D55" s="567" t="s">
        <v>116</v>
      </c>
      <c r="E55" s="509" t="s">
        <v>120</v>
      </c>
      <c r="F55" s="185">
        <v>236</v>
      </c>
      <c r="G55" s="185">
        <v>1566</v>
      </c>
      <c r="H55" s="49">
        <v>200</v>
      </c>
      <c r="I55" s="8">
        <v>1390</v>
      </c>
      <c r="J55" s="185">
        <v>1385</v>
      </c>
      <c r="K55" s="49">
        <v>1000</v>
      </c>
      <c r="L55" s="8">
        <v>200</v>
      </c>
      <c r="M55" s="185">
        <v>200</v>
      </c>
    </row>
    <row r="56" spans="1:13" ht="15">
      <c r="A56" s="184">
        <v>634002</v>
      </c>
      <c r="B56" s="34">
        <v>2</v>
      </c>
      <c r="C56" s="710">
        <v>41</v>
      </c>
      <c r="D56" s="567" t="s">
        <v>116</v>
      </c>
      <c r="E56" s="509" t="s">
        <v>121</v>
      </c>
      <c r="F56" s="185">
        <v>5185</v>
      </c>
      <c r="G56" s="185">
        <v>2405</v>
      </c>
      <c r="H56" s="49">
        <v>3500</v>
      </c>
      <c r="I56" s="8">
        <v>4500</v>
      </c>
      <c r="J56" s="185">
        <v>4452</v>
      </c>
      <c r="K56" s="49">
        <v>3500</v>
      </c>
      <c r="L56" s="8">
        <v>2000</v>
      </c>
      <c r="M56" s="185">
        <v>2000</v>
      </c>
    </row>
    <row r="57" spans="1:13" ht="15">
      <c r="A57" s="184">
        <v>634003</v>
      </c>
      <c r="B57" s="9">
        <v>1</v>
      </c>
      <c r="C57" s="709">
        <v>41</v>
      </c>
      <c r="D57" s="567" t="s">
        <v>116</v>
      </c>
      <c r="E57" s="509" t="s">
        <v>122</v>
      </c>
      <c r="F57" s="185">
        <v>629</v>
      </c>
      <c r="G57" s="185">
        <v>833</v>
      </c>
      <c r="H57" s="49">
        <v>432</v>
      </c>
      <c r="I57" s="8">
        <v>840</v>
      </c>
      <c r="J57" s="185">
        <v>833</v>
      </c>
      <c r="K57" s="49">
        <v>432</v>
      </c>
      <c r="L57" s="8">
        <v>432</v>
      </c>
      <c r="M57" s="185">
        <v>432</v>
      </c>
    </row>
    <row r="58" spans="1:13" ht="14.25" customHeight="1">
      <c r="A58" s="184">
        <v>634003</v>
      </c>
      <c r="B58" s="9">
        <v>2</v>
      </c>
      <c r="C58" s="709">
        <v>41</v>
      </c>
      <c r="D58" s="567" t="s">
        <v>116</v>
      </c>
      <c r="E58" s="509" t="s">
        <v>123</v>
      </c>
      <c r="F58" s="185">
        <v>254</v>
      </c>
      <c r="G58" s="185">
        <v>254</v>
      </c>
      <c r="H58" s="49">
        <v>280</v>
      </c>
      <c r="I58" s="8">
        <v>280</v>
      </c>
      <c r="J58" s="185">
        <v>255</v>
      </c>
      <c r="K58" s="49">
        <v>280</v>
      </c>
      <c r="L58" s="8">
        <v>280</v>
      </c>
      <c r="M58" s="185">
        <v>280</v>
      </c>
    </row>
    <row r="59" spans="1:13" ht="3" customHeight="1" hidden="1">
      <c r="A59" s="216">
        <v>634002</v>
      </c>
      <c r="B59" s="84"/>
      <c r="C59" s="40"/>
      <c r="D59" s="567" t="s">
        <v>116</v>
      </c>
      <c r="E59" s="510" t="s">
        <v>124</v>
      </c>
      <c r="F59" s="226"/>
      <c r="G59" s="226"/>
      <c r="H59" s="55">
        <v>0</v>
      </c>
      <c r="I59" s="25">
        <v>0</v>
      </c>
      <c r="J59" s="226"/>
      <c r="K59" s="55">
        <v>0</v>
      </c>
      <c r="L59" s="25">
        <v>0</v>
      </c>
      <c r="M59" s="226"/>
    </row>
    <row r="60" spans="1:13" ht="15">
      <c r="A60" s="192">
        <v>634005</v>
      </c>
      <c r="B60" s="82"/>
      <c r="C60" s="40">
        <v>41</v>
      </c>
      <c r="D60" s="555" t="s">
        <v>116</v>
      </c>
      <c r="E60" s="560" t="s">
        <v>125</v>
      </c>
      <c r="F60" s="225">
        <v>57</v>
      </c>
      <c r="G60" s="225">
        <v>136</v>
      </c>
      <c r="H60" s="561">
        <v>100</v>
      </c>
      <c r="I60" s="24">
        <v>110</v>
      </c>
      <c r="J60" s="225">
        <v>103</v>
      </c>
      <c r="K60" s="561">
        <v>110</v>
      </c>
      <c r="L60" s="24">
        <v>110</v>
      </c>
      <c r="M60" s="225">
        <v>110</v>
      </c>
    </row>
    <row r="61" spans="1:13" ht="15">
      <c r="A61" s="177">
        <v>635</v>
      </c>
      <c r="B61" s="3"/>
      <c r="C61" s="86"/>
      <c r="D61" s="559"/>
      <c r="E61" s="548" t="s">
        <v>126</v>
      </c>
      <c r="F61" s="178">
        <f>SUM(F62:F69)</f>
        <v>2853</v>
      </c>
      <c r="G61" s="178">
        <f aca="true" t="shared" si="4" ref="G61:M61">SUM(G62:G69)</f>
        <v>5799</v>
      </c>
      <c r="H61" s="5">
        <f t="shared" si="4"/>
        <v>4370</v>
      </c>
      <c r="I61" s="4">
        <f t="shared" si="4"/>
        <v>7420</v>
      </c>
      <c r="J61" s="178">
        <f t="shared" si="4"/>
        <v>6804</v>
      </c>
      <c r="K61" s="5">
        <f t="shared" si="4"/>
        <v>7350</v>
      </c>
      <c r="L61" s="4">
        <f t="shared" si="4"/>
        <v>6950</v>
      </c>
      <c r="M61" s="178">
        <f t="shared" si="4"/>
        <v>6950</v>
      </c>
    </row>
    <row r="62" spans="1:13" ht="13.5" customHeight="1">
      <c r="A62" s="182">
        <v>635002</v>
      </c>
      <c r="B62" s="53"/>
      <c r="C62" s="88">
        <v>41</v>
      </c>
      <c r="D62" s="567" t="s">
        <v>127</v>
      </c>
      <c r="E62" s="549" t="s">
        <v>128</v>
      </c>
      <c r="F62" s="183">
        <v>2488</v>
      </c>
      <c r="G62" s="183">
        <v>4537</v>
      </c>
      <c r="H62" s="94">
        <v>3500</v>
      </c>
      <c r="I62" s="6">
        <v>6500</v>
      </c>
      <c r="J62" s="183">
        <v>6423</v>
      </c>
      <c r="K62" s="94">
        <v>6500</v>
      </c>
      <c r="L62" s="6">
        <v>6500</v>
      </c>
      <c r="M62" s="183">
        <v>6500</v>
      </c>
    </row>
    <row r="63" spans="1:13" ht="15" customHeight="1">
      <c r="A63" s="182">
        <v>635003</v>
      </c>
      <c r="B63" s="53"/>
      <c r="C63" s="88">
        <v>41</v>
      </c>
      <c r="D63" s="573" t="s">
        <v>127</v>
      </c>
      <c r="E63" s="549" t="s">
        <v>129</v>
      </c>
      <c r="F63" s="183"/>
      <c r="G63" s="183"/>
      <c r="H63" s="49">
        <v>50</v>
      </c>
      <c r="I63" s="8"/>
      <c r="J63" s="185"/>
      <c r="K63" s="49"/>
      <c r="L63" s="8"/>
      <c r="M63" s="185"/>
    </row>
    <row r="64" spans="1:13" ht="15">
      <c r="A64" s="184">
        <v>635004</v>
      </c>
      <c r="B64" s="9">
        <v>2</v>
      </c>
      <c r="C64" s="14">
        <v>41</v>
      </c>
      <c r="D64" s="557" t="s">
        <v>88</v>
      </c>
      <c r="E64" s="509" t="s">
        <v>130</v>
      </c>
      <c r="F64" s="183">
        <v>61</v>
      </c>
      <c r="G64" s="183">
        <v>88</v>
      </c>
      <c r="H64" s="49">
        <v>100</v>
      </c>
      <c r="I64" s="8">
        <v>100</v>
      </c>
      <c r="J64" s="185"/>
      <c r="K64" s="49">
        <v>500</v>
      </c>
      <c r="L64" s="8">
        <v>100</v>
      </c>
      <c r="M64" s="185">
        <v>100</v>
      </c>
    </row>
    <row r="65" spans="1:13" ht="15">
      <c r="A65" s="184">
        <v>635004</v>
      </c>
      <c r="B65" s="9">
        <v>8</v>
      </c>
      <c r="C65" s="14">
        <v>41</v>
      </c>
      <c r="D65" s="557" t="s">
        <v>88</v>
      </c>
      <c r="E65" s="359" t="s">
        <v>131</v>
      </c>
      <c r="F65" s="185">
        <v>70</v>
      </c>
      <c r="G65" s="185">
        <v>493</v>
      </c>
      <c r="H65" s="49">
        <v>100</v>
      </c>
      <c r="I65" s="8">
        <v>200</v>
      </c>
      <c r="J65" s="185">
        <v>183</v>
      </c>
      <c r="K65" s="49">
        <v>150</v>
      </c>
      <c r="L65" s="8">
        <v>150</v>
      </c>
      <c r="M65" s="185">
        <v>150</v>
      </c>
    </row>
    <row r="66" spans="1:13" ht="15">
      <c r="A66" s="184">
        <v>635004</v>
      </c>
      <c r="B66" s="9">
        <v>4</v>
      </c>
      <c r="C66" s="14">
        <v>41</v>
      </c>
      <c r="D66" s="557" t="s">
        <v>88</v>
      </c>
      <c r="E66" s="359" t="s">
        <v>132</v>
      </c>
      <c r="F66" s="183">
        <v>120</v>
      </c>
      <c r="G66" s="183">
        <v>441</v>
      </c>
      <c r="H66" s="49">
        <v>120</v>
      </c>
      <c r="I66" s="8">
        <v>120</v>
      </c>
      <c r="J66" s="185"/>
      <c r="K66" s="49"/>
      <c r="L66" s="8"/>
      <c r="M66" s="185"/>
    </row>
    <row r="67" spans="1:13" ht="15">
      <c r="A67" s="184">
        <v>635006</v>
      </c>
      <c r="B67" s="9">
        <v>1</v>
      </c>
      <c r="C67" s="14">
        <v>41</v>
      </c>
      <c r="D67" s="557" t="s">
        <v>88</v>
      </c>
      <c r="E67" s="359" t="s">
        <v>133</v>
      </c>
      <c r="F67" s="183">
        <v>114</v>
      </c>
      <c r="G67" s="183"/>
      <c r="H67" s="575">
        <v>300</v>
      </c>
      <c r="I67" s="26">
        <v>300</v>
      </c>
      <c r="J67" s="227">
        <v>198</v>
      </c>
      <c r="K67" s="575"/>
      <c r="L67" s="26"/>
      <c r="M67" s="227"/>
    </row>
    <row r="68" spans="1:13" ht="0.75" customHeight="1">
      <c r="A68" s="184">
        <v>635006</v>
      </c>
      <c r="B68" s="9">
        <v>10</v>
      </c>
      <c r="C68" s="14">
        <v>41</v>
      </c>
      <c r="D68" s="557" t="s">
        <v>134</v>
      </c>
      <c r="E68" s="359" t="s">
        <v>135</v>
      </c>
      <c r="F68" s="183"/>
      <c r="G68" s="183"/>
      <c r="H68" s="49">
        <v>0</v>
      </c>
      <c r="I68" s="8"/>
      <c r="J68" s="185"/>
      <c r="K68" s="49">
        <v>0</v>
      </c>
      <c r="L68" s="8">
        <v>0</v>
      </c>
      <c r="M68" s="185"/>
    </row>
    <row r="69" spans="1:13" ht="15">
      <c r="A69" s="186">
        <v>635006</v>
      </c>
      <c r="B69" s="11">
        <v>8</v>
      </c>
      <c r="C69" s="219">
        <v>41</v>
      </c>
      <c r="D69" s="554" t="s">
        <v>106</v>
      </c>
      <c r="E69" s="574" t="s">
        <v>136</v>
      </c>
      <c r="F69" s="187"/>
      <c r="G69" s="187">
        <v>240</v>
      </c>
      <c r="H69" s="576">
        <v>200</v>
      </c>
      <c r="I69" s="90">
        <v>200</v>
      </c>
      <c r="J69" s="187"/>
      <c r="K69" s="576">
        <v>200</v>
      </c>
      <c r="L69" s="10">
        <v>200</v>
      </c>
      <c r="M69" s="187">
        <v>200</v>
      </c>
    </row>
    <row r="70" spans="1:14" ht="15" customHeight="1" hidden="1">
      <c r="A70" s="269">
        <v>636</v>
      </c>
      <c r="B70" s="3"/>
      <c r="C70" s="3"/>
      <c r="D70" s="87" t="s">
        <v>88</v>
      </c>
      <c r="E70" s="91" t="s">
        <v>137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178">
        <v>0</v>
      </c>
      <c r="N70" s="173"/>
    </row>
    <row r="71" spans="1:14" ht="15" customHeight="1">
      <c r="A71" s="269">
        <v>636</v>
      </c>
      <c r="B71" s="3"/>
      <c r="C71" s="145"/>
      <c r="D71" s="559" t="s">
        <v>88</v>
      </c>
      <c r="E71" s="548" t="s">
        <v>137</v>
      </c>
      <c r="F71" s="178"/>
      <c r="G71" s="178">
        <v>31</v>
      </c>
      <c r="H71" s="175"/>
      <c r="I71" s="92">
        <v>280</v>
      </c>
      <c r="J71" s="178">
        <v>280</v>
      </c>
      <c r="K71" s="175"/>
      <c r="L71" s="92"/>
      <c r="M71" s="178"/>
      <c r="N71" s="201"/>
    </row>
    <row r="72" spans="1:13" ht="15">
      <c r="A72" s="177">
        <v>637</v>
      </c>
      <c r="B72" s="3"/>
      <c r="C72" s="145"/>
      <c r="D72" s="559"/>
      <c r="E72" s="548" t="s">
        <v>138</v>
      </c>
      <c r="F72" s="178">
        <f aca="true" t="shared" si="5" ref="F72:M72">SUM(F73:F103)</f>
        <v>74134</v>
      </c>
      <c r="G72" s="178">
        <f t="shared" si="5"/>
        <v>84387</v>
      </c>
      <c r="H72" s="5">
        <f t="shared" si="5"/>
        <v>60770</v>
      </c>
      <c r="I72" s="4">
        <f t="shared" si="5"/>
        <v>87077</v>
      </c>
      <c r="J72" s="178">
        <f t="shared" si="5"/>
        <v>78541</v>
      </c>
      <c r="K72" s="5">
        <f t="shared" si="5"/>
        <v>73620</v>
      </c>
      <c r="L72" s="4">
        <f t="shared" si="5"/>
        <v>44720</v>
      </c>
      <c r="M72" s="178">
        <f t="shared" si="5"/>
        <v>44520</v>
      </c>
    </row>
    <row r="73" spans="1:13" ht="15">
      <c r="A73" s="270">
        <v>637004</v>
      </c>
      <c r="B73" s="23"/>
      <c r="C73" s="696">
        <v>41</v>
      </c>
      <c r="D73" s="566" t="s">
        <v>88</v>
      </c>
      <c r="E73" s="578" t="s">
        <v>139</v>
      </c>
      <c r="F73" s="194">
        <v>106</v>
      </c>
      <c r="G73" s="194">
        <v>121</v>
      </c>
      <c r="H73" s="37">
        <v>120</v>
      </c>
      <c r="I73" s="13">
        <v>120</v>
      </c>
      <c r="J73" s="194"/>
      <c r="K73" s="37">
        <v>120</v>
      </c>
      <c r="L73" s="22">
        <v>120</v>
      </c>
      <c r="M73" s="194">
        <v>120</v>
      </c>
    </row>
    <row r="74" spans="1:13" ht="12.75" customHeight="1">
      <c r="A74" s="271">
        <v>637004</v>
      </c>
      <c r="B74" s="9">
        <v>1</v>
      </c>
      <c r="C74" s="709">
        <v>41</v>
      </c>
      <c r="D74" s="573" t="s">
        <v>75</v>
      </c>
      <c r="E74" s="579" t="s">
        <v>366</v>
      </c>
      <c r="F74" s="185">
        <v>2332</v>
      </c>
      <c r="G74" s="185">
        <v>400</v>
      </c>
      <c r="H74" s="49"/>
      <c r="I74" s="8">
        <v>1200</v>
      </c>
      <c r="J74" s="183">
        <v>1186</v>
      </c>
      <c r="K74" s="49"/>
      <c r="L74" s="6"/>
      <c r="M74" s="183"/>
    </row>
    <row r="75" spans="1:13" ht="15">
      <c r="A75" s="184">
        <v>637001</v>
      </c>
      <c r="B75" s="34"/>
      <c r="C75" s="89">
        <v>41</v>
      </c>
      <c r="D75" s="568" t="s">
        <v>75</v>
      </c>
      <c r="E75" s="359" t="s">
        <v>140</v>
      </c>
      <c r="F75" s="185">
        <v>250</v>
      </c>
      <c r="G75" s="185">
        <v>2400</v>
      </c>
      <c r="H75" s="49">
        <v>1000</v>
      </c>
      <c r="I75" s="8">
        <v>3500</v>
      </c>
      <c r="J75" s="185">
        <v>3245</v>
      </c>
      <c r="K75" s="49">
        <v>1000</v>
      </c>
      <c r="L75" s="8">
        <v>1000</v>
      </c>
      <c r="M75" s="185">
        <v>1000</v>
      </c>
    </row>
    <row r="76" spans="1:13" ht="15">
      <c r="A76" s="182">
        <v>637004</v>
      </c>
      <c r="B76" s="7">
        <v>2</v>
      </c>
      <c r="C76" s="709">
        <v>41</v>
      </c>
      <c r="D76" s="567" t="s">
        <v>106</v>
      </c>
      <c r="E76" s="579" t="s">
        <v>141</v>
      </c>
      <c r="F76" s="183">
        <v>4135</v>
      </c>
      <c r="G76" s="183">
        <v>4759</v>
      </c>
      <c r="H76" s="94">
        <v>4000</v>
      </c>
      <c r="I76" s="6">
        <v>4000</v>
      </c>
      <c r="J76" s="183">
        <v>3990</v>
      </c>
      <c r="K76" s="94">
        <v>4000</v>
      </c>
      <c r="L76" s="6">
        <v>3000</v>
      </c>
      <c r="M76" s="183">
        <v>3000</v>
      </c>
    </row>
    <row r="77" spans="1:13" ht="15">
      <c r="A77" s="182">
        <v>637004</v>
      </c>
      <c r="B77" s="7">
        <v>3</v>
      </c>
      <c r="C77" s="221">
        <v>41</v>
      </c>
      <c r="D77" s="556" t="s">
        <v>75</v>
      </c>
      <c r="E77" s="549" t="s">
        <v>390</v>
      </c>
      <c r="F77" s="183">
        <v>780</v>
      </c>
      <c r="G77" s="183"/>
      <c r="H77" s="94"/>
      <c r="I77" s="6"/>
      <c r="J77" s="183"/>
      <c r="K77" s="94"/>
      <c r="L77" s="6"/>
      <c r="M77" s="183"/>
    </row>
    <row r="78" spans="1:16" ht="15">
      <c r="A78" s="184">
        <v>637004</v>
      </c>
      <c r="B78" s="9">
        <v>5</v>
      </c>
      <c r="C78" s="89">
        <v>41</v>
      </c>
      <c r="D78" s="557" t="s">
        <v>75</v>
      </c>
      <c r="E78" s="509" t="s">
        <v>142</v>
      </c>
      <c r="F78" s="183">
        <v>1033</v>
      </c>
      <c r="G78" s="183">
        <v>523</v>
      </c>
      <c r="H78" s="49">
        <v>1350</v>
      </c>
      <c r="I78" s="8">
        <v>1350</v>
      </c>
      <c r="J78" s="185"/>
      <c r="K78" s="49">
        <v>200</v>
      </c>
      <c r="L78" s="8">
        <v>500</v>
      </c>
      <c r="M78" s="185">
        <v>300</v>
      </c>
      <c r="P78" s="201"/>
    </row>
    <row r="79" spans="1:16" ht="15">
      <c r="A79" s="184">
        <v>637004</v>
      </c>
      <c r="B79" s="9">
        <v>6</v>
      </c>
      <c r="C79" s="88">
        <v>41</v>
      </c>
      <c r="D79" s="557" t="s">
        <v>143</v>
      </c>
      <c r="E79" s="509" t="s">
        <v>144</v>
      </c>
      <c r="F79" s="183">
        <v>150</v>
      </c>
      <c r="G79" s="183">
        <v>73</v>
      </c>
      <c r="H79" s="49">
        <v>50</v>
      </c>
      <c r="I79" s="8">
        <v>120</v>
      </c>
      <c r="J79" s="185">
        <v>119</v>
      </c>
      <c r="K79" s="49">
        <v>50</v>
      </c>
      <c r="L79" s="8">
        <v>50</v>
      </c>
      <c r="M79" s="185">
        <v>50</v>
      </c>
      <c r="P79" s="201"/>
    </row>
    <row r="80" spans="1:16" ht="15">
      <c r="A80" s="184">
        <v>637004</v>
      </c>
      <c r="B80" s="9">
        <v>7</v>
      </c>
      <c r="C80" s="89">
        <v>41</v>
      </c>
      <c r="D80" s="557" t="s">
        <v>75</v>
      </c>
      <c r="E80" s="509" t="s">
        <v>418</v>
      </c>
      <c r="F80" s="183"/>
      <c r="G80" s="183">
        <v>1200</v>
      </c>
      <c r="H80" s="49"/>
      <c r="I80" s="49"/>
      <c r="J80" s="185"/>
      <c r="K80" s="49"/>
      <c r="L80" s="49"/>
      <c r="M80" s="224"/>
      <c r="P80" s="201"/>
    </row>
    <row r="81" spans="1:16" ht="15">
      <c r="A81" s="184">
        <v>637004</v>
      </c>
      <c r="B81" s="9">
        <v>8</v>
      </c>
      <c r="C81" s="709">
        <v>41</v>
      </c>
      <c r="D81" s="557" t="s">
        <v>75</v>
      </c>
      <c r="E81" s="359" t="s">
        <v>427</v>
      </c>
      <c r="F81" s="183">
        <v>115</v>
      </c>
      <c r="G81" s="183">
        <v>261</v>
      </c>
      <c r="H81" s="49"/>
      <c r="I81" s="49">
        <v>285</v>
      </c>
      <c r="J81" s="185">
        <v>281</v>
      </c>
      <c r="K81" s="49">
        <v>150</v>
      </c>
      <c r="L81" s="49">
        <v>150</v>
      </c>
      <c r="M81" s="224">
        <v>150</v>
      </c>
      <c r="P81" s="201"/>
    </row>
    <row r="82" spans="1:13" ht="15">
      <c r="A82" s="184">
        <v>637004</v>
      </c>
      <c r="B82" s="9">
        <v>9</v>
      </c>
      <c r="C82" s="709">
        <v>41</v>
      </c>
      <c r="D82" s="557" t="s">
        <v>75</v>
      </c>
      <c r="E82" s="359" t="s">
        <v>468</v>
      </c>
      <c r="F82" s="183"/>
      <c r="G82" s="183"/>
      <c r="H82" s="49"/>
      <c r="I82" s="49">
        <v>250</v>
      </c>
      <c r="J82" s="185">
        <v>204</v>
      </c>
      <c r="K82" s="49">
        <v>200</v>
      </c>
      <c r="L82" s="49"/>
      <c r="M82" s="224"/>
    </row>
    <row r="83" spans="1:13" ht="15.75" customHeight="1">
      <c r="A83" s="184">
        <v>637005</v>
      </c>
      <c r="B83" s="9">
        <v>1</v>
      </c>
      <c r="C83" s="709">
        <v>41</v>
      </c>
      <c r="D83" s="557" t="s">
        <v>108</v>
      </c>
      <c r="E83" s="359" t="s">
        <v>146</v>
      </c>
      <c r="F83" s="183">
        <v>3506</v>
      </c>
      <c r="G83" s="183">
        <v>4965</v>
      </c>
      <c r="H83" s="49">
        <v>3000</v>
      </c>
      <c r="I83" s="49">
        <v>3850</v>
      </c>
      <c r="J83" s="185">
        <v>3840</v>
      </c>
      <c r="K83" s="49">
        <v>3000</v>
      </c>
      <c r="L83" s="49">
        <v>2000</v>
      </c>
      <c r="M83" s="224">
        <v>2000</v>
      </c>
    </row>
    <row r="84" spans="1:13" ht="15">
      <c r="A84" s="184">
        <v>637005</v>
      </c>
      <c r="B84" s="9">
        <v>2</v>
      </c>
      <c r="C84" s="89">
        <v>41</v>
      </c>
      <c r="D84" s="557" t="s">
        <v>147</v>
      </c>
      <c r="E84" s="509" t="s">
        <v>148</v>
      </c>
      <c r="F84" s="183">
        <v>1152</v>
      </c>
      <c r="G84" s="183">
        <v>1152</v>
      </c>
      <c r="H84" s="49">
        <v>1500</v>
      </c>
      <c r="I84" s="8">
        <v>8980</v>
      </c>
      <c r="J84" s="185">
        <v>8978</v>
      </c>
      <c r="K84" s="49">
        <v>2400</v>
      </c>
      <c r="L84" s="8">
        <v>2400</v>
      </c>
      <c r="M84" s="185">
        <v>2400</v>
      </c>
    </row>
    <row r="85" spans="1:13" ht="15">
      <c r="A85" s="184">
        <v>637005</v>
      </c>
      <c r="B85" s="9">
        <v>3</v>
      </c>
      <c r="C85" s="88">
        <v>41</v>
      </c>
      <c r="D85" s="557" t="s">
        <v>75</v>
      </c>
      <c r="E85" s="359" t="s">
        <v>260</v>
      </c>
      <c r="F85" s="183">
        <v>5070</v>
      </c>
      <c r="G85" s="183">
        <v>8182</v>
      </c>
      <c r="H85" s="49">
        <v>5000</v>
      </c>
      <c r="I85" s="8">
        <v>16050</v>
      </c>
      <c r="J85" s="185">
        <v>16044</v>
      </c>
      <c r="K85" s="49">
        <v>10000</v>
      </c>
      <c r="L85" s="8"/>
      <c r="M85" s="185"/>
    </row>
    <row r="86" spans="1:13" ht="15">
      <c r="A86" s="184">
        <v>637005</v>
      </c>
      <c r="B86" s="9">
        <v>4</v>
      </c>
      <c r="C86" s="89">
        <v>41</v>
      </c>
      <c r="D86" s="557" t="s">
        <v>149</v>
      </c>
      <c r="E86" s="359" t="s">
        <v>150</v>
      </c>
      <c r="F86" s="183">
        <v>1920</v>
      </c>
      <c r="G86" s="183">
        <v>2400</v>
      </c>
      <c r="H86" s="49">
        <v>2000</v>
      </c>
      <c r="I86" s="8">
        <v>2400</v>
      </c>
      <c r="J86" s="185">
        <v>2400</v>
      </c>
      <c r="K86" s="49">
        <v>2500</v>
      </c>
      <c r="L86" s="8">
        <v>2500</v>
      </c>
      <c r="M86" s="185">
        <v>2500</v>
      </c>
    </row>
    <row r="87" spans="1:13" ht="15">
      <c r="A87" s="184">
        <v>637005</v>
      </c>
      <c r="B87" s="9">
        <v>5</v>
      </c>
      <c r="C87" s="709">
        <v>41</v>
      </c>
      <c r="D87" s="557" t="s">
        <v>75</v>
      </c>
      <c r="E87" s="359" t="s">
        <v>406</v>
      </c>
      <c r="F87" s="183">
        <v>9000</v>
      </c>
      <c r="G87" s="183">
        <v>1850</v>
      </c>
      <c r="H87" s="49"/>
      <c r="I87" s="8"/>
      <c r="J87" s="185"/>
      <c r="K87" s="49">
        <v>7000</v>
      </c>
      <c r="L87" s="8"/>
      <c r="M87" s="185"/>
    </row>
    <row r="88" spans="1:13" ht="15">
      <c r="A88" s="184">
        <v>637006</v>
      </c>
      <c r="B88" s="9"/>
      <c r="C88" s="14">
        <v>41</v>
      </c>
      <c r="D88" s="557" t="s">
        <v>75</v>
      </c>
      <c r="E88" s="359" t="s">
        <v>417</v>
      </c>
      <c r="F88" s="183"/>
      <c r="G88" s="183">
        <v>100</v>
      </c>
      <c r="H88" s="49"/>
      <c r="I88" s="8">
        <v>660</v>
      </c>
      <c r="J88" s="185">
        <v>660</v>
      </c>
      <c r="K88" s="49"/>
      <c r="L88" s="8"/>
      <c r="M88" s="185"/>
    </row>
    <row r="89" spans="1:13" ht="12.75" customHeight="1">
      <c r="A89" s="184">
        <v>637011</v>
      </c>
      <c r="B89" s="9"/>
      <c r="C89" s="709">
        <v>41</v>
      </c>
      <c r="D89" s="567" t="s">
        <v>108</v>
      </c>
      <c r="E89" s="359" t="s">
        <v>151</v>
      </c>
      <c r="F89" s="183">
        <v>11797</v>
      </c>
      <c r="G89" s="183">
        <v>8576</v>
      </c>
      <c r="H89" s="49">
        <v>4000</v>
      </c>
      <c r="I89" s="8">
        <v>2420</v>
      </c>
      <c r="J89" s="185">
        <v>1784</v>
      </c>
      <c r="K89" s="49">
        <v>2000</v>
      </c>
      <c r="L89" s="8">
        <v>2000</v>
      </c>
      <c r="M89" s="185">
        <v>2000</v>
      </c>
    </row>
    <row r="90" spans="1:13" ht="14.25" customHeight="1">
      <c r="A90" s="184">
        <v>637011</v>
      </c>
      <c r="B90" s="9">
        <v>2</v>
      </c>
      <c r="C90" s="709">
        <v>41</v>
      </c>
      <c r="D90" s="557" t="s">
        <v>108</v>
      </c>
      <c r="E90" s="359" t="s">
        <v>391</v>
      </c>
      <c r="F90" s="183">
        <v>539</v>
      </c>
      <c r="G90" s="183">
        <v>1189</v>
      </c>
      <c r="H90" s="49">
        <v>500</v>
      </c>
      <c r="I90" s="8">
        <v>1000</v>
      </c>
      <c r="J90" s="185">
        <v>758</v>
      </c>
      <c r="K90" s="49">
        <v>500</v>
      </c>
      <c r="L90" s="8"/>
      <c r="M90" s="185"/>
    </row>
    <row r="91" spans="1:13" ht="15">
      <c r="A91" s="184">
        <v>637012</v>
      </c>
      <c r="B91" s="9"/>
      <c r="C91" s="89">
        <v>41</v>
      </c>
      <c r="D91" s="557" t="s">
        <v>75</v>
      </c>
      <c r="E91" s="359" t="s">
        <v>456</v>
      </c>
      <c r="F91" s="183"/>
      <c r="G91" s="183">
        <v>301</v>
      </c>
      <c r="H91" s="49">
        <v>200</v>
      </c>
      <c r="I91" s="8">
        <v>200</v>
      </c>
      <c r="J91" s="185">
        <v>192</v>
      </c>
      <c r="K91" s="49">
        <v>200</v>
      </c>
      <c r="L91" s="8">
        <v>200</v>
      </c>
      <c r="M91" s="185">
        <v>200</v>
      </c>
    </row>
    <row r="92" spans="1:13" ht="15">
      <c r="A92" s="184">
        <v>637012</v>
      </c>
      <c r="B92" s="9">
        <v>2</v>
      </c>
      <c r="C92" s="709">
        <v>41</v>
      </c>
      <c r="D92" s="557" t="s">
        <v>75</v>
      </c>
      <c r="E92" s="359" t="s">
        <v>26</v>
      </c>
      <c r="F92" s="183">
        <v>68</v>
      </c>
      <c r="G92" s="183">
        <v>43</v>
      </c>
      <c r="H92" s="49">
        <v>100</v>
      </c>
      <c r="I92" s="8">
        <v>100</v>
      </c>
      <c r="J92" s="185">
        <v>12</v>
      </c>
      <c r="K92" s="49">
        <v>100</v>
      </c>
      <c r="L92" s="8">
        <v>100</v>
      </c>
      <c r="M92" s="185">
        <v>100</v>
      </c>
    </row>
    <row r="93" spans="1:13" ht="15">
      <c r="A93" s="184">
        <v>637012</v>
      </c>
      <c r="B93" s="9">
        <v>3</v>
      </c>
      <c r="C93" s="221">
        <v>41</v>
      </c>
      <c r="D93" s="556" t="s">
        <v>75</v>
      </c>
      <c r="E93" s="656" t="s">
        <v>152</v>
      </c>
      <c r="F93" s="185">
        <v>53</v>
      </c>
      <c r="G93" s="185">
        <v>722</v>
      </c>
      <c r="H93" s="49">
        <v>500</v>
      </c>
      <c r="I93" s="8">
        <v>500</v>
      </c>
      <c r="J93" s="185">
        <v>53</v>
      </c>
      <c r="K93" s="49">
        <v>500</v>
      </c>
      <c r="L93" s="8">
        <v>500</v>
      </c>
      <c r="M93" s="185">
        <v>500</v>
      </c>
    </row>
    <row r="94" spans="1:13" ht="15">
      <c r="A94" s="184">
        <v>637014</v>
      </c>
      <c r="B94" s="9"/>
      <c r="C94" s="14">
        <v>41</v>
      </c>
      <c r="D94" s="557" t="s">
        <v>75</v>
      </c>
      <c r="E94" s="509" t="s">
        <v>153</v>
      </c>
      <c r="F94" s="183">
        <v>19008</v>
      </c>
      <c r="G94" s="183">
        <v>20019</v>
      </c>
      <c r="H94" s="49">
        <v>19000</v>
      </c>
      <c r="I94" s="8">
        <v>16702</v>
      </c>
      <c r="J94" s="185">
        <v>15036</v>
      </c>
      <c r="K94" s="49">
        <v>10000</v>
      </c>
      <c r="L94" s="8">
        <v>10000</v>
      </c>
      <c r="M94" s="185">
        <v>10000</v>
      </c>
    </row>
    <row r="95" spans="1:13" ht="15">
      <c r="A95" s="184">
        <v>637015</v>
      </c>
      <c r="B95" s="9"/>
      <c r="C95" s="709">
        <v>41</v>
      </c>
      <c r="D95" s="557" t="s">
        <v>154</v>
      </c>
      <c r="E95" s="509" t="s">
        <v>155</v>
      </c>
      <c r="F95" s="183">
        <v>930</v>
      </c>
      <c r="G95" s="183">
        <v>1984</v>
      </c>
      <c r="H95" s="49">
        <v>2000</v>
      </c>
      <c r="I95" s="8">
        <v>2000</v>
      </c>
      <c r="J95" s="185">
        <v>1303</v>
      </c>
      <c r="K95" s="49">
        <v>2000</v>
      </c>
      <c r="L95" s="8">
        <v>2000</v>
      </c>
      <c r="M95" s="185">
        <v>2000</v>
      </c>
    </row>
    <row r="96" spans="1:13" ht="15">
      <c r="A96" s="184">
        <v>637023</v>
      </c>
      <c r="B96" s="34"/>
      <c r="C96" s="89">
        <v>41</v>
      </c>
      <c r="D96" s="557" t="s">
        <v>88</v>
      </c>
      <c r="E96" s="509" t="s">
        <v>156</v>
      </c>
      <c r="F96" s="183">
        <v>104</v>
      </c>
      <c r="G96" s="183"/>
      <c r="H96" s="94"/>
      <c r="I96" s="6"/>
      <c r="J96" s="183"/>
      <c r="K96" s="94"/>
      <c r="L96" s="6"/>
      <c r="M96" s="183"/>
    </row>
    <row r="97" spans="1:13" ht="13.5" customHeight="1">
      <c r="A97" s="184">
        <v>637016</v>
      </c>
      <c r="B97" s="34"/>
      <c r="C97" s="709">
        <v>41</v>
      </c>
      <c r="D97" s="557" t="s">
        <v>75</v>
      </c>
      <c r="E97" s="509" t="s">
        <v>157</v>
      </c>
      <c r="F97" s="183">
        <v>2120</v>
      </c>
      <c r="G97" s="183">
        <v>2157</v>
      </c>
      <c r="H97" s="94">
        <v>2700</v>
      </c>
      <c r="I97" s="6">
        <v>2700</v>
      </c>
      <c r="J97" s="183">
        <v>1937</v>
      </c>
      <c r="K97" s="94">
        <v>2950</v>
      </c>
      <c r="L97" s="6">
        <v>2950</v>
      </c>
      <c r="M97" s="183">
        <v>2950</v>
      </c>
    </row>
    <row r="98" spans="1:13" ht="14.25" customHeight="1">
      <c r="A98" s="184">
        <v>637026</v>
      </c>
      <c r="B98" s="34">
        <v>1</v>
      </c>
      <c r="C98" s="221">
        <v>41</v>
      </c>
      <c r="D98" s="556" t="s">
        <v>158</v>
      </c>
      <c r="E98" s="510" t="s">
        <v>159</v>
      </c>
      <c r="F98" s="183">
        <v>3157</v>
      </c>
      <c r="G98" s="183">
        <v>3117</v>
      </c>
      <c r="H98" s="49">
        <v>3500</v>
      </c>
      <c r="I98" s="8">
        <v>3500</v>
      </c>
      <c r="J98" s="185">
        <v>2933</v>
      </c>
      <c r="K98" s="49">
        <v>3500</v>
      </c>
      <c r="L98" s="8">
        <v>3000</v>
      </c>
      <c r="M98" s="185">
        <v>3000</v>
      </c>
    </row>
    <row r="99" spans="1:13" ht="18" customHeight="1">
      <c r="A99" s="184">
        <v>637026</v>
      </c>
      <c r="B99" s="34">
        <v>2</v>
      </c>
      <c r="C99" s="14">
        <v>41</v>
      </c>
      <c r="D99" s="557" t="s">
        <v>158</v>
      </c>
      <c r="E99" s="509" t="s">
        <v>160</v>
      </c>
      <c r="F99" s="183">
        <v>1466</v>
      </c>
      <c r="G99" s="183">
        <v>2026</v>
      </c>
      <c r="H99" s="49">
        <v>4000</v>
      </c>
      <c r="I99" s="49">
        <v>4000</v>
      </c>
      <c r="J99" s="185">
        <v>2467</v>
      </c>
      <c r="K99" s="49">
        <v>4000</v>
      </c>
      <c r="L99" s="49">
        <v>4000</v>
      </c>
      <c r="M99" s="224">
        <v>4000</v>
      </c>
    </row>
    <row r="100" spans="1:13" ht="18" customHeight="1">
      <c r="A100" s="184">
        <v>637027</v>
      </c>
      <c r="B100" s="34"/>
      <c r="C100" s="9">
        <v>41</v>
      </c>
      <c r="D100" s="557" t="s">
        <v>75</v>
      </c>
      <c r="E100" s="509" t="s">
        <v>161</v>
      </c>
      <c r="F100" s="183">
        <v>4712</v>
      </c>
      <c r="G100" s="183">
        <v>5897</v>
      </c>
      <c r="H100" s="49">
        <v>5000</v>
      </c>
      <c r="I100" s="8">
        <v>9010</v>
      </c>
      <c r="J100" s="185">
        <v>9006</v>
      </c>
      <c r="K100" s="49">
        <v>7000</v>
      </c>
      <c r="L100" s="8">
        <v>7000</v>
      </c>
      <c r="M100" s="185">
        <v>7000</v>
      </c>
    </row>
    <row r="101" spans="1:13" ht="15" customHeight="1">
      <c r="A101" s="216">
        <v>637031</v>
      </c>
      <c r="B101" s="34"/>
      <c r="C101" s="14">
        <v>41</v>
      </c>
      <c r="D101" s="557" t="s">
        <v>75</v>
      </c>
      <c r="E101" s="509" t="s">
        <v>27</v>
      </c>
      <c r="F101" s="185"/>
      <c r="G101" s="185">
        <v>9000</v>
      </c>
      <c r="H101" s="49"/>
      <c r="I101" s="55">
        <v>640</v>
      </c>
      <c r="J101" s="226">
        <v>636</v>
      </c>
      <c r="K101" s="55"/>
      <c r="L101" s="55"/>
      <c r="M101" s="228"/>
    </row>
    <row r="102" spans="1:13" ht="15">
      <c r="A102" s="216">
        <v>637035</v>
      </c>
      <c r="B102" s="34"/>
      <c r="C102" s="709">
        <v>41</v>
      </c>
      <c r="D102" s="555" t="s">
        <v>116</v>
      </c>
      <c r="E102" s="549" t="s">
        <v>410</v>
      </c>
      <c r="F102" s="226"/>
      <c r="G102" s="226">
        <v>230</v>
      </c>
      <c r="H102" s="55">
        <v>250</v>
      </c>
      <c r="I102" s="55">
        <v>250</v>
      </c>
      <c r="J102" s="226">
        <v>195</v>
      </c>
      <c r="K102" s="55">
        <v>250</v>
      </c>
      <c r="L102" s="55">
        <v>250</v>
      </c>
      <c r="M102" s="228">
        <v>250</v>
      </c>
    </row>
    <row r="103" spans="1:13" ht="15">
      <c r="A103" s="216">
        <v>637003</v>
      </c>
      <c r="B103" s="9"/>
      <c r="C103" s="725">
        <v>41</v>
      </c>
      <c r="D103" s="556" t="s">
        <v>106</v>
      </c>
      <c r="E103" s="510" t="s">
        <v>496</v>
      </c>
      <c r="F103" s="225">
        <v>631</v>
      </c>
      <c r="G103" s="225">
        <v>740</v>
      </c>
      <c r="H103" s="561">
        <v>1000</v>
      </c>
      <c r="I103" s="55">
        <v>1290</v>
      </c>
      <c r="J103" s="226">
        <v>1282</v>
      </c>
      <c r="K103" s="55">
        <v>10000</v>
      </c>
      <c r="L103" s="55">
        <v>1000</v>
      </c>
      <c r="M103" s="228">
        <v>1000</v>
      </c>
    </row>
    <row r="104" spans="1:13" ht="15">
      <c r="A104" s="177">
        <v>641</v>
      </c>
      <c r="B104" s="77"/>
      <c r="C104" s="120"/>
      <c r="D104" s="559"/>
      <c r="E104" s="548" t="s">
        <v>162</v>
      </c>
      <c r="F104" s="178">
        <v>6137</v>
      </c>
      <c r="G104" s="178">
        <v>7218</v>
      </c>
      <c r="H104" s="5">
        <v>9200</v>
      </c>
      <c r="I104" s="4">
        <v>8500</v>
      </c>
      <c r="J104" s="178">
        <v>7186</v>
      </c>
      <c r="K104" s="5">
        <f>SUM(K105:K106)</f>
        <v>11600</v>
      </c>
      <c r="L104" s="4">
        <f>SUM(L105:L106)</f>
        <v>10100</v>
      </c>
      <c r="M104" s="178">
        <f>SUM(M105:M106)</f>
        <v>10100</v>
      </c>
    </row>
    <row r="105" spans="1:13" ht="15">
      <c r="A105" s="193">
        <v>641012</v>
      </c>
      <c r="B105" s="23"/>
      <c r="C105" s="709">
        <v>111</v>
      </c>
      <c r="D105" s="567" t="s">
        <v>75</v>
      </c>
      <c r="E105" s="42" t="s">
        <v>163</v>
      </c>
      <c r="F105" s="194">
        <v>6137</v>
      </c>
      <c r="G105" s="194">
        <v>6118</v>
      </c>
      <c r="H105" s="37">
        <v>6500</v>
      </c>
      <c r="I105" s="37">
        <v>7300</v>
      </c>
      <c r="J105" s="196">
        <v>7186</v>
      </c>
      <c r="K105" s="37">
        <v>8100</v>
      </c>
      <c r="L105" s="37">
        <v>8100</v>
      </c>
      <c r="M105" s="198">
        <v>8100</v>
      </c>
    </row>
    <row r="106" spans="1:13" ht="15">
      <c r="A106" s="192">
        <v>642013</v>
      </c>
      <c r="B106" s="33"/>
      <c r="C106" s="140">
        <v>41</v>
      </c>
      <c r="D106" s="558" t="s">
        <v>75</v>
      </c>
      <c r="E106" s="510" t="s">
        <v>164</v>
      </c>
      <c r="F106" s="225"/>
      <c r="G106" s="225">
        <v>1100</v>
      </c>
      <c r="H106" s="561">
        <v>2700</v>
      </c>
      <c r="I106" s="24">
        <v>1200</v>
      </c>
      <c r="J106" s="225"/>
      <c r="K106" s="561">
        <v>3500</v>
      </c>
      <c r="L106" s="24">
        <v>2000</v>
      </c>
      <c r="M106" s="225">
        <v>2000</v>
      </c>
    </row>
    <row r="107" spans="1:13" ht="15.75" thickBot="1">
      <c r="A107" s="272"/>
      <c r="B107" s="28"/>
      <c r="C107" s="711"/>
      <c r="D107" s="583"/>
      <c r="E107" s="582"/>
      <c r="F107" s="350"/>
      <c r="G107" s="350"/>
      <c r="H107" s="83"/>
      <c r="I107" s="83"/>
      <c r="J107" s="580"/>
      <c r="K107" s="83"/>
      <c r="L107" s="83"/>
      <c r="M107" s="229"/>
    </row>
    <row r="108" spans="1:13" ht="15.75" thickBot="1">
      <c r="A108" s="17" t="s">
        <v>165</v>
      </c>
      <c r="B108" s="100"/>
      <c r="C108" s="57"/>
      <c r="D108" s="553"/>
      <c r="E108" s="59" t="s">
        <v>166</v>
      </c>
      <c r="F108" s="19">
        <f>SUM(F109+F110+F120+F118)</f>
        <v>5616</v>
      </c>
      <c r="G108" s="19">
        <f>SUM(G109+G110+G120+G118)</f>
        <v>5665</v>
      </c>
      <c r="H108" s="72">
        <f aca="true" t="shared" si="6" ref="H108:M108">H109+H110+H120+H118</f>
        <v>5753</v>
      </c>
      <c r="I108" s="70">
        <f t="shared" si="6"/>
        <v>6541</v>
      </c>
      <c r="J108" s="19">
        <f t="shared" si="6"/>
        <v>6344</v>
      </c>
      <c r="K108" s="72">
        <f t="shared" si="6"/>
        <v>6612</v>
      </c>
      <c r="L108" s="70">
        <f t="shared" si="6"/>
        <v>6612</v>
      </c>
      <c r="M108" s="19">
        <f t="shared" si="6"/>
        <v>6612</v>
      </c>
    </row>
    <row r="109" spans="1:13" ht="15">
      <c r="A109" s="278">
        <v>611000</v>
      </c>
      <c r="B109" s="102"/>
      <c r="C109" s="101">
        <v>41</v>
      </c>
      <c r="D109" s="777" t="s">
        <v>143</v>
      </c>
      <c r="E109" s="585" t="s">
        <v>76</v>
      </c>
      <c r="F109" s="230">
        <v>3395</v>
      </c>
      <c r="G109" s="230">
        <v>3482</v>
      </c>
      <c r="H109" s="113">
        <v>3600</v>
      </c>
      <c r="I109" s="104">
        <v>3600</v>
      </c>
      <c r="J109" s="230">
        <v>3503</v>
      </c>
      <c r="K109" s="113">
        <v>3780</v>
      </c>
      <c r="L109" s="104">
        <v>3780</v>
      </c>
      <c r="M109" s="230">
        <v>3780</v>
      </c>
    </row>
    <row r="110" spans="1:13" ht="15">
      <c r="A110" s="207">
        <v>62</v>
      </c>
      <c r="B110" s="77"/>
      <c r="C110" s="3"/>
      <c r="D110" s="641"/>
      <c r="E110" s="577" t="s">
        <v>77</v>
      </c>
      <c r="F110" s="178">
        <f>SUM(F111:F117)</f>
        <v>1098</v>
      </c>
      <c r="G110" s="178">
        <f aca="true" t="shared" si="7" ref="G110:M110">SUM(G111:G117)</f>
        <v>1149</v>
      </c>
      <c r="H110" s="5">
        <f t="shared" si="7"/>
        <v>1273</v>
      </c>
      <c r="I110" s="4">
        <f t="shared" si="7"/>
        <v>1283</v>
      </c>
      <c r="J110" s="178">
        <f t="shared" si="7"/>
        <v>1213</v>
      </c>
      <c r="K110" s="5">
        <f t="shared" si="7"/>
        <v>1352</v>
      </c>
      <c r="L110" s="4">
        <f t="shared" si="7"/>
        <v>1352</v>
      </c>
      <c r="M110" s="178">
        <f t="shared" si="7"/>
        <v>1352</v>
      </c>
    </row>
    <row r="111" spans="1:19" ht="15">
      <c r="A111" s="193">
        <v>623000</v>
      </c>
      <c r="B111" s="23"/>
      <c r="C111" s="696">
        <v>41</v>
      </c>
      <c r="D111" s="566" t="s">
        <v>143</v>
      </c>
      <c r="E111" s="578" t="s">
        <v>79</v>
      </c>
      <c r="F111" s="231">
        <v>299</v>
      </c>
      <c r="G111" s="231">
        <v>309</v>
      </c>
      <c r="H111" s="54">
        <v>360</v>
      </c>
      <c r="I111" s="22">
        <v>360</v>
      </c>
      <c r="J111" s="194">
        <v>323</v>
      </c>
      <c r="K111" s="54">
        <v>380</v>
      </c>
      <c r="L111" s="22">
        <v>380</v>
      </c>
      <c r="M111" s="194">
        <v>380</v>
      </c>
      <c r="O111" s="202"/>
      <c r="P111" s="202"/>
      <c r="Q111" s="202"/>
      <c r="R111" s="202"/>
      <c r="S111" s="202"/>
    </row>
    <row r="112" spans="1:13" ht="15">
      <c r="A112" s="184">
        <v>625001</v>
      </c>
      <c r="B112" s="7"/>
      <c r="C112" s="709">
        <v>41</v>
      </c>
      <c r="D112" s="555" t="s">
        <v>143</v>
      </c>
      <c r="E112" s="359" t="s">
        <v>80</v>
      </c>
      <c r="F112" s="226">
        <v>46</v>
      </c>
      <c r="G112" s="226">
        <v>47</v>
      </c>
      <c r="H112" s="49">
        <v>52</v>
      </c>
      <c r="I112" s="8">
        <v>52</v>
      </c>
      <c r="J112" s="185">
        <v>49</v>
      </c>
      <c r="K112" s="49">
        <v>55</v>
      </c>
      <c r="L112" s="8">
        <v>55</v>
      </c>
      <c r="M112" s="185">
        <v>55</v>
      </c>
    </row>
    <row r="113" spans="1:13" ht="15">
      <c r="A113" s="184">
        <v>625002</v>
      </c>
      <c r="B113" s="9"/>
      <c r="C113" s="14">
        <v>41</v>
      </c>
      <c r="D113" s="556" t="s">
        <v>143</v>
      </c>
      <c r="E113" s="359" t="s">
        <v>81</v>
      </c>
      <c r="F113" s="226">
        <v>456</v>
      </c>
      <c r="G113" s="226">
        <v>473</v>
      </c>
      <c r="H113" s="49">
        <v>510</v>
      </c>
      <c r="I113" s="8">
        <v>510</v>
      </c>
      <c r="J113" s="185">
        <v>494</v>
      </c>
      <c r="K113" s="49">
        <v>530</v>
      </c>
      <c r="L113" s="8">
        <v>530</v>
      </c>
      <c r="M113" s="185">
        <v>530</v>
      </c>
    </row>
    <row r="114" spans="1:13" ht="15">
      <c r="A114" s="184">
        <v>625003</v>
      </c>
      <c r="B114" s="9"/>
      <c r="C114" s="14">
        <v>41</v>
      </c>
      <c r="D114" s="556" t="s">
        <v>143</v>
      </c>
      <c r="E114" s="359" t="s">
        <v>82</v>
      </c>
      <c r="F114" s="226">
        <v>26</v>
      </c>
      <c r="G114" s="226">
        <v>25</v>
      </c>
      <c r="H114" s="49">
        <v>30</v>
      </c>
      <c r="I114" s="8">
        <v>40</v>
      </c>
      <c r="J114" s="185">
        <v>39</v>
      </c>
      <c r="K114" s="49">
        <v>32</v>
      </c>
      <c r="L114" s="8">
        <v>32</v>
      </c>
      <c r="M114" s="185">
        <v>32</v>
      </c>
    </row>
    <row r="115" spans="1:13" ht="15">
      <c r="A115" s="184">
        <v>625004</v>
      </c>
      <c r="B115" s="9"/>
      <c r="C115" s="14">
        <v>41</v>
      </c>
      <c r="D115" s="556" t="s">
        <v>143</v>
      </c>
      <c r="E115" s="359" t="s">
        <v>83</v>
      </c>
      <c r="F115" s="185">
        <v>97</v>
      </c>
      <c r="G115" s="185">
        <v>101</v>
      </c>
      <c r="H115" s="49">
        <v>110</v>
      </c>
      <c r="I115" s="8">
        <v>110</v>
      </c>
      <c r="J115" s="185">
        <v>106</v>
      </c>
      <c r="K115" s="49">
        <v>130</v>
      </c>
      <c r="L115" s="8">
        <v>130</v>
      </c>
      <c r="M115" s="185">
        <v>130</v>
      </c>
    </row>
    <row r="116" spans="1:13" ht="15">
      <c r="A116" s="184">
        <v>625005</v>
      </c>
      <c r="B116" s="9"/>
      <c r="C116" s="14">
        <v>41</v>
      </c>
      <c r="D116" s="556" t="s">
        <v>143</v>
      </c>
      <c r="E116" s="359" t="s">
        <v>84</v>
      </c>
      <c r="F116" s="185">
        <v>33</v>
      </c>
      <c r="G116" s="185">
        <v>34</v>
      </c>
      <c r="H116" s="49">
        <v>36</v>
      </c>
      <c r="I116" s="8">
        <v>36</v>
      </c>
      <c r="J116" s="185">
        <v>35</v>
      </c>
      <c r="K116" s="49">
        <v>40</v>
      </c>
      <c r="L116" s="8">
        <v>40</v>
      </c>
      <c r="M116" s="185">
        <v>40</v>
      </c>
    </row>
    <row r="117" spans="1:13" ht="15">
      <c r="A117" s="186">
        <v>625007</v>
      </c>
      <c r="B117" s="11"/>
      <c r="C117" s="221">
        <v>41</v>
      </c>
      <c r="D117" s="556" t="s">
        <v>143</v>
      </c>
      <c r="E117" s="603" t="s">
        <v>85</v>
      </c>
      <c r="F117" s="187">
        <v>141</v>
      </c>
      <c r="G117" s="187">
        <v>160</v>
      </c>
      <c r="H117" s="83">
        <v>175</v>
      </c>
      <c r="I117" s="10">
        <v>175</v>
      </c>
      <c r="J117" s="187">
        <v>167</v>
      </c>
      <c r="K117" s="83">
        <v>185</v>
      </c>
      <c r="L117" s="10">
        <v>185</v>
      </c>
      <c r="M117" s="187">
        <v>185</v>
      </c>
    </row>
    <row r="118" spans="1:13" ht="15">
      <c r="A118" s="207">
        <v>631</v>
      </c>
      <c r="B118" s="77"/>
      <c r="C118" s="120"/>
      <c r="D118" s="559"/>
      <c r="E118" s="577" t="s">
        <v>349</v>
      </c>
      <c r="F118" s="178">
        <v>11</v>
      </c>
      <c r="G118" s="178">
        <v>94</v>
      </c>
      <c r="H118" s="5">
        <v>20</v>
      </c>
      <c r="I118" s="4">
        <v>203</v>
      </c>
      <c r="J118" s="178">
        <v>203</v>
      </c>
      <c r="K118" s="5">
        <f>K119</f>
        <v>120</v>
      </c>
      <c r="L118" s="4">
        <f>L119</f>
        <v>120</v>
      </c>
      <c r="M118" s="178">
        <f>M119</f>
        <v>120</v>
      </c>
    </row>
    <row r="119" spans="1:13" ht="15">
      <c r="A119" s="179">
        <v>631001</v>
      </c>
      <c r="B119" s="79"/>
      <c r="C119" s="713">
        <v>41</v>
      </c>
      <c r="D119" s="559" t="s">
        <v>143</v>
      </c>
      <c r="E119" s="587" t="s">
        <v>350</v>
      </c>
      <c r="F119" s="180">
        <v>11</v>
      </c>
      <c r="G119" s="180">
        <v>94</v>
      </c>
      <c r="H119" s="80">
        <v>20</v>
      </c>
      <c r="I119" s="81">
        <v>203</v>
      </c>
      <c r="J119" s="180">
        <v>203</v>
      </c>
      <c r="K119" s="80">
        <v>120</v>
      </c>
      <c r="L119" s="81">
        <v>120</v>
      </c>
      <c r="M119" s="180">
        <v>120</v>
      </c>
    </row>
    <row r="120" spans="1:13" ht="15">
      <c r="A120" s="207">
        <v>637</v>
      </c>
      <c r="B120" s="3"/>
      <c r="C120" s="145"/>
      <c r="D120" s="559"/>
      <c r="E120" s="577" t="s">
        <v>167</v>
      </c>
      <c r="F120" s="178">
        <f>SUM(F121:F124)</f>
        <v>1112</v>
      </c>
      <c r="G120" s="178">
        <f>SUM(G121:G124)</f>
        <v>940</v>
      </c>
      <c r="H120" s="5">
        <f aca="true" t="shared" si="8" ref="H120:M120">SUM(H121:H123)</f>
        <v>860</v>
      </c>
      <c r="I120" s="4">
        <f t="shared" si="8"/>
        <v>1455</v>
      </c>
      <c r="J120" s="178">
        <f t="shared" si="8"/>
        <v>1425</v>
      </c>
      <c r="K120" s="5">
        <f t="shared" si="8"/>
        <v>1360</v>
      </c>
      <c r="L120" s="4">
        <f t="shared" si="8"/>
        <v>1360</v>
      </c>
      <c r="M120" s="178">
        <f t="shared" si="8"/>
        <v>1360</v>
      </c>
    </row>
    <row r="121" spans="1:17" ht="15">
      <c r="A121" s="193">
        <v>637014</v>
      </c>
      <c r="B121" s="23"/>
      <c r="C121" s="696">
        <v>41</v>
      </c>
      <c r="D121" s="566" t="s">
        <v>143</v>
      </c>
      <c r="E121" s="578" t="s">
        <v>153</v>
      </c>
      <c r="F121" s="194">
        <v>200</v>
      </c>
      <c r="G121" s="194">
        <v>203</v>
      </c>
      <c r="H121" s="54">
        <v>200</v>
      </c>
      <c r="I121" s="22">
        <v>200</v>
      </c>
      <c r="J121" s="194">
        <v>184</v>
      </c>
      <c r="K121" s="54">
        <v>200</v>
      </c>
      <c r="L121" s="22">
        <v>200</v>
      </c>
      <c r="M121" s="194">
        <v>200</v>
      </c>
      <c r="N121" s="205"/>
      <c r="O121" s="201"/>
      <c r="P121" s="201"/>
      <c r="Q121" s="201"/>
    </row>
    <row r="122" spans="1:17" ht="15">
      <c r="A122" s="182">
        <v>637012</v>
      </c>
      <c r="B122" s="7">
        <v>1</v>
      </c>
      <c r="C122" s="709">
        <v>41</v>
      </c>
      <c r="D122" s="567" t="s">
        <v>75</v>
      </c>
      <c r="E122" s="579" t="s">
        <v>168</v>
      </c>
      <c r="F122" s="196">
        <v>867</v>
      </c>
      <c r="G122" s="196">
        <v>696</v>
      </c>
      <c r="H122" s="94">
        <v>600</v>
      </c>
      <c r="I122" s="6">
        <v>1195</v>
      </c>
      <c r="J122" s="183">
        <v>1194</v>
      </c>
      <c r="K122" s="94">
        <v>1100</v>
      </c>
      <c r="L122" s="6">
        <v>1100</v>
      </c>
      <c r="M122" s="183">
        <v>1100</v>
      </c>
      <c r="N122" s="205"/>
      <c r="O122" s="201"/>
      <c r="P122" s="201"/>
      <c r="Q122" s="201"/>
    </row>
    <row r="123" spans="1:13" ht="15">
      <c r="A123" s="186">
        <v>637016</v>
      </c>
      <c r="B123" s="11"/>
      <c r="C123" s="221">
        <v>41</v>
      </c>
      <c r="D123" s="567" t="s">
        <v>143</v>
      </c>
      <c r="E123" s="590" t="s">
        <v>157</v>
      </c>
      <c r="F123" s="225">
        <v>45</v>
      </c>
      <c r="G123" s="225">
        <v>41</v>
      </c>
      <c r="H123" s="592">
        <v>60</v>
      </c>
      <c r="I123" s="106">
        <v>60</v>
      </c>
      <c r="J123" s="232">
        <v>47</v>
      </c>
      <c r="K123" s="592">
        <v>60</v>
      </c>
      <c r="L123" s="106">
        <v>60</v>
      </c>
      <c r="M123" s="232">
        <v>60</v>
      </c>
    </row>
    <row r="124" spans="1:14" ht="15.75" thickBot="1">
      <c r="A124" s="274"/>
      <c r="B124" s="98"/>
      <c r="C124" s="714"/>
      <c r="D124" s="588"/>
      <c r="E124" s="591"/>
      <c r="F124" s="350"/>
      <c r="G124" s="350"/>
      <c r="H124" s="37"/>
      <c r="I124" s="99"/>
      <c r="J124" s="241"/>
      <c r="K124" s="108"/>
      <c r="L124" s="99"/>
      <c r="M124" s="196"/>
      <c r="N124" s="205"/>
    </row>
    <row r="125" spans="1:18" ht="15.75" thickBot="1">
      <c r="A125" s="17" t="s">
        <v>169</v>
      </c>
      <c r="B125" s="18"/>
      <c r="C125" s="706"/>
      <c r="D125" s="553"/>
      <c r="E125" s="59" t="s">
        <v>170</v>
      </c>
      <c r="F125" s="19">
        <f>SUM(F126+F127+F135+F141)</f>
        <v>3894</v>
      </c>
      <c r="G125" s="19">
        <f>SUM(G126+G127+G135+G141)</f>
        <v>4985</v>
      </c>
      <c r="H125" s="72">
        <f>H126+H127+H135+H141</f>
        <v>5000</v>
      </c>
      <c r="I125" s="70">
        <f>I126+I127+I135+I141</f>
        <v>5000</v>
      </c>
      <c r="J125" s="19">
        <f>J126+J127+J135+J141</f>
        <v>4226</v>
      </c>
      <c r="K125" s="72">
        <f>K126+K127+K135+K141</f>
        <v>5000</v>
      </c>
      <c r="L125" s="70">
        <v>5000</v>
      </c>
      <c r="M125" s="19">
        <v>5000</v>
      </c>
      <c r="N125" s="205"/>
      <c r="O125" s="201"/>
      <c r="P125" s="201"/>
      <c r="Q125" s="201"/>
      <c r="R125" s="201"/>
    </row>
    <row r="126" spans="1:15" ht="15">
      <c r="A126" s="278">
        <v>611000</v>
      </c>
      <c r="B126" s="101"/>
      <c r="C126" s="104">
        <v>111</v>
      </c>
      <c r="D126" s="778" t="s">
        <v>171</v>
      </c>
      <c r="E126" s="585" t="s">
        <v>76</v>
      </c>
      <c r="F126" s="593">
        <v>2948</v>
      </c>
      <c r="G126" s="593">
        <v>3250</v>
      </c>
      <c r="H126" s="113">
        <v>3300</v>
      </c>
      <c r="I126" s="104">
        <v>3300</v>
      </c>
      <c r="J126" s="230">
        <v>3244</v>
      </c>
      <c r="K126" s="113">
        <v>3300</v>
      </c>
      <c r="L126" s="104">
        <v>3300</v>
      </c>
      <c r="M126" s="230">
        <v>3300</v>
      </c>
      <c r="O126" s="201"/>
    </row>
    <row r="127" spans="1:13" ht="15">
      <c r="A127" s="207">
        <v>62</v>
      </c>
      <c r="B127" s="3"/>
      <c r="C127" s="145"/>
      <c r="D127" s="559"/>
      <c r="E127" s="577" t="s">
        <v>77</v>
      </c>
      <c r="F127" s="178">
        <f>SUM(F128:F134)</f>
        <v>668</v>
      </c>
      <c r="G127" s="178">
        <f aca="true" t="shared" si="9" ref="G127:M127">SUM(G128:G134)</f>
        <v>1343</v>
      </c>
      <c r="H127" s="5">
        <f t="shared" si="9"/>
        <v>1370</v>
      </c>
      <c r="I127" s="5">
        <f t="shared" si="9"/>
        <v>1370</v>
      </c>
      <c r="J127" s="178">
        <f t="shared" si="9"/>
        <v>669</v>
      </c>
      <c r="K127" s="5">
        <f t="shared" si="9"/>
        <v>1370</v>
      </c>
      <c r="L127" s="5">
        <f t="shared" si="9"/>
        <v>1370</v>
      </c>
      <c r="M127" s="181">
        <f t="shared" si="9"/>
        <v>1370</v>
      </c>
    </row>
    <row r="128" spans="1:17" ht="15">
      <c r="A128" s="193">
        <v>623000</v>
      </c>
      <c r="B128" s="23"/>
      <c r="C128" s="709">
        <v>111</v>
      </c>
      <c r="D128" s="567" t="s">
        <v>171</v>
      </c>
      <c r="E128" s="578" t="s">
        <v>79</v>
      </c>
      <c r="F128" s="231">
        <v>191</v>
      </c>
      <c r="G128" s="231">
        <v>374</v>
      </c>
      <c r="H128" s="54">
        <v>375</v>
      </c>
      <c r="I128" s="22">
        <v>375</v>
      </c>
      <c r="J128" s="194">
        <v>192</v>
      </c>
      <c r="K128" s="54">
        <v>375</v>
      </c>
      <c r="L128" s="22">
        <v>375</v>
      </c>
      <c r="M128" s="194">
        <v>375</v>
      </c>
      <c r="O128" s="201"/>
      <c r="P128" s="201"/>
      <c r="Q128" s="201"/>
    </row>
    <row r="129" spans="1:18" ht="15">
      <c r="A129" s="184">
        <v>625001</v>
      </c>
      <c r="B129" s="9"/>
      <c r="C129" s="14">
        <v>111</v>
      </c>
      <c r="D129" s="557" t="s">
        <v>171</v>
      </c>
      <c r="E129" s="359" t="s">
        <v>80</v>
      </c>
      <c r="F129" s="226">
        <v>27</v>
      </c>
      <c r="G129" s="226">
        <v>46</v>
      </c>
      <c r="H129" s="49">
        <v>60</v>
      </c>
      <c r="I129" s="8">
        <v>60</v>
      </c>
      <c r="J129" s="185">
        <v>27</v>
      </c>
      <c r="K129" s="49">
        <v>60</v>
      </c>
      <c r="L129" s="8">
        <v>60</v>
      </c>
      <c r="M129" s="185">
        <v>60</v>
      </c>
      <c r="O129" s="201"/>
      <c r="P129" s="201"/>
      <c r="Q129" s="201"/>
      <c r="R129" s="201"/>
    </row>
    <row r="130" spans="1:13" ht="15">
      <c r="A130" s="184">
        <v>625002</v>
      </c>
      <c r="B130" s="9"/>
      <c r="C130" s="14">
        <v>111</v>
      </c>
      <c r="D130" s="557" t="s">
        <v>171</v>
      </c>
      <c r="E130" s="359" t="s">
        <v>81</v>
      </c>
      <c r="F130" s="226">
        <v>268</v>
      </c>
      <c r="G130" s="226">
        <v>508</v>
      </c>
      <c r="H130" s="49">
        <v>515</v>
      </c>
      <c r="I130" s="8">
        <v>515</v>
      </c>
      <c r="J130" s="185">
        <v>268</v>
      </c>
      <c r="K130" s="49">
        <v>515</v>
      </c>
      <c r="L130" s="8">
        <v>515</v>
      </c>
      <c r="M130" s="185">
        <v>515</v>
      </c>
    </row>
    <row r="131" spans="1:13" ht="15">
      <c r="A131" s="184">
        <v>625003</v>
      </c>
      <c r="B131" s="9"/>
      <c r="C131" s="14">
        <v>111</v>
      </c>
      <c r="D131" s="557" t="s">
        <v>171</v>
      </c>
      <c r="E131" s="359" t="s">
        <v>82</v>
      </c>
      <c r="F131" s="226">
        <v>15</v>
      </c>
      <c r="G131" s="226">
        <v>34</v>
      </c>
      <c r="H131" s="49">
        <v>35</v>
      </c>
      <c r="I131" s="8">
        <v>35</v>
      </c>
      <c r="J131" s="185">
        <v>17</v>
      </c>
      <c r="K131" s="49">
        <v>35</v>
      </c>
      <c r="L131" s="8">
        <v>35</v>
      </c>
      <c r="M131" s="185">
        <v>35</v>
      </c>
    </row>
    <row r="132" spans="1:13" ht="15">
      <c r="A132" s="184">
        <v>625004</v>
      </c>
      <c r="B132" s="14"/>
      <c r="C132" s="14">
        <v>111</v>
      </c>
      <c r="D132" s="557" t="s">
        <v>171</v>
      </c>
      <c r="E132" s="359" t="s">
        <v>83</v>
      </c>
      <c r="F132" s="185">
        <v>57</v>
      </c>
      <c r="G132" s="185">
        <v>114</v>
      </c>
      <c r="H132" s="49">
        <v>115</v>
      </c>
      <c r="I132" s="8">
        <v>115</v>
      </c>
      <c r="J132" s="185">
        <v>57</v>
      </c>
      <c r="K132" s="49">
        <v>115</v>
      </c>
      <c r="L132" s="8">
        <v>115</v>
      </c>
      <c r="M132" s="185">
        <v>115</v>
      </c>
    </row>
    <row r="133" spans="1:13" ht="15">
      <c r="A133" s="182">
        <v>625005</v>
      </c>
      <c r="B133" s="7"/>
      <c r="C133" s="709">
        <v>111</v>
      </c>
      <c r="D133" s="557" t="s">
        <v>171</v>
      </c>
      <c r="E133" s="359" t="s">
        <v>84</v>
      </c>
      <c r="F133" s="196">
        <v>19</v>
      </c>
      <c r="G133" s="196">
        <v>36</v>
      </c>
      <c r="H133" s="49">
        <v>37</v>
      </c>
      <c r="I133" s="8">
        <v>37</v>
      </c>
      <c r="J133" s="185">
        <v>17</v>
      </c>
      <c r="K133" s="49">
        <v>37</v>
      </c>
      <c r="L133" s="8">
        <v>37</v>
      </c>
      <c r="M133" s="185">
        <v>37</v>
      </c>
    </row>
    <row r="134" spans="1:17" ht="15">
      <c r="A134" s="186">
        <v>625007</v>
      </c>
      <c r="B134" s="33"/>
      <c r="C134" s="219">
        <v>111</v>
      </c>
      <c r="D134" s="554" t="s">
        <v>171</v>
      </c>
      <c r="E134" s="590" t="s">
        <v>85</v>
      </c>
      <c r="F134" s="225">
        <v>91</v>
      </c>
      <c r="G134" s="225">
        <v>231</v>
      </c>
      <c r="H134" s="561">
        <v>233</v>
      </c>
      <c r="I134" s="24">
        <v>233</v>
      </c>
      <c r="J134" s="225">
        <v>91</v>
      </c>
      <c r="K134" s="561">
        <v>233</v>
      </c>
      <c r="L134" s="24">
        <v>233</v>
      </c>
      <c r="M134" s="225">
        <v>233</v>
      </c>
      <c r="O134" s="201"/>
      <c r="P134" s="201"/>
      <c r="Q134" s="201"/>
    </row>
    <row r="135" spans="1:17" ht="15">
      <c r="A135" s="177">
        <v>63</v>
      </c>
      <c r="B135" s="3"/>
      <c r="C135" s="145"/>
      <c r="D135" s="559"/>
      <c r="E135" s="577" t="s">
        <v>167</v>
      </c>
      <c r="F135" s="178">
        <f>SUM(F136:F140)</f>
        <v>270</v>
      </c>
      <c r="G135" s="178">
        <f aca="true" t="shared" si="10" ref="G135:M135">SUM(G136:G140)</f>
        <v>384</v>
      </c>
      <c r="H135" s="5">
        <f t="shared" si="10"/>
        <v>320</v>
      </c>
      <c r="I135" s="4">
        <f t="shared" si="10"/>
        <v>320</v>
      </c>
      <c r="J135" s="178">
        <f t="shared" si="10"/>
        <v>305</v>
      </c>
      <c r="K135" s="5">
        <f t="shared" si="10"/>
        <v>320</v>
      </c>
      <c r="L135" s="4">
        <f t="shared" si="10"/>
        <v>320</v>
      </c>
      <c r="M135" s="178">
        <f t="shared" si="10"/>
        <v>320</v>
      </c>
      <c r="N135" s="205"/>
      <c r="O135" s="201"/>
      <c r="P135" s="201"/>
      <c r="Q135" s="201"/>
    </row>
    <row r="136" spans="1:13" ht="15">
      <c r="A136" s="193">
        <v>631001</v>
      </c>
      <c r="B136" s="23"/>
      <c r="C136" s="221">
        <v>111</v>
      </c>
      <c r="D136" s="555" t="s">
        <v>171</v>
      </c>
      <c r="E136" s="578" t="s">
        <v>349</v>
      </c>
      <c r="F136" s="231">
        <v>15</v>
      </c>
      <c r="G136" s="231">
        <v>20</v>
      </c>
      <c r="H136" s="54">
        <v>20</v>
      </c>
      <c r="I136" s="22">
        <v>50</v>
      </c>
      <c r="J136" s="194">
        <v>46</v>
      </c>
      <c r="K136" s="54">
        <v>20</v>
      </c>
      <c r="L136" s="22">
        <v>20</v>
      </c>
      <c r="M136" s="194">
        <v>20</v>
      </c>
    </row>
    <row r="137" spans="1:13" ht="15">
      <c r="A137" s="184">
        <v>633006</v>
      </c>
      <c r="B137" s="9">
        <v>1</v>
      </c>
      <c r="C137" s="352">
        <v>111</v>
      </c>
      <c r="D137" s="556" t="s">
        <v>171</v>
      </c>
      <c r="E137" s="359" t="s">
        <v>99</v>
      </c>
      <c r="F137" s="185">
        <v>155</v>
      </c>
      <c r="G137" s="185">
        <v>150</v>
      </c>
      <c r="H137" s="94">
        <v>120</v>
      </c>
      <c r="I137" s="6">
        <v>100</v>
      </c>
      <c r="J137" s="183">
        <v>100</v>
      </c>
      <c r="K137" s="94">
        <v>120</v>
      </c>
      <c r="L137" s="6">
        <v>120</v>
      </c>
      <c r="M137" s="183">
        <v>120</v>
      </c>
    </row>
    <row r="138" spans="1:13" ht="15">
      <c r="A138" s="184">
        <v>633006</v>
      </c>
      <c r="B138" s="9">
        <v>4</v>
      </c>
      <c r="C138" s="352">
        <v>111</v>
      </c>
      <c r="D138" s="556" t="s">
        <v>171</v>
      </c>
      <c r="E138" s="359" t="s">
        <v>102</v>
      </c>
      <c r="F138" s="196"/>
      <c r="G138" s="196">
        <v>64</v>
      </c>
      <c r="H138" s="49">
        <v>30</v>
      </c>
      <c r="I138" s="8">
        <v>30</v>
      </c>
      <c r="J138" s="185">
        <v>20</v>
      </c>
      <c r="K138" s="49">
        <v>30</v>
      </c>
      <c r="L138" s="8">
        <v>30</v>
      </c>
      <c r="M138" s="185">
        <v>30</v>
      </c>
    </row>
    <row r="139" spans="1:13" ht="15">
      <c r="A139" s="184">
        <v>633009</v>
      </c>
      <c r="B139" s="9">
        <v>1</v>
      </c>
      <c r="C139" s="14">
        <v>111</v>
      </c>
      <c r="D139" s="557" t="s">
        <v>171</v>
      </c>
      <c r="E139" s="509" t="s">
        <v>172</v>
      </c>
      <c r="F139" s="185"/>
      <c r="G139" s="185">
        <v>50</v>
      </c>
      <c r="H139" s="49">
        <v>50</v>
      </c>
      <c r="I139" s="8">
        <v>40</v>
      </c>
      <c r="J139" s="185">
        <v>40</v>
      </c>
      <c r="K139" s="49">
        <v>50</v>
      </c>
      <c r="L139" s="8">
        <v>50</v>
      </c>
      <c r="M139" s="185">
        <v>50</v>
      </c>
    </row>
    <row r="140" spans="1:13" ht="15">
      <c r="A140" s="186">
        <v>637013</v>
      </c>
      <c r="B140" s="33"/>
      <c r="C140" s="140">
        <v>111</v>
      </c>
      <c r="D140" s="558" t="s">
        <v>171</v>
      </c>
      <c r="E140" s="560" t="s">
        <v>173</v>
      </c>
      <c r="F140" s="183">
        <v>100</v>
      </c>
      <c r="G140" s="183">
        <v>100</v>
      </c>
      <c r="H140" s="83">
        <v>100</v>
      </c>
      <c r="I140" s="10">
        <v>100</v>
      </c>
      <c r="J140" s="187">
        <v>99</v>
      </c>
      <c r="K140" s="83">
        <v>100</v>
      </c>
      <c r="L140" s="10">
        <v>100</v>
      </c>
      <c r="M140" s="187">
        <v>100</v>
      </c>
    </row>
    <row r="141" spans="1:13" ht="15">
      <c r="A141" s="177">
        <v>642</v>
      </c>
      <c r="B141" s="3"/>
      <c r="C141" s="145"/>
      <c r="D141" s="559"/>
      <c r="E141" s="548" t="s">
        <v>174</v>
      </c>
      <c r="F141" s="178">
        <v>8</v>
      </c>
      <c r="G141" s="178">
        <v>8</v>
      </c>
      <c r="H141" s="5">
        <v>10</v>
      </c>
      <c r="I141" s="4">
        <v>10</v>
      </c>
      <c r="J141" s="178">
        <v>8</v>
      </c>
      <c r="K141" s="5">
        <f>K142</f>
        <v>10</v>
      </c>
      <c r="L141" s="4">
        <f>L142</f>
        <v>10</v>
      </c>
      <c r="M141" s="178">
        <f>M142</f>
        <v>10</v>
      </c>
    </row>
    <row r="142" spans="1:13" ht="15">
      <c r="A142" s="217">
        <v>642006</v>
      </c>
      <c r="B142" s="105"/>
      <c r="C142" s="712">
        <v>111</v>
      </c>
      <c r="D142" s="586" t="s">
        <v>175</v>
      </c>
      <c r="E142" s="551" t="s">
        <v>176</v>
      </c>
      <c r="F142" s="180">
        <v>8</v>
      </c>
      <c r="G142" s="180">
        <v>8</v>
      </c>
      <c r="H142" s="80">
        <v>10</v>
      </c>
      <c r="I142" s="37">
        <v>10</v>
      </c>
      <c r="J142" s="196">
        <v>8</v>
      </c>
      <c r="K142" s="80">
        <v>10</v>
      </c>
      <c r="L142" s="81">
        <v>10</v>
      </c>
      <c r="M142" s="180">
        <v>10</v>
      </c>
    </row>
    <row r="143" spans="1:13" ht="15.75" thickBot="1">
      <c r="A143" s="212"/>
      <c r="B143" s="98"/>
      <c r="C143" s="98"/>
      <c r="D143" s="643"/>
      <c r="E143" s="582"/>
      <c r="F143" s="350"/>
      <c r="G143" s="350"/>
      <c r="H143" s="108"/>
      <c r="I143" s="99"/>
      <c r="J143" s="241"/>
      <c r="K143" s="212"/>
      <c r="L143" s="108"/>
      <c r="M143" s="594"/>
    </row>
    <row r="144" spans="1:13" ht="15.75" thickBot="1">
      <c r="A144" s="71" t="s">
        <v>177</v>
      </c>
      <c r="B144" s="18"/>
      <c r="C144" s="18"/>
      <c r="D144" s="66"/>
      <c r="E144" s="59" t="s">
        <v>178</v>
      </c>
      <c r="F144" s="19">
        <v>2082</v>
      </c>
      <c r="G144" s="19">
        <v>1316</v>
      </c>
      <c r="H144" s="72">
        <v>2500</v>
      </c>
      <c r="I144" s="70">
        <v>2500</v>
      </c>
      <c r="J144" s="19">
        <v>2370</v>
      </c>
      <c r="K144" s="72">
        <v>7500</v>
      </c>
      <c r="L144" s="70">
        <f>L145</f>
        <v>5000</v>
      </c>
      <c r="M144" s="19">
        <f>M145</f>
        <v>2500</v>
      </c>
    </row>
    <row r="145" spans="1:13" ht="15">
      <c r="A145" s="215">
        <v>637</v>
      </c>
      <c r="B145" s="74"/>
      <c r="C145" s="74">
        <v>111</v>
      </c>
      <c r="D145" s="779" t="s">
        <v>179</v>
      </c>
      <c r="E145" s="600" t="s">
        <v>180</v>
      </c>
      <c r="F145" s="233">
        <v>2082</v>
      </c>
      <c r="G145" s="233">
        <v>1316</v>
      </c>
      <c r="H145" s="75">
        <v>2500</v>
      </c>
      <c r="I145" s="73">
        <v>2500</v>
      </c>
      <c r="J145" s="233">
        <v>2370</v>
      </c>
      <c r="K145" s="75">
        <v>7500</v>
      </c>
      <c r="L145" s="73">
        <v>5000</v>
      </c>
      <c r="M145" s="233">
        <v>2500</v>
      </c>
    </row>
    <row r="146" spans="1:13" ht="15.75" thickBot="1">
      <c r="A146" s="275"/>
      <c r="B146" s="110"/>
      <c r="C146" s="110"/>
      <c r="D146" s="595"/>
      <c r="E146" s="601"/>
      <c r="F146" s="350"/>
      <c r="G146" s="350"/>
      <c r="H146" s="108"/>
      <c r="I146" s="37"/>
      <c r="J146" s="198"/>
      <c r="K146" s="37"/>
      <c r="L146" s="37"/>
      <c r="M146" s="198"/>
    </row>
    <row r="147" spans="1:13" ht="15.75" thickBot="1">
      <c r="A147" s="1" t="s">
        <v>181</v>
      </c>
      <c r="B147" s="2"/>
      <c r="C147" s="2"/>
      <c r="D147" s="356"/>
      <c r="E147" s="602" t="s">
        <v>182</v>
      </c>
      <c r="F147" s="242">
        <f aca="true" t="shared" si="11" ref="F147:M147">F148</f>
        <v>11571</v>
      </c>
      <c r="G147" s="242">
        <f t="shared" si="11"/>
        <v>9626</v>
      </c>
      <c r="H147" s="60">
        <f t="shared" si="11"/>
        <v>14650</v>
      </c>
      <c r="I147" s="60">
        <f t="shared" si="11"/>
        <v>14650</v>
      </c>
      <c r="J147" s="60">
        <f t="shared" si="11"/>
        <v>9892</v>
      </c>
      <c r="K147" s="60">
        <v>13150</v>
      </c>
      <c r="L147" s="60">
        <f t="shared" si="11"/>
        <v>12550</v>
      </c>
      <c r="M147" s="60">
        <f t="shared" si="11"/>
        <v>12050</v>
      </c>
    </row>
    <row r="148" spans="1:13" ht="15">
      <c r="A148" s="273">
        <v>65</v>
      </c>
      <c r="B148" s="101"/>
      <c r="C148" s="101"/>
      <c r="D148" s="596"/>
      <c r="E148" s="585" t="s">
        <v>183</v>
      </c>
      <c r="F148" s="234">
        <f>F149+F150+F151+F152</f>
        <v>11571</v>
      </c>
      <c r="G148" s="234">
        <f>G149+G150+G151+G152</f>
        <v>9626</v>
      </c>
      <c r="H148" s="113">
        <f aca="true" t="shared" si="12" ref="H148:M148">SUM(H149:H152)</f>
        <v>14650</v>
      </c>
      <c r="I148" s="113">
        <f t="shared" si="12"/>
        <v>14650</v>
      </c>
      <c r="J148" s="234">
        <f t="shared" si="12"/>
        <v>9892</v>
      </c>
      <c r="K148" s="113">
        <f t="shared" si="12"/>
        <v>13150</v>
      </c>
      <c r="L148" s="113">
        <f t="shared" si="12"/>
        <v>12550</v>
      </c>
      <c r="M148" s="234">
        <f t="shared" si="12"/>
        <v>12050</v>
      </c>
    </row>
    <row r="149" spans="1:13" ht="15">
      <c r="A149" s="193">
        <v>651002</v>
      </c>
      <c r="B149" s="23"/>
      <c r="C149" s="23">
        <v>41</v>
      </c>
      <c r="D149" s="206" t="s">
        <v>75</v>
      </c>
      <c r="E149" s="578" t="s">
        <v>184</v>
      </c>
      <c r="F149" s="235">
        <v>6284</v>
      </c>
      <c r="G149" s="235">
        <v>4937</v>
      </c>
      <c r="H149" s="598">
        <v>5100</v>
      </c>
      <c r="I149" s="114">
        <v>5100</v>
      </c>
      <c r="J149" s="235">
        <v>3884</v>
      </c>
      <c r="K149" s="598">
        <v>3600</v>
      </c>
      <c r="L149" s="114">
        <v>3000</v>
      </c>
      <c r="M149" s="235">
        <v>2500</v>
      </c>
    </row>
    <row r="150" spans="1:13" ht="15">
      <c r="A150" s="952">
        <v>651002</v>
      </c>
      <c r="B150" s="288">
        <v>40</v>
      </c>
      <c r="C150" s="953">
        <v>41</v>
      </c>
      <c r="D150" s="954" t="s">
        <v>75</v>
      </c>
      <c r="E150" s="955" t="s">
        <v>445</v>
      </c>
      <c r="F150" s="636"/>
      <c r="G150" s="636"/>
      <c r="H150" s="794">
        <v>4000</v>
      </c>
      <c r="I150" s="300">
        <v>3750</v>
      </c>
      <c r="J150" s="636">
        <v>585</v>
      </c>
      <c r="K150" s="794">
        <v>4000</v>
      </c>
      <c r="L150" s="300">
        <v>4000</v>
      </c>
      <c r="M150" s="636">
        <v>4000</v>
      </c>
    </row>
    <row r="151" spans="1:13" ht="15">
      <c r="A151" s="195">
        <v>651003</v>
      </c>
      <c r="B151" s="7">
        <v>50</v>
      </c>
      <c r="C151" s="9">
        <v>41</v>
      </c>
      <c r="D151" s="119" t="s">
        <v>75</v>
      </c>
      <c r="E151" s="359" t="s">
        <v>185</v>
      </c>
      <c r="F151" s="263">
        <v>3942</v>
      </c>
      <c r="G151" s="263">
        <v>3781</v>
      </c>
      <c r="H151" s="569">
        <v>4200</v>
      </c>
      <c r="I151" s="56">
        <v>4200</v>
      </c>
      <c r="J151" s="189">
        <v>3912</v>
      </c>
      <c r="K151" s="569">
        <v>4200</v>
      </c>
      <c r="L151" s="56">
        <v>4200</v>
      </c>
      <c r="M151" s="189">
        <v>4200</v>
      </c>
    </row>
    <row r="152" spans="1:13" ht="15">
      <c r="A152" s="192">
        <v>653001</v>
      </c>
      <c r="B152" s="33"/>
      <c r="C152" s="33">
        <v>41</v>
      </c>
      <c r="D152" s="736" t="s">
        <v>75</v>
      </c>
      <c r="E152" s="590" t="s">
        <v>186</v>
      </c>
      <c r="F152" s="605">
        <v>1345</v>
      </c>
      <c r="G152" s="605">
        <v>908</v>
      </c>
      <c r="H152" s="576">
        <v>1350</v>
      </c>
      <c r="I152" s="90">
        <v>1600</v>
      </c>
      <c r="J152" s="236">
        <v>1511</v>
      </c>
      <c r="K152" s="576">
        <v>1350</v>
      </c>
      <c r="L152" s="90">
        <v>1350</v>
      </c>
      <c r="M152" s="236">
        <v>1350</v>
      </c>
    </row>
    <row r="153" spans="1:13" ht="15.75" thickBot="1">
      <c r="A153" s="195"/>
      <c r="B153" s="16"/>
      <c r="C153" s="221"/>
      <c r="D153" s="137"/>
      <c r="E153" s="603"/>
      <c r="F153" s="350"/>
      <c r="G153" s="350"/>
      <c r="H153" s="37"/>
      <c r="I153" s="13"/>
      <c r="J153" s="196"/>
      <c r="K153" s="37"/>
      <c r="L153" s="13"/>
      <c r="M153" s="196"/>
    </row>
    <row r="154" spans="1:13" ht="15.75" thickBot="1">
      <c r="A154" s="17" t="s">
        <v>187</v>
      </c>
      <c r="B154" s="18"/>
      <c r="C154" s="706"/>
      <c r="D154" s="597"/>
      <c r="E154" s="604" t="s">
        <v>188</v>
      </c>
      <c r="F154" s="30">
        <f>SUM(F155+F160)</f>
        <v>526</v>
      </c>
      <c r="G154" s="30">
        <f>SUM(G155+G160)</f>
        <v>434</v>
      </c>
      <c r="H154" s="808"/>
      <c r="I154" s="809"/>
      <c r="J154" s="19"/>
      <c r="K154" s="810"/>
      <c r="L154" s="811"/>
      <c r="M154" s="116"/>
    </row>
    <row r="155" spans="1:13" ht="15" customHeight="1">
      <c r="A155" s="208">
        <v>62</v>
      </c>
      <c r="B155" s="74"/>
      <c r="C155" s="707"/>
      <c r="D155" s="584"/>
      <c r="E155" s="585" t="s">
        <v>77</v>
      </c>
      <c r="F155" s="233">
        <v>61</v>
      </c>
      <c r="G155" s="233">
        <v>125</v>
      </c>
      <c r="H155" s="75"/>
      <c r="I155" s="73"/>
      <c r="J155" s="233"/>
      <c r="K155" s="75"/>
      <c r="L155" s="812"/>
      <c r="M155" s="233"/>
    </row>
    <row r="156" spans="1:13" ht="0.75" customHeight="1">
      <c r="A156" s="193">
        <v>623000</v>
      </c>
      <c r="B156" s="23"/>
      <c r="C156" s="696">
        <v>111</v>
      </c>
      <c r="D156" s="566" t="s">
        <v>189</v>
      </c>
      <c r="E156" s="549" t="s">
        <v>79</v>
      </c>
      <c r="F156" s="231">
        <v>19</v>
      </c>
      <c r="G156" s="231">
        <v>39</v>
      </c>
      <c r="H156" s="54"/>
      <c r="I156" s="22"/>
      <c r="J156" s="194"/>
      <c r="K156" s="54"/>
      <c r="L156" s="22"/>
      <c r="M156" s="194"/>
    </row>
    <row r="157" spans="1:13" ht="15">
      <c r="A157" s="184">
        <v>625002</v>
      </c>
      <c r="B157" s="9"/>
      <c r="C157" s="14">
        <v>111</v>
      </c>
      <c r="D157" s="557" t="s">
        <v>189</v>
      </c>
      <c r="E157" s="509" t="s">
        <v>81</v>
      </c>
      <c r="F157" s="226">
        <v>26</v>
      </c>
      <c r="G157" s="226">
        <v>54</v>
      </c>
      <c r="H157" s="49"/>
      <c r="I157" s="8"/>
      <c r="J157" s="185"/>
      <c r="K157" s="49"/>
      <c r="L157" s="8"/>
      <c r="M157" s="185"/>
    </row>
    <row r="158" spans="1:19" ht="15">
      <c r="A158" s="184">
        <v>625003</v>
      </c>
      <c r="B158" s="9"/>
      <c r="C158" s="14">
        <v>111</v>
      </c>
      <c r="D158" s="557" t="s">
        <v>189</v>
      </c>
      <c r="E158" s="509" t="s">
        <v>82</v>
      </c>
      <c r="F158" s="226">
        <v>2</v>
      </c>
      <c r="G158" s="226">
        <v>3</v>
      </c>
      <c r="H158" s="49"/>
      <c r="I158" s="8"/>
      <c r="J158" s="185"/>
      <c r="K158" s="49"/>
      <c r="L158" s="8"/>
      <c r="M158" s="185"/>
      <c r="O158" s="202"/>
      <c r="P158" s="202"/>
      <c r="Q158" s="202"/>
      <c r="R158" s="202"/>
      <c r="S158" s="202"/>
    </row>
    <row r="159" spans="1:13" ht="0.75" customHeight="1">
      <c r="A159" s="184">
        <v>625004</v>
      </c>
      <c r="B159" s="14"/>
      <c r="C159" s="14">
        <v>111</v>
      </c>
      <c r="D159" s="557" t="s">
        <v>189</v>
      </c>
      <c r="E159" s="509" t="s">
        <v>83</v>
      </c>
      <c r="F159" s="185">
        <v>6</v>
      </c>
      <c r="G159" s="185">
        <v>12</v>
      </c>
      <c r="H159" s="49"/>
      <c r="I159" s="8"/>
      <c r="J159" s="185"/>
      <c r="K159" s="49"/>
      <c r="L159" s="8"/>
      <c r="M159" s="185"/>
    </row>
    <row r="160" spans="1:13" ht="15">
      <c r="A160" s="177">
        <v>63</v>
      </c>
      <c r="B160" s="3"/>
      <c r="C160" s="145"/>
      <c r="D160" s="559"/>
      <c r="E160" s="548" t="s">
        <v>167</v>
      </c>
      <c r="F160" s="191">
        <v>465</v>
      </c>
      <c r="G160" s="191">
        <v>309</v>
      </c>
      <c r="H160" s="5"/>
      <c r="I160" s="4"/>
      <c r="J160" s="178"/>
      <c r="K160" s="5"/>
      <c r="L160" s="4"/>
      <c r="M160" s="178"/>
    </row>
    <row r="161" spans="1:13" ht="15">
      <c r="A161" s="186">
        <v>637027</v>
      </c>
      <c r="B161" s="11"/>
      <c r="C161" s="219">
        <v>111</v>
      </c>
      <c r="D161" s="554" t="s">
        <v>189</v>
      </c>
      <c r="E161" s="550" t="s">
        <v>190</v>
      </c>
      <c r="F161" s="180">
        <v>465</v>
      </c>
      <c r="G161" s="180">
        <v>309</v>
      </c>
      <c r="H161" s="83"/>
      <c r="I161" s="10"/>
      <c r="J161" s="187"/>
      <c r="K161" s="83"/>
      <c r="L161" s="10"/>
      <c r="M161" s="187"/>
    </row>
    <row r="162" spans="1:13" ht="15.75" thickBot="1">
      <c r="A162" s="272"/>
      <c r="B162" s="28"/>
      <c r="C162" s="711"/>
      <c r="D162" s="583"/>
      <c r="E162" s="608"/>
      <c r="F162" s="350"/>
      <c r="G162" s="350"/>
      <c r="H162" s="130"/>
      <c r="I162" s="21"/>
      <c r="J162" s="191"/>
      <c r="K162" s="130"/>
      <c r="L162" s="21"/>
      <c r="M162" s="191"/>
    </row>
    <row r="163" spans="1:13" ht="15.75" thickBot="1">
      <c r="A163" s="17" t="s">
        <v>191</v>
      </c>
      <c r="B163" s="18"/>
      <c r="C163" s="706"/>
      <c r="D163" s="553"/>
      <c r="E163" s="546" t="s">
        <v>352</v>
      </c>
      <c r="F163" s="60">
        <f>F164+F166+F172+F180+F178+F176</f>
        <v>1897</v>
      </c>
      <c r="G163" s="60">
        <f>G164+G166+G172+G180+G178+G176</f>
        <v>3926</v>
      </c>
      <c r="H163" s="72">
        <f>H164+H166+H172+H176+H180+H184+H178</f>
        <v>4166</v>
      </c>
      <c r="I163" s="72">
        <f>I164+I166+I172+I176+I178+I180+I184</f>
        <v>4166</v>
      </c>
      <c r="J163" s="19">
        <f>J164+J166+J172+J176+J178+J180+J184</f>
        <v>4158</v>
      </c>
      <c r="K163" s="72">
        <f>K164+K166+K172+K176+K178+K180+K184</f>
        <v>4166</v>
      </c>
      <c r="L163" s="72">
        <f>L164+L166+L172+L176+L178+L180+L184</f>
        <v>4166</v>
      </c>
      <c r="M163" s="60">
        <f>M164+M166+M172+M176+M178+M180+M184</f>
        <v>4166</v>
      </c>
    </row>
    <row r="164" spans="1:13" ht="15">
      <c r="A164" s="273">
        <v>632</v>
      </c>
      <c r="B164" s="101"/>
      <c r="C164" s="151"/>
      <c r="D164" s="584"/>
      <c r="E164" s="609" t="s">
        <v>87</v>
      </c>
      <c r="F164" s="237">
        <v>327</v>
      </c>
      <c r="G164" s="237">
        <v>242</v>
      </c>
      <c r="H164" s="142">
        <v>1000</v>
      </c>
      <c r="I164" s="117">
        <v>140</v>
      </c>
      <c r="J164" s="237">
        <v>140</v>
      </c>
      <c r="K164" s="142">
        <f>K165</f>
        <v>1000</v>
      </c>
      <c r="L164" s="117">
        <f>L165</f>
        <v>1000</v>
      </c>
      <c r="M164" s="237">
        <f>M165</f>
        <v>1000</v>
      </c>
    </row>
    <row r="165" spans="1:13" ht="15">
      <c r="A165" s="186">
        <v>632001</v>
      </c>
      <c r="B165" s="50">
        <v>3</v>
      </c>
      <c r="C165" s="122">
        <v>41</v>
      </c>
      <c r="D165" s="554" t="s">
        <v>192</v>
      </c>
      <c r="E165" s="551" t="s">
        <v>193</v>
      </c>
      <c r="F165" s="231">
        <v>327</v>
      </c>
      <c r="G165" s="231">
        <v>242</v>
      </c>
      <c r="H165" s="118">
        <v>1000</v>
      </c>
      <c r="I165" s="96">
        <v>140</v>
      </c>
      <c r="J165" s="231">
        <v>140</v>
      </c>
      <c r="K165" s="118">
        <v>1000</v>
      </c>
      <c r="L165" s="96">
        <v>1000</v>
      </c>
      <c r="M165" s="231">
        <v>1000</v>
      </c>
    </row>
    <row r="166" spans="1:13" ht="15">
      <c r="A166" s="207">
        <v>633</v>
      </c>
      <c r="B166" s="109"/>
      <c r="C166" s="708"/>
      <c r="D166" s="559"/>
      <c r="E166" s="548" t="s">
        <v>167</v>
      </c>
      <c r="F166" s="181">
        <v>1130</v>
      </c>
      <c r="G166" s="181">
        <v>2698</v>
      </c>
      <c r="H166" s="5">
        <v>1500</v>
      </c>
      <c r="I166" s="4">
        <v>3310</v>
      </c>
      <c r="J166" s="178">
        <f>SUM(J167:J171)</f>
        <v>3302</v>
      </c>
      <c r="K166" s="5">
        <f>SUM(K167:K171)</f>
        <v>1500</v>
      </c>
      <c r="L166" s="4">
        <f>SUM(L167:L171)</f>
        <v>1500</v>
      </c>
      <c r="M166" s="178">
        <f>SUM(M167:M171)</f>
        <v>1500</v>
      </c>
    </row>
    <row r="167" spans="1:13" ht="15">
      <c r="A167" s="195">
        <v>633006</v>
      </c>
      <c r="B167" s="23"/>
      <c r="C167" s="712">
        <v>41</v>
      </c>
      <c r="D167" s="586" t="s">
        <v>192</v>
      </c>
      <c r="E167" s="581" t="s">
        <v>94</v>
      </c>
      <c r="F167" s="606">
        <v>1000</v>
      </c>
      <c r="G167" s="606">
        <v>1029</v>
      </c>
      <c r="H167" s="118">
        <v>1000</v>
      </c>
      <c r="I167" s="22">
        <v>2490</v>
      </c>
      <c r="J167" s="231">
        <v>2485</v>
      </c>
      <c r="K167" s="118">
        <v>1000</v>
      </c>
      <c r="L167" s="22">
        <v>1000</v>
      </c>
      <c r="M167" s="194">
        <v>1000</v>
      </c>
    </row>
    <row r="168" spans="1:13" ht="15">
      <c r="A168" s="195">
        <v>633004</v>
      </c>
      <c r="B168" s="7"/>
      <c r="C168" s="221">
        <v>41</v>
      </c>
      <c r="D168" s="555" t="s">
        <v>192</v>
      </c>
      <c r="E168" s="42" t="s">
        <v>521</v>
      </c>
      <c r="F168" s="198"/>
      <c r="G168" s="198"/>
      <c r="H168" s="37"/>
      <c r="I168" s="37">
        <v>710</v>
      </c>
      <c r="J168" s="196">
        <v>710</v>
      </c>
      <c r="K168" s="37"/>
      <c r="L168" s="37"/>
      <c r="M168" s="198"/>
    </row>
    <row r="169" spans="1:13" ht="15">
      <c r="A169" s="184">
        <v>633016</v>
      </c>
      <c r="B169" s="9"/>
      <c r="C169" s="14">
        <v>41</v>
      </c>
      <c r="D169" s="557" t="s">
        <v>192</v>
      </c>
      <c r="E169" s="509" t="s">
        <v>194</v>
      </c>
      <c r="F169" s="185"/>
      <c r="G169" s="185"/>
      <c r="H169" s="49">
        <v>500</v>
      </c>
      <c r="I169" s="8">
        <v>450</v>
      </c>
      <c r="J169" s="185">
        <v>107</v>
      </c>
      <c r="K169" s="49">
        <v>500</v>
      </c>
      <c r="L169" s="8">
        <v>500</v>
      </c>
      <c r="M169" s="224">
        <v>500</v>
      </c>
    </row>
    <row r="170" spans="1:13" ht="15">
      <c r="A170" s="186">
        <v>633006</v>
      </c>
      <c r="B170" s="50">
        <v>7</v>
      </c>
      <c r="C170" s="122">
        <v>41</v>
      </c>
      <c r="D170" s="554" t="s">
        <v>192</v>
      </c>
      <c r="E170" s="560" t="s">
        <v>457</v>
      </c>
      <c r="F170" s="225">
        <v>130</v>
      </c>
      <c r="G170" s="225"/>
      <c r="H170" s="561"/>
      <c r="I170" s="24"/>
      <c r="J170" s="225"/>
      <c r="K170" s="83"/>
      <c r="L170" s="24"/>
      <c r="M170" s="225"/>
    </row>
    <row r="171" spans="1:13" ht="15">
      <c r="A171" s="186">
        <v>633010</v>
      </c>
      <c r="B171" s="50"/>
      <c r="C171" s="122">
        <v>41</v>
      </c>
      <c r="D171" s="554" t="s">
        <v>192</v>
      </c>
      <c r="E171" s="560" t="s">
        <v>419</v>
      </c>
      <c r="F171" s="225">
        <v>130</v>
      </c>
      <c r="G171" s="225">
        <v>1148</v>
      </c>
      <c r="H171" s="561"/>
      <c r="I171" s="24"/>
      <c r="J171" s="225"/>
      <c r="K171" s="83"/>
      <c r="L171" s="24"/>
      <c r="M171" s="225"/>
    </row>
    <row r="172" spans="1:13" ht="15">
      <c r="A172" s="208">
        <v>634</v>
      </c>
      <c r="B172" s="109"/>
      <c r="C172" s="708"/>
      <c r="D172" s="554"/>
      <c r="E172" s="577" t="s">
        <v>115</v>
      </c>
      <c r="F172" s="178">
        <f>F173+F174+F175</f>
        <v>310</v>
      </c>
      <c r="G172" s="178">
        <f aca="true" t="shared" si="13" ref="G172:M172">G173+G174+G175</f>
        <v>630</v>
      </c>
      <c r="H172" s="5">
        <f t="shared" si="13"/>
        <v>966</v>
      </c>
      <c r="I172" s="5">
        <f t="shared" si="13"/>
        <v>506</v>
      </c>
      <c r="J172" s="178">
        <f t="shared" si="13"/>
        <v>506</v>
      </c>
      <c r="K172" s="5">
        <f t="shared" si="13"/>
        <v>966</v>
      </c>
      <c r="L172" s="5">
        <f t="shared" si="13"/>
        <v>966</v>
      </c>
      <c r="M172" s="181">
        <f t="shared" si="13"/>
        <v>966</v>
      </c>
    </row>
    <row r="173" spans="1:13" ht="15">
      <c r="A173" s="193">
        <v>634001</v>
      </c>
      <c r="B173" s="23">
        <v>1</v>
      </c>
      <c r="C173" s="696">
        <v>41</v>
      </c>
      <c r="D173" s="566" t="s">
        <v>192</v>
      </c>
      <c r="E173" s="562" t="s">
        <v>196</v>
      </c>
      <c r="F173" s="183">
        <v>131</v>
      </c>
      <c r="G173" s="183">
        <v>251</v>
      </c>
      <c r="H173" s="54">
        <v>350</v>
      </c>
      <c r="I173" s="22">
        <v>291</v>
      </c>
      <c r="J173" s="194">
        <v>291</v>
      </c>
      <c r="K173" s="54">
        <v>350</v>
      </c>
      <c r="L173" s="22">
        <v>350</v>
      </c>
      <c r="M173" s="194">
        <v>350</v>
      </c>
    </row>
    <row r="174" spans="1:13" ht="15">
      <c r="A174" s="184">
        <v>634002</v>
      </c>
      <c r="B174" s="9"/>
      <c r="C174" s="14">
        <v>41</v>
      </c>
      <c r="D174" s="557" t="s">
        <v>192</v>
      </c>
      <c r="E174" s="509" t="s">
        <v>197</v>
      </c>
      <c r="F174" s="226">
        <v>76</v>
      </c>
      <c r="G174" s="226">
        <v>256</v>
      </c>
      <c r="H174" s="575">
        <v>500</v>
      </c>
      <c r="I174" s="26">
        <v>92</v>
      </c>
      <c r="J174" s="227">
        <v>92</v>
      </c>
      <c r="K174" s="575">
        <v>500</v>
      </c>
      <c r="L174" s="26">
        <v>500</v>
      </c>
      <c r="M174" s="227">
        <v>500</v>
      </c>
    </row>
    <row r="175" spans="1:13" ht="15">
      <c r="A175" s="186">
        <v>634003</v>
      </c>
      <c r="B175" s="11">
        <v>1</v>
      </c>
      <c r="C175" s="219">
        <v>41</v>
      </c>
      <c r="D175" s="554" t="s">
        <v>192</v>
      </c>
      <c r="E175" s="550" t="s">
        <v>122</v>
      </c>
      <c r="F175" s="225">
        <v>103</v>
      </c>
      <c r="G175" s="225">
        <v>123</v>
      </c>
      <c r="H175" s="83">
        <v>116</v>
      </c>
      <c r="I175" s="10">
        <v>123</v>
      </c>
      <c r="J175" s="187">
        <v>123</v>
      </c>
      <c r="K175" s="83">
        <v>116</v>
      </c>
      <c r="L175" s="26">
        <v>116</v>
      </c>
      <c r="M175" s="225">
        <v>116</v>
      </c>
    </row>
    <row r="176" spans="1:13" ht="13.5" customHeight="1">
      <c r="A176" s="207">
        <v>635</v>
      </c>
      <c r="B176" s="3"/>
      <c r="C176" s="145"/>
      <c r="D176" s="559"/>
      <c r="E176" s="548" t="s">
        <v>126</v>
      </c>
      <c r="F176" s="233"/>
      <c r="G176" s="233"/>
      <c r="H176" s="5">
        <v>400</v>
      </c>
      <c r="I176" s="4"/>
      <c r="J176" s="178"/>
      <c r="K176" s="5">
        <f>K177</f>
        <v>400</v>
      </c>
      <c r="L176" s="4">
        <f>L177</f>
        <v>400</v>
      </c>
      <c r="M176" s="178">
        <f>M177</f>
        <v>400</v>
      </c>
    </row>
    <row r="177" spans="1:14" ht="16.5" customHeight="1">
      <c r="A177" s="179">
        <v>635006</v>
      </c>
      <c r="B177" s="78">
        <v>1</v>
      </c>
      <c r="C177" s="120">
        <v>41</v>
      </c>
      <c r="D177" s="559" t="s">
        <v>192</v>
      </c>
      <c r="E177" s="551" t="s">
        <v>198</v>
      </c>
      <c r="F177" s="180"/>
      <c r="G177" s="180"/>
      <c r="H177" s="615">
        <v>400</v>
      </c>
      <c r="I177" s="121"/>
      <c r="J177" s="180"/>
      <c r="K177" s="615">
        <v>400</v>
      </c>
      <c r="L177" s="121">
        <v>400</v>
      </c>
      <c r="M177" s="180">
        <v>400</v>
      </c>
      <c r="N177" s="201"/>
    </row>
    <row r="178" spans="1:15" ht="0.75" customHeight="1" hidden="1">
      <c r="A178" s="207">
        <v>636</v>
      </c>
      <c r="B178" s="3"/>
      <c r="C178" s="145"/>
      <c r="D178" s="559"/>
      <c r="E178" s="548" t="s">
        <v>199</v>
      </c>
      <c r="F178" s="178"/>
      <c r="G178" s="178"/>
      <c r="H178" s="175"/>
      <c r="I178" s="92"/>
      <c r="J178" s="178"/>
      <c r="K178" s="175"/>
      <c r="L178" s="92"/>
      <c r="M178" s="178"/>
      <c r="O178" s="201"/>
    </row>
    <row r="179" spans="1:13" ht="15" hidden="1">
      <c r="A179" s="186">
        <v>636001</v>
      </c>
      <c r="B179" s="50"/>
      <c r="C179" s="122"/>
      <c r="D179" s="554" t="s">
        <v>88</v>
      </c>
      <c r="E179" s="550" t="s">
        <v>200</v>
      </c>
      <c r="F179" s="180"/>
      <c r="G179" s="180"/>
      <c r="H179" s="52"/>
      <c r="I179" s="81"/>
      <c r="J179" s="187"/>
      <c r="K179" s="615"/>
      <c r="L179" s="121"/>
      <c r="M179" s="180"/>
    </row>
    <row r="180" spans="1:13" ht="15">
      <c r="A180" s="208">
        <v>637</v>
      </c>
      <c r="B180" s="109"/>
      <c r="C180" s="708"/>
      <c r="D180" s="554"/>
      <c r="E180" s="547" t="s">
        <v>138</v>
      </c>
      <c r="F180" s="233">
        <f>F181+F182</f>
        <v>130</v>
      </c>
      <c r="G180" s="233">
        <f>G181+G182</f>
        <v>356</v>
      </c>
      <c r="H180" s="75">
        <f>H181+H182</f>
        <v>150</v>
      </c>
      <c r="I180" s="75">
        <v>210</v>
      </c>
      <c r="J180" s="233">
        <v>210</v>
      </c>
      <c r="K180" s="75">
        <f>K181+K182+K183</f>
        <v>150</v>
      </c>
      <c r="L180" s="75">
        <f>L181+L182+L183</f>
        <v>150</v>
      </c>
      <c r="M180" s="223">
        <f>M181+M182+M183</f>
        <v>150</v>
      </c>
    </row>
    <row r="181" spans="1:13" ht="15" customHeight="1">
      <c r="A181" s="193">
        <v>637002</v>
      </c>
      <c r="B181" s="23"/>
      <c r="C181" s="696">
        <v>41</v>
      </c>
      <c r="D181" s="566" t="s">
        <v>192</v>
      </c>
      <c r="E181" s="562" t="s">
        <v>201</v>
      </c>
      <c r="F181" s="194">
        <v>130</v>
      </c>
      <c r="G181" s="194">
        <v>356</v>
      </c>
      <c r="H181" s="54">
        <v>150</v>
      </c>
      <c r="I181" s="54">
        <v>210</v>
      </c>
      <c r="J181" s="194">
        <v>210</v>
      </c>
      <c r="K181" s="54">
        <v>150</v>
      </c>
      <c r="L181" s="54">
        <v>150</v>
      </c>
      <c r="M181" s="238">
        <v>150</v>
      </c>
    </row>
    <row r="182" spans="1:13" ht="14.25" customHeight="1" hidden="1">
      <c r="A182" s="210">
        <v>637026</v>
      </c>
      <c r="B182" s="123"/>
      <c r="C182" s="718"/>
      <c r="D182" s="611" t="s">
        <v>192</v>
      </c>
      <c r="E182" s="613" t="s">
        <v>161</v>
      </c>
      <c r="F182" s="236">
        <v>0</v>
      </c>
      <c r="G182" s="236">
        <v>0</v>
      </c>
      <c r="H182" s="576">
        <v>0</v>
      </c>
      <c r="I182" s="90">
        <v>0</v>
      </c>
      <c r="J182" s="236">
        <v>0</v>
      </c>
      <c r="K182" s="576">
        <v>0</v>
      </c>
      <c r="L182" s="90">
        <v>0</v>
      </c>
      <c r="M182" s="236">
        <v>0</v>
      </c>
    </row>
    <row r="183" spans="1:13" ht="16.5" customHeight="1" hidden="1">
      <c r="A183" s="211">
        <v>637016</v>
      </c>
      <c r="B183" s="124"/>
      <c r="C183" s="719"/>
      <c r="D183" s="612" t="s">
        <v>192</v>
      </c>
      <c r="E183" s="614" t="s">
        <v>201</v>
      </c>
      <c r="F183" s="236"/>
      <c r="G183" s="236"/>
      <c r="H183" s="576"/>
      <c r="I183" s="90"/>
      <c r="J183" s="236"/>
      <c r="K183" s="576"/>
      <c r="L183" s="90">
        <v>0</v>
      </c>
      <c r="M183" s="236">
        <v>0</v>
      </c>
    </row>
    <row r="184" spans="1:13" ht="16.5" customHeight="1">
      <c r="A184" s="177">
        <v>642</v>
      </c>
      <c r="B184" s="3"/>
      <c r="C184" s="145"/>
      <c r="D184" s="559" t="s">
        <v>192</v>
      </c>
      <c r="E184" s="548" t="s">
        <v>176</v>
      </c>
      <c r="F184" s="178"/>
      <c r="G184" s="178">
        <v>3</v>
      </c>
      <c r="H184" s="5">
        <v>150</v>
      </c>
      <c r="I184" s="4"/>
      <c r="J184" s="178"/>
      <c r="K184" s="5">
        <v>150</v>
      </c>
      <c r="L184" s="4">
        <v>150</v>
      </c>
      <c r="M184" s="178">
        <v>150</v>
      </c>
    </row>
    <row r="185" spans="1:13" ht="15">
      <c r="A185" s="195">
        <v>642006</v>
      </c>
      <c r="B185" s="78"/>
      <c r="C185" s="120">
        <v>41</v>
      </c>
      <c r="D185" s="559" t="s">
        <v>192</v>
      </c>
      <c r="E185" s="551" t="s">
        <v>367</v>
      </c>
      <c r="F185" s="231"/>
      <c r="G185" s="231">
        <v>3.3</v>
      </c>
      <c r="H185" s="118">
        <v>150</v>
      </c>
      <c r="I185" s="37"/>
      <c r="J185" s="180"/>
      <c r="K185" s="37">
        <v>150</v>
      </c>
      <c r="L185" s="81">
        <v>150</v>
      </c>
      <c r="M185" s="180">
        <v>150</v>
      </c>
    </row>
    <row r="186" spans="1:13" ht="15.75" thickBot="1">
      <c r="A186" s="212"/>
      <c r="B186" s="28"/>
      <c r="C186" s="711"/>
      <c r="D186" s="583"/>
      <c r="E186" s="608"/>
      <c r="F186" s="350"/>
      <c r="G186" s="350"/>
      <c r="H186" s="108"/>
      <c r="I186" s="99"/>
      <c r="J186" s="241"/>
      <c r="K186" s="108"/>
      <c r="L186" s="29"/>
      <c r="M186" s="239"/>
    </row>
    <row r="187" spans="1:13" ht="15.75" thickBot="1">
      <c r="A187" s="199" t="s">
        <v>353</v>
      </c>
      <c r="B187" s="100"/>
      <c r="C187" s="57"/>
      <c r="D187" s="553"/>
      <c r="E187" s="546" t="s">
        <v>202</v>
      </c>
      <c r="F187" s="19"/>
      <c r="G187" s="19"/>
      <c r="H187" s="72">
        <f aca="true" t="shared" si="14" ref="H187:M188">H188</f>
        <v>1000</v>
      </c>
      <c r="I187" s="72">
        <f t="shared" si="14"/>
        <v>1000</v>
      </c>
      <c r="J187" s="60">
        <f t="shared" si="14"/>
        <v>0</v>
      </c>
      <c r="K187" s="72">
        <f t="shared" si="14"/>
        <v>1000</v>
      </c>
      <c r="L187" s="72">
        <f t="shared" si="14"/>
        <v>1000</v>
      </c>
      <c r="M187" s="60">
        <f t="shared" si="14"/>
        <v>1000</v>
      </c>
    </row>
    <row r="188" spans="1:18" ht="15">
      <c r="A188" s="208">
        <v>63</v>
      </c>
      <c r="B188" s="74"/>
      <c r="C188" s="707"/>
      <c r="D188" s="554"/>
      <c r="E188" s="547" t="s">
        <v>167</v>
      </c>
      <c r="F188" s="233"/>
      <c r="G188" s="233"/>
      <c r="H188" s="75">
        <f t="shared" si="14"/>
        <v>1000</v>
      </c>
      <c r="I188" s="75">
        <f t="shared" si="14"/>
        <v>1000</v>
      </c>
      <c r="J188" s="223">
        <f t="shared" si="14"/>
        <v>0</v>
      </c>
      <c r="K188" s="75">
        <f t="shared" si="14"/>
        <v>1000</v>
      </c>
      <c r="L188" s="75">
        <f t="shared" si="14"/>
        <v>1000</v>
      </c>
      <c r="M188" s="223">
        <f t="shared" si="14"/>
        <v>1000</v>
      </c>
      <c r="O188" s="201"/>
      <c r="P188" s="201"/>
      <c r="Q188" s="201"/>
      <c r="R188" s="201"/>
    </row>
    <row r="189" spans="1:18" ht="15">
      <c r="A189" s="179">
        <v>637004</v>
      </c>
      <c r="B189" s="78">
        <v>4</v>
      </c>
      <c r="C189" s="120">
        <v>41</v>
      </c>
      <c r="D189" s="559" t="s">
        <v>203</v>
      </c>
      <c r="E189" s="551" t="s">
        <v>204</v>
      </c>
      <c r="F189" s="187"/>
      <c r="G189" s="187"/>
      <c r="H189" s="80">
        <v>1000</v>
      </c>
      <c r="I189" s="80">
        <v>1000</v>
      </c>
      <c r="J189" s="240"/>
      <c r="K189" s="80">
        <v>1000</v>
      </c>
      <c r="L189" s="80">
        <v>1000</v>
      </c>
      <c r="M189" s="240">
        <v>1000</v>
      </c>
      <c r="P189" s="201"/>
      <c r="R189" s="201"/>
    </row>
    <row r="190" spans="1:16" ht="15.75" thickBot="1">
      <c r="A190" s="213"/>
      <c r="B190" s="28"/>
      <c r="C190" s="711"/>
      <c r="D190" s="583"/>
      <c r="E190" s="608"/>
      <c r="F190" s="350"/>
      <c r="G190" s="350"/>
      <c r="H190" s="108"/>
      <c r="I190" s="29"/>
      <c r="J190" s="239"/>
      <c r="K190" s="29"/>
      <c r="L190" s="29"/>
      <c r="M190" s="239"/>
      <c r="P190" s="201"/>
    </row>
    <row r="191" spans="1:19" ht="15.75" thickBot="1">
      <c r="A191" s="71" t="s">
        <v>205</v>
      </c>
      <c r="B191" s="18"/>
      <c r="C191" s="706"/>
      <c r="D191" s="553"/>
      <c r="E191" s="546" t="s">
        <v>206</v>
      </c>
      <c r="F191" s="19">
        <v>110633</v>
      </c>
      <c r="G191" s="19">
        <v>28813</v>
      </c>
      <c r="H191" s="808">
        <v>191519</v>
      </c>
      <c r="I191" s="809">
        <f>I192+I195</f>
        <v>202874</v>
      </c>
      <c r="J191" s="19">
        <f>J192+J195</f>
        <v>98590</v>
      </c>
      <c r="K191" s="808">
        <f>K192+K195</f>
        <v>108310</v>
      </c>
      <c r="L191" s="19">
        <f>L192+L195</f>
        <v>121650</v>
      </c>
      <c r="M191" s="60">
        <f>M192+M195</f>
        <v>129918</v>
      </c>
      <c r="O191" s="201"/>
      <c r="P191" s="201"/>
      <c r="Q191" s="201"/>
      <c r="R191" s="201"/>
      <c r="S191" s="201"/>
    </row>
    <row r="192" spans="1:13" ht="15">
      <c r="A192" s="207">
        <v>633</v>
      </c>
      <c r="B192" s="101"/>
      <c r="C192" s="707"/>
      <c r="D192" s="559"/>
      <c r="E192" s="548" t="s">
        <v>167</v>
      </c>
      <c r="F192" s="178">
        <f>SUM(F193:F194)</f>
        <v>19981</v>
      </c>
      <c r="G192" s="178">
        <f>SUM(G193:G194)</f>
        <v>16221</v>
      </c>
      <c r="H192" s="130">
        <v>120039</v>
      </c>
      <c r="I192" s="21">
        <f>SUM(I193:I194)</f>
        <v>149229</v>
      </c>
      <c r="J192" s="191">
        <f>J193+J194+J198</f>
        <v>98336</v>
      </c>
      <c r="K192" s="130">
        <f>K193+K194</f>
        <v>50200</v>
      </c>
      <c r="L192" s="21">
        <f>L193+L194</f>
        <v>76650</v>
      </c>
      <c r="M192" s="191">
        <f>M193+M194</f>
        <v>84918</v>
      </c>
    </row>
    <row r="193" spans="1:13" ht="15">
      <c r="A193" s="193">
        <v>633006</v>
      </c>
      <c r="B193" s="23">
        <v>7</v>
      </c>
      <c r="C193" s="696">
        <v>41</v>
      </c>
      <c r="D193" s="566" t="s">
        <v>145</v>
      </c>
      <c r="E193" s="562" t="s">
        <v>207</v>
      </c>
      <c r="F193" s="194">
        <v>19981</v>
      </c>
      <c r="G193" s="194">
        <v>14799</v>
      </c>
      <c r="H193" s="54">
        <v>119839</v>
      </c>
      <c r="I193" s="96">
        <v>149029</v>
      </c>
      <c r="J193" s="194">
        <v>98336</v>
      </c>
      <c r="K193" s="118">
        <v>50000</v>
      </c>
      <c r="L193" s="96">
        <v>76450</v>
      </c>
      <c r="M193" s="231">
        <v>84718</v>
      </c>
    </row>
    <row r="194" spans="1:13" ht="14.25" customHeight="1">
      <c r="A194" s="182">
        <v>633006</v>
      </c>
      <c r="B194" s="7">
        <v>8</v>
      </c>
      <c r="C194" s="709">
        <v>41</v>
      </c>
      <c r="D194" s="567" t="s">
        <v>145</v>
      </c>
      <c r="E194" s="549" t="s">
        <v>208</v>
      </c>
      <c r="F194" s="183"/>
      <c r="G194" s="183">
        <v>1422</v>
      </c>
      <c r="H194" s="49">
        <v>200</v>
      </c>
      <c r="I194" s="8">
        <v>200</v>
      </c>
      <c r="J194" s="183"/>
      <c r="K194" s="49">
        <v>200</v>
      </c>
      <c r="L194" s="8">
        <v>200</v>
      </c>
      <c r="M194" s="185">
        <v>200</v>
      </c>
    </row>
    <row r="195" spans="1:13" ht="15">
      <c r="A195" s="207">
        <v>635</v>
      </c>
      <c r="B195" s="77"/>
      <c r="C195" s="86"/>
      <c r="D195" s="559"/>
      <c r="E195" s="548" t="s">
        <v>126</v>
      </c>
      <c r="F195" s="178">
        <v>90652</v>
      </c>
      <c r="G195" s="178">
        <v>12592</v>
      </c>
      <c r="H195" s="5">
        <v>71480</v>
      </c>
      <c r="I195" s="4">
        <f>SUM(I196:I198)</f>
        <v>53645</v>
      </c>
      <c r="J195" s="4">
        <v>254</v>
      </c>
      <c r="K195" s="5">
        <f>K196+K197+K198</f>
        <v>58110</v>
      </c>
      <c r="L195" s="4">
        <f>L196+L197+L198</f>
        <v>45000</v>
      </c>
      <c r="M195" s="178">
        <f>M196+M197+M198</f>
        <v>45000</v>
      </c>
    </row>
    <row r="196" spans="1:13" ht="15">
      <c r="A196" s="195">
        <v>635006</v>
      </c>
      <c r="B196" s="36"/>
      <c r="C196" s="40">
        <v>41</v>
      </c>
      <c r="D196" s="555"/>
      <c r="E196" s="562" t="s">
        <v>377</v>
      </c>
      <c r="F196" s="196">
        <v>88885</v>
      </c>
      <c r="G196" s="196">
        <v>12461</v>
      </c>
      <c r="H196" s="54">
        <v>63480</v>
      </c>
      <c r="I196" s="96">
        <v>45645</v>
      </c>
      <c r="J196" s="231">
        <v>254</v>
      </c>
      <c r="K196" s="54">
        <v>50110</v>
      </c>
      <c r="L196" s="22">
        <v>10000</v>
      </c>
      <c r="M196" s="194">
        <v>10000</v>
      </c>
    </row>
    <row r="197" spans="1:13" ht="14.25" customHeight="1">
      <c r="A197" s="184">
        <v>635006</v>
      </c>
      <c r="B197" s="9">
        <v>1</v>
      </c>
      <c r="C197" s="14">
        <v>41</v>
      </c>
      <c r="D197" s="557" t="s">
        <v>145</v>
      </c>
      <c r="E197" s="549" t="s">
        <v>376</v>
      </c>
      <c r="F197" s="185"/>
      <c r="G197" s="185"/>
      <c r="H197" s="94">
        <v>3000</v>
      </c>
      <c r="I197" s="8">
        <v>3000</v>
      </c>
      <c r="J197" s="185"/>
      <c r="K197" s="94">
        <v>3000</v>
      </c>
      <c r="L197" s="6"/>
      <c r="M197" s="183"/>
    </row>
    <row r="198" spans="1:16" ht="15" customHeight="1">
      <c r="A198" s="184">
        <v>635006</v>
      </c>
      <c r="B198" s="9">
        <v>7</v>
      </c>
      <c r="C198" s="14">
        <v>41</v>
      </c>
      <c r="D198" s="557" t="s">
        <v>145</v>
      </c>
      <c r="E198" s="509" t="s">
        <v>209</v>
      </c>
      <c r="F198" s="225">
        <v>1767</v>
      </c>
      <c r="G198" s="225">
        <v>131</v>
      </c>
      <c r="H198" s="49">
        <v>5000</v>
      </c>
      <c r="I198" s="8">
        <v>5000</v>
      </c>
      <c r="J198" s="185"/>
      <c r="K198" s="49">
        <v>5000</v>
      </c>
      <c r="L198" s="8">
        <v>35000</v>
      </c>
      <c r="M198" s="185">
        <v>35000</v>
      </c>
      <c r="P198" s="201"/>
    </row>
    <row r="199" spans="1:13" ht="18" customHeight="1" thickBot="1">
      <c r="A199" s="212"/>
      <c r="B199" s="98"/>
      <c r="C199" s="127"/>
      <c r="D199" s="588"/>
      <c r="E199" s="582"/>
      <c r="F199" s="350"/>
      <c r="G199" s="350"/>
      <c r="H199" s="108"/>
      <c r="I199" s="99"/>
      <c r="J199" s="241"/>
      <c r="K199" s="108"/>
      <c r="L199" s="99"/>
      <c r="M199" s="241"/>
    </row>
    <row r="200" spans="1:13" ht="15.75" thickBot="1">
      <c r="A200" s="341" t="s">
        <v>210</v>
      </c>
      <c r="B200" s="746"/>
      <c r="C200" s="745"/>
      <c r="D200" s="553"/>
      <c r="E200" s="617" t="s">
        <v>211</v>
      </c>
      <c r="F200" s="19">
        <f>SUM(F201+F203+F213+F216)</f>
        <v>88342</v>
      </c>
      <c r="G200" s="19">
        <f>SUM(G201+G203+G213+G216)</f>
        <v>68380</v>
      </c>
      <c r="H200" s="342">
        <f>H203+H213+H216+H201</f>
        <v>74900</v>
      </c>
      <c r="I200" s="150">
        <f>SUM(I201+I203+I213+I216)</f>
        <v>187490</v>
      </c>
      <c r="J200" s="19">
        <f>J201+J203+J213+J216</f>
        <v>67352</v>
      </c>
      <c r="K200" s="616">
        <f>K201+K203+K213+K216</f>
        <v>180500</v>
      </c>
      <c r="L200" s="70">
        <f>L201+L203+L213+L216</f>
        <v>73100</v>
      </c>
      <c r="M200" s="242">
        <f>M201+M203+M213+M216</f>
        <v>73070</v>
      </c>
    </row>
    <row r="201" spans="1:13" ht="15">
      <c r="A201" s="208">
        <v>632</v>
      </c>
      <c r="B201" s="124"/>
      <c r="C201" s="719"/>
      <c r="D201" s="618"/>
      <c r="E201" s="609" t="s">
        <v>87</v>
      </c>
      <c r="F201" s="620">
        <v>500</v>
      </c>
      <c r="G201" s="620">
        <v>469</v>
      </c>
      <c r="H201" s="619">
        <v>500</v>
      </c>
      <c r="I201" s="222">
        <v>500</v>
      </c>
      <c r="J201" s="622">
        <v>439</v>
      </c>
      <c r="K201" s="621">
        <f>K202</f>
        <v>500</v>
      </c>
      <c r="L201" s="204">
        <f>L202</f>
        <v>500</v>
      </c>
      <c r="M201" s="243">
        <f>M202</f>
        <v>500</v>
      </c>
    </row>
    <row r="202" spans="1:13" ht="15">
      <c r="A202" s="186">
        <v>632001</v>
      </c>
      <c r="B202" s="125">
        <v>1</v>
      </c>
      <c r="C202" s="720">
        <v>41</v>
      </c>
      <c r="D202" s="612" t="s">
        <v>212</v>
      </c>
      <c r="E202" s="550" t="s">
        <v>89</v>
      </c>
      <c r="F202" s="236">
        <v>500</v>
      </c>
      <c r="G202" s="236">
        <v>469</v>
      </c>
      <c r="H202" s="576">
        <v>500</v>
      </c>
      <c r="I202" s="96">
        <v>500</v>
      </c>
      <c r="J202" s="187">
        <v>439</v>
      </c>
      <c r="K202" s="576">
        <v>500</v>
      </c>
      <c r="L202" s="81">
        <v>500</v>
      </c>
      <c r="M202" s="187">
        <v>500</v>
      </c>
    </row>
    <row r="203" spans="1:16" ht="15">
      <c r="A203" s="208">
        <v>633</v>
      </c>
      <c r="B203" s="109"/>
      <c r="C203" s="708"/>
      <c r="D203" s="554"/>
      <c r="E203" s="547" t="s">
        <v>94</v>
      </c>
      <c r="F203" s="233">
        <f>SUM(F206:F212)</f>
        <v>4541</v>
      </c>
      <c r="G203" s="233">
        <f>SUM(G206:G212)</f>
        <v>7044</v>
      </c>
      <c r="H203" s="75">
        <f>H206+H208+H209+H212+H211+H207</f>
        <v>10400</v>
      </c>
      <c r="I203" s="4">
        <f>I206+I208+I209+I212+I211+I207+I204+I205+I210</f>
        <v>122990</v>
      </c>
      <c r="J203" s="233">
        <f>SUM(J204:J212)</f>
        <v>6038</v>
      </c>
      <c r="K203" s="75">
        <f>SUM(K204:K212)</f>
        <v>117500</v>
      </c>
      <c r="L203" s="73">
        <f>L206+L208+L209+L212+L211</f>
        <v>7100</v>
      </c>
      <c r="M203" s="233">
        <f>M206+M208+M209+M212+M211</f>
        <v>7070</v>
      </c>
      <c r="O203" s="201"/>
      <c r="P203" s="201"/>
    </row>
    <row r="204" spans="1:16" ht="15">
      <c r="A204" s="214">
        <v>633004</v>
      </c>
      <c r="B204" s="48">
        <v>2</v>
      </c>
      <c r="C204" s="717">
        <v>41</v>
      </c>
      <c r="D204" s="566" t="s">
        <v>212</v>
      </c>
      <c r="E204" s="562" t="s">
        <v>469</v>
      </c>
      <c r="F204" s="194"/>
      <c r="G204" s="815"/>
      <c r="H204" s="54"/>
      <c r="I204" s="54">
        <v>24</v>
      </c>
      <c r="J204" s="194">
        <v>18</v>
      </c>
      <c r="K204" s="54">
        <v>5000</v>
      </c>
      <c r="L204" s="54"/>
      <c r="M204" s="238"/>
      <c r="O204" s="201"/>
      <c r="P204" s="201"/>
    </row>
    <row r="205" spans="1:16" ht="15">
      <c r="A205" s="816">
        <v>633004</v>
      </c>
      <c r="B205" s="34">
        <v>2</v>
      </c>
      <c r="C205" s="89">
        <v>111</v>
      </c>
      <c r="D205" s="557" t="s">
        <v>212</v>
      </c>
      <c r="E205" s="509" t="s">
        <v>470</v>
      </c>
      <c r="F205" s="185"/>
      <c r="G205" s="817"/>
      <c r="H205" s="94"/>
      <c r="I205" s="94">
        <v>111776</v>
      </c>
      <c r="J205" s="183">
        <v>1776</v>
      </c>
      <c r="K205" s="94">
        <v>105500</v>
      </c>
      <c r="L205" s="94"/>
      <c r="M205" s="244"/>
      <c r="O205" s="201"/>
      <c r="P205" s="201"/>
    </row>
    <row r="206" spans="1:13" ht="15">
      <c r="A206" s="182">
        <v>633004</v>
      </c>
      <c r="B206" s="53">
        <v>3</v>
      </c>
      <c r="C206" s="88">
        <v>41</v>
      </c>
      <c r="D206" s="567" t="s">
        <v>212</v>
      </c>
      <c r="E206" s="549" t="s">
        <v>213</v>
      </c>
      <c r="F206" s="183">
        <v>1142</v>
      </c>
      <c r="G206" s="183">
        <v>3981</v>
      </c>
      <c r="H206" s="94">
        <v>5000</v>
      </c>
      <c r="I206" s="94">
        <v>5000</v>
      </c>
      <c r="J206" s="183">
        <v>511</v>
      </c>
      <c r="K206" s="94">
        <v>1000</v>
      </c>
      <c r="L206" s="94">
        <v>2000</v>
      </c>
      <c r="M206" s="244">
        <v>2000</v>
      </c>
    </row>
    <row r="207" spans="1:15" ht="15">
      <c r="A207" s="182">
        <v>633004</v>
      </c>
      <c r="B207" s="53">
        <v>4</v>
      </c>
      <c r="C207" s="88">
        <v>41</v>
      </c>
      <c r="D207" s="567" t="s">
        <v>212</v>
      </c>
      <c r="E207" s="549" t="s">
        <v>368</v>
      </c>
      <c r="F207" s="183">
        <v>352</v>
      </c>
      <c r="G207" s="183"/>
      <c r="H207" s="94"/>
      <c r="I207" s="94"/>
      <c r="J207" s="183">
        <v>100</v>
      </c>
      <c r="K207" s="94"/>
      <c r="L207" s="94"/>
      <c r="M207" s="244"/>
      <c r="O207" s="202"/>
    </row>
    <row r="208" spans="1:13" ht="15">
      <c r="A208" s="182">
        <v>633006</v>
      </c>
      <c r="B208" s="53">
        <v>7</v>
      </c>
      <c r="C208" s="88">
        <v>41</v>
      </c>
      <c r="D208" s="557" t="s">
        <v>212</v>
      </c>
      <c r="E208" s="549" t="s">
        <v>214</v>
      </c>
      <c r="F208" s="224">
        <v>487</v>
      </c>
      <c r="G208" s="224">
        <v>414</v>
      </c>
      <c r="H208" s="94">
        <v>500</v>
      </c>
      <c r="I208" s="94">
        <v>700</v>
      </c>
      <c r="J208" s="185">
        <v>653</v>
      </c>
      <c r="K208" s="94">
        <v>500</v>
      </c>
      <c r="L208" s="94">
        <v>600</v>
      </c>
      <c r="M208" s="244">
        <v>570</v>
      </c>
    </row>
    <row r="209" spans="1:13" ht="15">
      <c r="A209" s="184">
        <v>633004</v>
      </c>
      <c r="B209" s="34">
        <v>5</v>
      </c>
      <c r="C209" s="89">
        <v>41</v>
      </c>
      <c r="D209" s="557" t="s">
        <v>212</v>
      </c>
      <c r="E209" s="509" t="s">
        <v>215</v>
      </c>
      <c r="F209" s="244">
        <v>1183</v>
      </c>
      <c r="G209" s="244">
        <v>1235</v>
      </c>
      <c r="H209" s="94">
        <v>1500</v>
      </c>
      <c r="I209" s="94">
        <v>1500</v>
      </c>
      <c r="J209" s="183">
        <v>943</v>
      </c>
      <c r="K209" s="94">
        <v>1500</v>
      </c>
      <c r="L209" s="94">
        <v>1500</v>
      </c>
      <c r="M209" s="244">
        <v>1500</v>
      </c>
    </row>
    <row r="210" spans="1:13" ht="15">
      <c r="A210" s="195">
        <v>633006</v>
      </c>
      <c r="B210" s="34"/>
      <c r="C210" s="89">
        <v>41</v>
      </c>
      <c r="D210" s="557" t="s">
        <v>212</v>
      </c>
      <c r="E210" s="509" t="s">
        <v>471</v>
      </c>
      <c r="F210" s="244"/>
      <c r="G210" s="244"/>
      <c r="H210" s="94"/>
      <c r="I210" s="8">
        <v>190</v>
      </c>
      <c r="J210" s="185">
        <v>190</v>
      </c>
      <c r="K210" s="94"/>
      <c r="L210" s="8"/>
      <c r="M210" s="224"/>
    </row>
    <row r="211" spans="1:13" ht="15">
      <c r="A211" s="195">
        <v>633006</v>
      </c>
      <c r="B211" s="9">
        <v>10</v>
      </c>
      <c r="C211" s="14">
        <v>41</v>
      </c>
      <c r="D211" s="557" t="s">
        <v>212</v>
      </c>
      <c r="E211" s="509" t="s">
        <v>485</v>
      </c>
      <c r="F211" s="244"/>
      <c r="G211" s="244"/>
      <c r="H211" s="49">
        <v>2000</v>
      </c>
      <c r="I211" s="37">
        <v>1800</v>
      </c>
      <c r="J211" s="196"/>
      <c r="K211" s="49">
        <v>2000</v>
      </c>
      <c r="L211" s="37">
        <v>1000</v>
      </c>
      <c r="M211" s="198">
        <v>1000</v>
      </c>
    </row>
    <row r="212" spans="1:13" ht="15">
      <c r="A212" s="192">
        <v>633015</v>
      </c>
      <c r="B212" s="50"/>
      <c r="C212" s="122">
        <v>41</v>
      </c>
      <c r="D212" s="554" t="s">
        <v>134</v>
      </c>
      <c r="E212" s="550" t="s">
        <v>216</v>
      </c>
      <c r="F212" s="244">
        <v>1377</v>
      </c>
      <c r="G212" s="244">
        <v>1414</v>
      </c>
      <c r="H212" s="37">
        <v>1400</v>
      </c>
      <c r="I212" s="24">
        <v>2000</v>
      </c>
      <c r="J212" s="225">
        <v>1847</v>
      </c>
      <c r="K212" s="37">
        <v>2000</v>
      </c>
      <c r="L212" s="24">
        <v>2000</v>
      </c>
      <c r="M212" s="225">
        <v>2000</v>
      </c>
    </row>
    <row r="213" spans="1:13" ht="13.5" customHeight="1">
      <c r="A213" s="207">
        <v>635</v>
      </c>
      <c r="B213" s="77"/>
      <c r="C213" s="86"/>
      <c r="D213" s="559"/>
      <c r="E213" s="548" t="s">
        <v>126</v>
      </c>
      <c r="F213" s="178">
        <f>SUM(F214:F215)</f>
        <v>778</v>
      </c>
      <c r="G213" s="178">
        <f>SUM(G214:G215)</f>
        <v>1040</v>
      </c>
      <c r="H213" s="5">
        <f aca="true" t="shared" si="15" ref="H213:M213">H214+H215</f>
        <v>2000</v>
      </c>
      <c r="I213" s="4">
        <f t="shared" si="15"/>
        <v>2000</v>
      </c>
      <c r="J213" s="178">
        <f t="shared" si="15"/>
        <v>170</v>
      </c>
      <c r="K213" s="5">
        <f t="shared" si="15"/>
        <v>500</v>
      </c>
      <c r="L213" s="4">
        <f t="shared" si="15"/>
        <v>500</v>
      </c>
      <c r="M213" s="178">
        <f t="shared" si="15"/>
        <v>500</v>
      </c>
    </row>
    <row r="214" spans="1:13" ht="15" customHeight="1">
      <c r="A214" s="184">
        <v>635006</v>
      </c>
      <c r="B214" s="9">
        <v>6</v>
      </c>
      <c r="C214" s="14">
        <v>41</v>
      </c>
      <c r="D214" s="557" t="s">
        <v>134</v>
      </c>
      <c r="E214" s="509" t="s">
        <v>217</v>
      </c>
      <c r="F214" s="224">
        <v>778</v>
      </c>
      <c r="G214" s="224">
        <v>1040</v>
      </c>
      <c r="H214" s="49">
        <v>2000</v>
      </c>
      <c r="I214" s="49">
        <v>2000</v>
      </c>
      <c r="J214" s="185">
        <v>170</v>
      </c>
      <c r="K214" s="49">
        <v>500</v>
      </c>
      <c r="L214" s="49">
        <v>500</v>
      </c>
      <c r="M214" s="224">
        <v>500</v>
      </c>
    </row>
    <row r="215" spans="1:13" ht="15" hidden="1">
      <c r="A215" s="186">
        <v>635006</v>
      </c>
      <c r="B215" s="11">
        <v>10</v>
      </c>
      <c r="C215" s="219"/>
      <c r="D215" s="554" t="s">
        <v>134</v>
      </c>
      <c r="E215" s="550" t="s">
        <v>218</v>
      </c>
      <c r="F215" s="224"/>
      <c r="G215" s="224"/>
      <c r="H215" s="49"/>
      <c r="I215" s="49"/>
      <c r="J215" s="185"/>
      <c r="K215" s="49"/>
      <c r="L215" s="49"/>
      <c r="M215" s="224"/>
    </row>
    <row r="216" spans="1:13" ht="14.25" customHeight="1">
      <c r="A216" s="177">
        <v>637</v>
      </c>
      <c r="B216" s="3"/>
      <c r="C216" s="145"/>
      <c r="D216" s="559"/>
      <c r="E216" s="548" t="s">
        <v>138</v>
      </c>
      <c r="F216" s="178">
        <f>SUM(F217:F217)</f>
        <v>82523</v>
      </c>
      <c r="G216" s="178">
        <f>SUM(G217:G217)</f>
        <v>59827</v>
      </c>
      <c r="H216" s="5">
        <f>H217</f>
        <v>62000</v>
      </c>
      <c r="I216" s="4">
        <f>I217</f>
        <v>62000</v>
      </c>
      <c r="J216" s="178">
        <f>J217</f>
        <v>60705</v>
      </c>
      <c r="K216" s="5">
        <v>62000</v>
      </c>
      <c r="L216" s="4">
        <f>L217</f>
        <v>65000</v>
      </c>
      <c r="M216" s="178">
        <f>M217</f>
        <v>65000</v>
      </c>
    </row>
    <row r="217" spans="1:13" ht="17.25" customHeight="1">
      <c r="A217" s="182">
        <v>637004</v>
      </c>
      <c r="B217" s="7">
        <v>1</v>
      </c>
      <c r="C217" s="709">
        <v>41</v>
      </c>
      <c r="D217" s="567" t="s">
        <v>212</v>
      </c>
      <c r="E217" s="549" t="s">
        <v>219</v>
      </c>
      <c r="F217" s="180">
        <v>82523</v>
      </c>
      <c r="G217" s="180">
        <v>59827</v>
      </c>
      <c r="H217" s="94">
        <v>62000</v>
      </c>
      <c r="I217" s="94">
        <v>62000</v>
      </c>
      <c r="J217" s="183">
        <v>60705</v>
      </c>
      <c r="K217" s="94">
        <v>62000</v>
      </c>
      <c r="L217" s="81">
        <v>65000</v>
      </c>
      <c r="M217" s="244">
        <v>65000</v>
      </c>
    </row>
    <row r="218" spans="1:13" ht="15.75" thickBot="1">
      <c r="A218" s="212"/>
      <c r="B218" s="98"/>
      <c r="C218" s="714"/>
      <c r="D218" s="588"/>
      <c r="E218" s="582"/>
      <c r="F218" s="347"/>
      <c r="G218" s="347"/>
      <c r="H218" s="108"/>
      <c r="I218" s="99"/>
      <c r="J218" s="241"/>
      <c r="K218" s="108"/>
      <c r="L218" s="37"/>
      <c r="M218" s="241"/>
    </row>
    <row r="219" spans="1:13" ht="15.75" thickBot="1">
      <c r="A219" s="71" t="s">
        <v>220</v>
      </c>
      <c r="B219" s="18"/>
      <c r="C219" s="706"/>
      <c r="D219" s="553"/>
      <c r="E219" s="546" t="s">
        <v>221</v>
      </c>
      <c r="F219" s="19">
        <f>SUM(F220+F230+F233+F228)</f>
        <v>3459</v>
      </c>
      <c r="G219" s="19">
        <f>SUM(G220+G230+G233+G228)</f>
        <v>1114</v>
      </c>
      <c r="H219" s="72">
        <f>H220+H228+H233</f>
        <v>1450</v>
      </c>
      <c r="I219" s="70">
        <f>I220+I228+I233</f>
        <v>1450</v>
      </c>
      <c r="J219" s="19">
        <f>J220+J230+J233+J228</f>
        <v>458</v>
      </c>
      <c r="K219" s="72">
        <f>K220+K230+K233+K228</f>
        <v>3950</v>
      </c>
      <c r="L219" s="70">
        <f>L220+L230+L233+L228</f>
        <v>850</v>
      </c>
      <c r="M219" s="19">
        <f>M220+M230+M233+M228</f>
        <v>850</v>
      </c>
    </row>
    <row r="220" spans="1:13" ht="15">
      <c r="A220" s="208">
        <v>62</v>
      </c>
      <c r="B220" s="74"/>
      <c r="C220" s="721"/>
      <c r="D220" s="623"/>
      <c r="E220" s="547" t="s">
        <v>77</v>
      </c>
      <c r="F220" s="233">
        <f>SUM(F221:F227)</f>
        <v>200</v>
      </c>
      <c r="G220" s="233">
        <f>SUM(G221:G227)</f>
        <v>69</v>
      </c>
      <c r="H220" s="75"/>
      <c r="I220" s="73"/>
      <c r="J220" s="233"/>
      <c r="K220" s="75"/>
      <c r="L220" s="73"/>
      <c r="M220" s="233"/>
    </row>
    <row r="221" spans="1:13" ht="18.75" customHeight="1">
      <c r="A221" s="182">
        <v>621000</v>
      </c>
      <c r="B221" s="23"/>
      <c r="C221" s="696">
        <v>41</v>
      </c>
      <c r="D221" s="566" t="s">
        <v>203</v>
      </c>
      <c r="E221" s="549" t="s">
        <v>78</v>
      </c>
      <c r="F221" s="183">
        <v>57</v>
      </c>
      <c r="G221" s="183">
        <v>12</v>
      </c>
      <c r="H221" s="54"/>
      <c r="I221" s="22"/>
      <c r="J221" s="194"/>
      <c r="K221" s="54"/>
      <c r="L221" s="22"/>
      <c r="M221" s="194"/>
    </row>
    <row r="222" spans="1:13" ht="15">
      <c r="A222" s="184">
        <v>625001</v>
      </c>
      <c r="B222" s="9"/>
      <c r="C222" s="14">
        <v>41</v>
      </c>
      <c r="D222" s="557" t="s">
        <v>203</v>
      </c>
      <c r="E222" s="509" t="s">
        <v>80</v>
      </c>
      <c r="F222" s="185">
        <v>8</v>
      </c>
      <c r="G222" s="185">
        <v>2</v>
      </c>
      <c r="H222" s="49"/>
      <c r="I222" s="8"/>
      <c r="J222" s="185"/>
      <c r="K222" s="49"/>
      <c r="L222" s="8"/>
      <c r="M222" s="185"/>
    </row>
    <row r="223" spans="1:13" ht="15">
      <c r="A223" s="184">
        <v>625002</v>
      </c>
      <c r="B223" s="9"/>
      <c r="C223" s="14">
        <v>41</v>
      </c>
      <c r="D223" s="557" t="s">
        <v>203</v>
      </c>
      <c r="E223" s="509" t="s">
        <v>81</v>
      </c>
      <c r="F223" s="185">
        <v>80</v>
      </c>
      <c r="G223" s="185">
        <v>34</v>
      </c>
      <c r="H223" s="49"/>
      <c r="I223" s="8"/>
      <c r="J223" s="185"/>
      <c r="K223" s="49"/>
      <c r="L223" s="8"/>
      <c r="M223" s="185"/>
    </row>
    <row r="224" spans="1:13" ht="15">
      <c r="A224" s="182">
        <v>625003</v>
      </c>
      <c r="B224" s="7"/>
      <c r="C224" s="221">
        <v>41</v>
      </c>
      <c r="D224" s="555" t="s">
        <v>203</v>
      </c>
      <c r="E224" s="549" t="s">
        <v>82</v>
      </c>
      <c r="F224" s="183">
        <v>5</v>
      </c>
      <c r="G224" s="183">
        <v>2</v>
      </c>
      <c r="H224" s="49"/>
      <c r="I224" s="8"/>
      <c r="J224" s="185"/>
      <c r="K224" s="49"/>
      <c r="L224" s="8"/>
      <c r="M224" s="185"/>
    </row>
    <row r="225" spans="1:13" ht="15">
      <c r="A225" s="184">
        <v>625004</v>
      </c>
      <c r="B225" s="9"/>
      <c r="C225" s="14">
        <v>41</v>
      </c>
      <c r="D225" s="557" t="s">
        <v>203</v>
      </c>
      <c r="E225" s="509" t="s">
        <v>83</v>
      </c>
      <c r="F225" s="185">
        <v>17</v>
      </c>
      <c r="G225" s="185">
        <v>7</v>
      </c>
      <c r="H225" s="49"/>
      <c r="I225" s="8"/>
      <c r="J225" s="185"/>
      <c r="K225" s="49"/>
      <c r="L225" s="8"/>
      <c r="M225" s="185"/>
    </row>
    <row r="226" spans="1:13" ht="15">
      <c r="A226" s="195">
        <v>625005</v>
      </c>
      <c r="B226" s="16"/>
      <c r="C226" s="221">
        <v>41</v>
      </c>
      <c r="D226" s="556" t="s">
        <v>203</v>
      </c>
      <c r="E226" s="656" t="s">
        <v>84</v>
      </c>
      <c r="F226" s="226">
        <v>6</v>
      </c>
      <c r="G226" s="226">
        <v>1</v>
      </c>
      <c r="H226" s="49"/>
      <c r="I226" s="8"/>
      <c r="J226" s="185"/>
      <c r="K226" s="49"/>
      <c r="L226" s="8"/>
      <c r="M226" s="185"/>
    </row>
    <row r="227" spans="1:13" ht="15">
      <c r="A227" s="192">
        <v>625007</v>
      </c>
      <c r="B227" s="97"/>
      <c r="C227" s="140"/>
      <c r="D227" s="558" t="s">
        <v>203</v>
      </c>
      <c r="E227" s="590" t="s">
        <v>85</v>
      </c>
      <c r="F227" s="226">
        <v>27</v>
      </c>
      <c r="G227" s="226">
        <v>11</v>
      </c>
      <c r="H227" s="55"/>
      <c r="I227" s="25"/>
      <c r="J227" s="226"/>
      <c r="K227" s="55"/>
      <c r="L227" s="25"/>
      <c r="M227" s="226"/>
    </row>
    <row r="228" spans="1:13" ht="12" customHeight="1">
      <c r="A228" s="208">
        <v>633</v>
      </c>
      <c r="B228" s="3"/>
      <c r="C228" s="145"/>
      <c r="D228" s="559"/>
      <c r="E228" s="600" t="s">
        <v>94</v>
      </c>
      <c r="F228" s="178">
        <v>23</v>
      </c>
      <c r="G228" s="178">
        <v>119</v>
      </c>
      <c r="H228" s="5">
        <v>150</v>
      </c>
      <c r="I228" s="4">
        <v>150</v>
      </c>
      <c r="J228" s="178"/>
      <c r="K228" s="5">
        <v>3150</v>
      </c>
      <c r="L228" s="4">
        <f>L229</f>
        <v>100</v>
      </c>
      <c r="M228" s="178">
        <f>M229</f>
        <v>100</v>
      </c>
    </row>
    <row r="229" spans="1:13" ht="18.75" customHeight="1">
      <c r="A229" s="186">
        <v>633006</v>
      </c>
      <c r="B229" s="78">
        <v>7</v>
      </c>
      <c r="C229" s="712">
        <v>41</v>
      </c>
      <c r="D229" s="586" t="s">
        <v>203</v>
      </c>
      <c r="E229" s="574" t="s">
        <v>493</v>
      </c>
      <c r="F229" s="180">
        <v>23</v>
      </c>
      <c r="G229" s="180">
        <v>119</v>
      </c>
      <c r="H229" s="80">
        <v>150</v>
      </c>
      <c r="I229" s="81">
        <v>150</v>
      </c>
      <c r="J229" s="187"/>
      <c r="K229" s="80">
        <v>3150</v>
      </c>
      <c r="L229" s="81">
        <v>100</v>
      </c>
      <c r="M229" s="187">
        <v>100</v>
      </c>
    </row>
    <row r="230" spans="1:13" ht="0.75" customHeight="1">
      <c r="A230" s="207">
        <v>635</v>
      </c>
      <c r="B230" s="3"/>
      <c r="C230" s="152"/>
      <c r="D230" s="586"/>
      <c r="E230" s="577" t="s">
        <v>126</v>
      </c>
      <c r="F230" s="178">
        <f>F231+F232</f>
        <v>0</v>
      </c>
      <c r="G230" s="178">
        <f aca="true" t="shared" si="16" ref="G230:M230">G231+G232</f>
        <v>0</v>
      </c>
      <c r="H230" s="5">
        <f t="shared" si="16"/>
        <v>0</v>
      </c>
      <c r="I230" s="4">
        <f t="shared" si="16"/>
        <v>0</v>
      </c>
      <c r="J230" s="178">
        <f t="shared" si="16"/>
        <v>0</v>
      </c>
      <c r="K230" s="5">
        <f t="shared" si="16"/>
        <v>0</v>
      </c>
      <c r="L230" s="4">
        <f t="shared" si="16"/>
        <v>0</v>
      </c>
      <c r="M230" s="178">
        <f t="shared" si="16"/>
        <v>0</v>
      </c>
    </row>
    <row r="231" spans="1:13" ht="18" customHeight="1" hidden="1">
      <c r="A231" s="186">
        <v>635004</v>
      </c>
      <c r="B231" s="11"/>
      <c r="C231" s="219"/>
      <c r="D231" s="559" t="s">
        <v>203</v>
      </c>
      <c r="E231" s="578" t="s">
        <v>222</v>
      </c>
      <c r="F231" s="196">
        <v>0</v>
      </c>
      <c r="G231" s="196">
        <v>0</v>
      </c>
      <c r="H231" s="54">
        <v>0</v>
      </c>
      <c r="I231" s="22">
        <v>0</v>
      </c>
      <c r="J231" s="194">
        <v>0</v>
      </c>
      <c r="K231" s="54">
        <v>0</v>
      </c>
      <c r="L231" s="22">
        <v>0</v>
      </c>
      <c r="M231" s="194">
        <v>0</v>
      </c>
    </row>
    <row r="232" spans="1:13" ht="2.25" customHeight="1" hidden="1">
      <c r="A232" s="186">
        <v>635006</v>
      </c>
      <c r="B232" s="11">
        <v>1</v>
      </c>
      <c r="C232" s="219"/>
      <c r="D232" s="554" t="s">
        <v>203</v>
      </c>
      <c r="E232" s="574" t="s">
        <v>133</v>
      </c>
      <c r="F232" s="225">
        <v>0</v>
      </c>
      <c r="G232" s="225">
        <v>0</v>
      </c>
      <c r="H232" s="83">
        <v>0</v>
      </c>
      <c r="I232" s="10">
        <v>0</v>
      </c>
      <c r="J232" s="187">
        <v>0</v>
      </c>
      <c r="K232" s="83">
        <v>0</v>
      </c>
      <c r="L232" s="10">
        <v>0</v>
      </c>
      <c r="M232" s="187">
        <v>0</v>
      </c>
    </row>
    <row r="233" spans="1:13" ht="15">
      <c r="A233" s="177">
        <v>637</v>
      </c>
      <c r="B233" s="3"/>
      <c r="C233" s="145"/>
      <c r="D233" s="559"/>
      <c r="E233" s="577" t="s">
        <v>138</v>
      </c>
      <c r="F233" s="178">
        <f>SUM(F234:F236)</f>
        <v>3236</v>
      </c>
      <c r="G233" s="178">
        <f>SUM(G234:G236)</f>
        <v>926</v>
      </c>
      <c r="H233" s="5">
        <f aca="true" t="shared" si="17" ref="H233:M233">H234+H235+H236</f>
        <v>1300</v>
      </c>
      <c r="I233" s="4">
        <f t="shared" si="17"/>
        <v>1300</v>
      </c>
      <c r="J233" s="178">
        <f t="shared" si="17"/>
        <v>458</v>
      </c>
      <c r="K233" s="5">
        <f t="shared" si="17"/>
        <v>800</v>
      </c>
      <c r="L233" s="4">
        <f t="shared" si="17"/>
        <v>750</v>
      </c>
      <c r="M233" s="178">
        <f t="shared" si="17"/>
        <v>750</v>
      </c>
    </row>
    <row r="234" spans="1:13" ht="15">
      <c r="A234" s="182">
        <v>637004</v>
      </c>
      <c r="B234" s="7">
        <v>3</v>
      </c>
      <c r="C234" s="709">
        <v>41</v>
      </c>
      <c r="D234" s="567" t="s">
        <v>203</v>
      </c>
      <c r="E234" s="579" t="s">
        <v>223</v>
      </c>
      <c r="F234" s="183">
        <v>2198</v>
      </c>
      <c r="G234" s="183">
        <v>426</v>
      </c>
      <c r="H234" s="94">
        <v>1000</v>
      </c>
      <c r="I234" s="6">
        <v>1000</v>
      </c>
      <c r="J234" s="183">
        <v>353</v>
      </c>
      <c r="K234" s="94">
        <v>500</v>
      </c>
      <c r="L234" s="6">
        <v>500</v>
      </c>
      <c r="M234" s="183">
        <v>500</v>
      </c>
    </row>
    <row r="235" spans="1:13" ht="15">
      <c r="A235" s="184">
        <v>637004</v>
      </c>
      <c r="B235" s="9">
        <v>9</v>
      </c>
      <c r="C235" s="14">
        <v>41</v>
      </c>
      <c r="D235" s="557" t="s">
        <v>203</v>
      </c>
      <c r="E235" s="359" t="s">
        <v>224</v>
      </c>
      <c r="F235" s="185">
        <v>345</v>
      </c>
      <c r="G235" s="185">
        <v>260</v>
      </c>
      <c r="H235" s="49">
        <v>300</v>
      </c>
      <c r="I235" s="8">
        <v>300</v>
      </c>
      <c r="J235" s="185">
        <v>105</v>
      </c>
      <c r="K235" s="49">
        <v>300</v>
      </c>
      <c r="L235" s="8">
        <v>250</v>
      </c>
      <c r="M235" s="185">
        <v>250</v>
      </c>
    </row>
    <row r="236" spans="1:13" ht="14.25" customHeight="1">
      <c r="A236" s="186">
        <v>637027</v>
      </c>
      <c r="B236" s="50"/>
      <c r="C236" s="122">
        <v>41</v>
      </c>
      <c r="D236" s="554" t="s">
        <v>203</v>
      </c>
      <c r="E236" s="574" t="s">
        <v>161</v>
      </c>
      <c r="F236" s="187">
        <v>693</v>
      </c>
      <c r="G236" s="187">
        <v>240</v>
      </c>
      <c r="H236" s="83"/>
      <c r="I236" s="10"/>
      <c r="J236" s="187"/>
      <c r="K236" s="83"/>
      <c r="L236" s="10"/>
      <c r="M236" s="187"/>
    </row>
    <row r="237" spans="1:13" ht="12.75" customHeight="1" thickBot="1">
      <c r="A237" s="213"/>
      <c r="B237" s="35"/>
      <c r="C237" s="138"/>
      <c r="D237" s="583"/>
      <c r="E237" s="625"/>
      <c r="F237" s="350"/>
      <c r="G237" s="350"/>
      <c r="H237" s="37"/>
      <c r="I237" s="13"/>
      <c r="J237" s="196"/>
      <c r="K237" s="37"/>
      <c r="L237" s="13"/>
      <c r="M237" s="196"/>
    </row>
    <row r="238" spans="1:13" ht="0.75" customHeight="1" thickBot="1">
      <c r="A238" s="276"/>
      <c r="B238" s="112"/>
      <c r="C238" s="716"/>
      <c r="D238" s="583"/>
      <c r="E238" s="626" t="s">
        <v>225</v>
      </c>
      <c r="F238" s="19">
        <v>0</v>
      </c>
      <c r="G238" s="19">
        <v>0</v>
      </c>
      <c r="H238" s="60">
        <f aca="true" t="shared" si="18" ref="H238:M239">H239</f>
        <v>0</v>
      </c>
      <c r="I238" s="19">
        <f t="shared" si="18"/>
        <v>0</v>
      </c>
      <c r="J238" s="19">
        <f t="shared" si="18"/>
        <v>0</v>
      </c>
      <c r="K238" s="60">
        <f t="shared" si="18"/>
        <v>0</v>
      </c>
      <c r="L238" s="19">
        <f t="shared" si="18"/>
        <v>0</v>
      </c>
      <c r="M238" s="19">
        <f t="shared" si="18"/>
        <v>0</v>
      </c>
    </row>
    <row r="239" spans="1:13" ht="16.5" customHeight="1" hidden="1" thickBot="1">
      <c r="A239" s="277">
        <v>637</v>
      </c>
      <c r="B239" s="129"/>
      <c r="C239" s="722"/>
      <c r="D239" s="618"/>
      <c r="E239" s="627" t="s">
        <v>138</v>
      </c>
      <c r="F239" s="250">
        <v>0</v>
      </c>
      <c r="G239" s="250">
        <v>0</v>
      </c>
      <c r="H239" s="75">
        <f t="shared" si="18"/>
        <v>0</v>
      </c>
      <c r="I239" s="73">
        <f t="shared" si="18"/>
        <v>0</v>
      </c>
      <c r="J239" s="233">
        <f t="shared" si="18"/>
        <v>0</v>
      </c>
      <c r="K239" s="75">
        <f t="shared" si="18"/>
        <v>0</v>
      </c>
      <c r="L239" s="73">
        <f t="shared" si="18"/>
        <v>0</v>
      </c>
      <c r="M239" s="233">
        <f t="shared" si="18"/>
        <v>0</v>
      </c>
    </row>
    <row r="240" spans="1:13" ht="16.5" customHeight="1" hidden="1" thickBot="1">
      <c r="A240" s="213">
        <v>632</v>
      </c>
      <c r="B240" s="35"/>
      <c r="C240" s="138"/>
      <c r="D240" s="583"/>
      <c r="E240" s="625" t="s">
        <v>87</v>
      </c>
      <c r="F240" s="580"/>
      <c r="G240" s="580"/>
      <c r="H240" s="37"/>
      <c r="I240" s="13"/>
      <c r="J240" s="196"/>
      <c r="K240" s="37"/>
      <c r="L240" s="13"/>
      <c r="M240" s="196"/>
    </row>
    <row r="241" spans="1:13" ht="21.75" customHeight="1" thickBot="1">
      <c r="A241" s="17" t="s">
        <v>226</v>
      </c>
      <c r="B241" s="100"/>
      <c r="C241" s="57"/>
      <c r="D241" s="553"/>
      <c r="E241" s="59" t="s">
        <v>227</v>
      </c>
      <c r="F241" s="19">
        <f>SUM(F242+F243+F246+F248)</f>
        <v>24154</v>
      </c>
      <c r="G241" s="19">
        <f>SUM(G242+G243+G246+G248)</f>
        <v>8471</v>
      </c>
      <c r="H241" s="72">
        <f aca="true" t="shared" si="19" ref="H241:M241">H242+H243+H246+H248</f>
        <v>6650</v>
      </c>
      <c r="I241" s="70">
        <f t="shared" si="19"/>
        <v>5450</v>
      </c>
      <c r="J241" s="19">
        <f t="shared" si="19"/>
        <v>4368</v>
      </c>
      <c r="K241" s="72">
        <f t="shared" si="19"/>
        <v>5900</v>
      </c>
      <c r="L241" s="70">
        <f t="shared" si="19"/>
        <v>5900</v>
      </c>
      <c r="M241" s="19">
        <f t="shared" si="19"/>
        <v>5900</v>
      </c>
    </row>
    <row r="242" spans="1:13" ht="0.75" customHeight="1">
      <c r="A242" s="273">
        <v>62</v>
      </c>
      <c r="B242" s="102"/>
      <c r="C242" s="102"/>
      <c r="D242" s="103" t="s">
        <v>203</v>
      </c>
      <c r="E242" s="607" t="s">
        <v>77</v>
      </c>
      <c r="F242" s="104">
        <v>0</v>
      </c>
      <c r="G242" s="104">
        <v>0</v>
      </c>
      <c r="H242" s="104">
        <v>0</v>
      </c>
      <c r="I242" s="104">
        <v>0</v>
      </c>
      <c r="J242" s="230">
        <v>0</v>
      </c>
      <c r="K242" s="113">
        <v>0</v>
      </c>
      <c r="L242" s="104">
        <v>0</v>
      </c>
      <c r="M242" s="230">
        <v>0</v>
      </c>
    </row>
    <row r="243" spans="1:13" ht="15">
      <c r="A243" s="208">
        <v>632</v>
      </c>
      <c r="B243" s="109"/>
      <c r="C243" s="708"/>
      <c r="D243" s="559"/>
      <c r="E243" s="547" t="s">
        <v>87</v>
      </c>
      <c r="F243" s="178">
        <f>SUM(F244:F245)</f>
        <v>24146</v>
      </c>
      <c r="G243" s="178">
        <f>SUM(G244:G245)</f>
        <v>8471</v>
      </c>
      <c r="H243" s="75">
        <v>6500</v>
      </c>
      <c r="I243" s="73">
        <v>5300</v>
      </c>
      <c r="J243" s="233">
        <v>4368</v>
      </c>
      <c r="K243" s="75">
        <f>SUM(K244:K245)</f>
        <v>5900</v>
      </c>
      <c r="L243" s="73">
        <f>L244+L245</f>
        <v>5900</v>
      </c>
      <c r="M243" s="233">
        <f>M244+M245</f>
        <v>5900</v>
      </c>
    </row>
    <row r="244" spans="1:13" ht="15">
      <c r="A244" s="193">
        <v>632001</v>
      </c>
      <c r="B244" s="48">
        <v>1</v>
      </c>
      <c r="C244" s="717">
        <v>41</v>
      </c>
      <c r="D244" s="566" t="s">
        <v>203</v>
      </c>
      <c r="E244" s="562" t="s">
        <v>89</v>
      </c>
      <c r="F244" s="231">
        <v>1039</v>
      </c>
      <c r="G244" s="231">
        <v>1557</v>
      </c>
      <c r="H244" s="118">
        <v>1500</v>
      </c>
      <c r="I244" s="96">
        <v>600</v>
      </c>
      <c r="J244" s="231">
        <v>413</v>
      </c>
      <c r="K244" s="118">
        <v>500</v>
      </c>
      <c r="L244" s="96">
        <v>500</v>
      </c>
      <c r="M244" s="231">
        <v>500</v>
      </c>
    </row>
    <row r="245" spans="1:13" ht="15">
      <c r="A245" s="192">
        <v>632002</v>
      </c>
      <c r="B245" s="82"/>
      <c r="C245" s="723">
        <v>41</v>
      </c>
      <c r="D245" s="558" t="s">
        <v>203</v>
      </c>
      <c r="E245" s="560" t="s">
        <v>29</v>
      </c>
      <c r="F245" s="225">
        <v>23107</v>
      </c>
      <c r="G245" s="225">
        <v>6914</v>
      </c>
      <c r="H245" s="561">
        <v>5000</v>
      </c>
      <c r="I245" s="24">
        <v>4700</v>
      </c>
      <c r="J245" s="225">
        <v>3955</v>
      </c>
      <c r="K245" s="561">
        <v>5400</v>
      </c>
      <c r="L245" s="24">
        <v>5400</v>
      </c>
      <c r="M245" s="225">
        <v>5400</v>
      </c>
    </row>
    <row r="246" spans="1:13" ht="15">
      <c r="A246" s="215">
        <v>635</v>
      </c>
      <c r="B246" s="74"/>
      <c r="C246" s="707"/>
      <c r="D246" s="554" t="s">
        <v>203</v>
      </c>
      <c r="E246" s="548" t="s">
        <v>126</v>
      </c>
      <c r="F246" s="178"/>
      <c r="G246" s="178"/>
      <c r="H246" s="5">
        <v>150</v>
      </c>
      <c r="I246" s="4">
        <v>150</v>
      </c>
      <c r="J246" s="178"/>
      <c r="K246" s="5"/>
      <c r="L246" s="4"/>
      <c r="M246" s="178"/>
    </row>
    <row r="247" spans="1:13" ht="15">
      <c r="A247" s="193">
        <v>635004</v>
      </c>
      <c r="B247" s="23">
        <v>4</v>
      </c>
      <c r="C247" s="696">
        <v>41</v>
      </c>
      <c r="D247" s="566" t="s">
        <v>203</v>
      </c>
      <c r="E247" s="562" t="s">
        <v>228</v>
      </c>
      <c r="F247" s="194"/>
      <c r="G247" s="194"/>
      <c r="H247" s="54">
        <v>150</v>
      </c>
      <c r="I247" s="22">
        <v>150</v>
      </c>
      <c r="J247" s="194"/>
      <c r="K247" s="193"/>
      <c r="L247" s="22"/>
      <c r="M247" s="194"/>
    </row>
    <row r="248" spans="1:13" ht="1.5" customHeight="1" hidden="1">
      <c r="A248" s="215">
        <v>637</v>
      </c>
      <c r="B248" s="74"/>
      <c r="C248" s="707"/>
      <c r="D248" s="554"/>
      <c r="E248" s="547" t="s">
        <v>138</v>
      </c>
      <c r="F248" s="233">
        <v>8</v>
      </c>
      <c r="G248" s="233"/>
      <c r="H248" s="75"/>
      <c r="I248" s="73"/>
      <c r="J248" s="191"/>
      <c r="K248" s="130"/>
      <c r="L248" s="73"/>
      <c r="M248" s="233"/>
    </row>
    <row r="249" spans="1:13" ht="15">
      <c r="A249" s="184">
        <v>633006</v>
      </c>
      <c r="B249" s="9">
        <v>7</v>
      </c>
      <c r="C249" s="14">
        <v>41</v>
      </c>
      <c r="D249" s="557" t="s">
        <v>203</v>
      </c>
      <c r="E249" s="590" t="s">
        <v>94</v>
      </c>
      <c r="F249" s="628">
        <v>8</v>
      </c>
      <c r="G249" s="628"/>
      <c r="H249" s="37"/>
      <c r="I249" s="25"/>
      <c r="J249" s="225"/>
      <c r="K249" s="192"/>
      <c r="L249" s="25"/>
      <c r="M249" s="198"/>
    </row>
    <row r="250" spans="1:13" ht="15.75" thickBot="1">
      <c r="A250" s="212"/>
      <c r="B250" s="98"/>
      <c r="C250" s="714"/>
      <c r="D250" s="588"/>
      <c r="E250" s="591"/>
      <c r="F250" s="350"/>
      <c r="G250" s="350"/>
      <c r="H250" s="108"/>
      <c r="I250" s="813"/>
      <c r="J250" s="241"/>
      <c r="K250" s="212"/>
      <c r="L250" s="108"/>
      <c r="M250" s="241"/>
    </row>
    <row r="251" spans="1:13" ht="14.25" customHeight="1" thickBot="1">
      <c r="A251" s="71" t="s">
        <v>229</v>
      </c>
      <c r="B251" s="18"/>
      <c r="C251" s="706"/>
      <c r="D251" s="553"/>
      <c r="E251" s="59" t="s">
        <v>230</v>
      </c>
      <c r="F251" s="19">
        <f>SUM(F252+F261+F263+F267+F265)</f>
        <v>23574</v>
      </c>
      <c r="G251" s="19">
        <f>SUM(G252+G261+G263+G267+G265)</f>
        <v>20656</v>
      </c>
      <c r="H251" s="72">
        <f aca="true" t="shared" si="20" ref="H251:M251">H252+H261+H263+H265+H267</f>
        <v>24074</v>
      </c>
      <c r="I251" s="70">
        <f t="shared" si="20"/>
        <v>24074</v>
      </c>
      <c r="J251" s="19">
        <f t="shared" si="20"/>
        <v>20833</v>
      </c>
      <c r="K251" s="72">
        <f t="shared" si="20"/>
        <v>70074</v>
      </c>
      <c r="L251" s="70">
        <f t="shared" si="20"/>
        <v>43074</v>
      </c>
      <c r="M251" s="19">
        <f t="shared" si="20"/>
        <v>42274</v>
      </c>
    </row>
    <row r="252" spans="1:13" ht="15" customHeight="1">
      <c r="A252" s="278">
        <v>62</v>
      </c>
      <c r="B252" s="101"/>
      <c r="C252" s="151"/>
      <c r="D252" s="584"/>
      <c r="E252" s="585" t="s">
        <v>77</v>
      </c>
      <c r="F252" s="230">
        <v>329</v>
      </c>
      <c r="G252" s="230">
        <v>329</v>
      </c>
      <c r="H252" s="113">
        <v>324</v>
      </c>
      <c r="I252" s="113">
        <f>SUM(I253:I260)</f>
        <v>330</v>
      </c>
      <c r="J252" s="230">
        <f>SUM(J253:J260)</f>
        <v>329</v>
      </c>
      <c r="K252" s="113">
        <f>SUM(K253:K260)</f>
        <v>324</v>
      </c>
      <c r="L252" s="113">
        <f>SUM(L253:L260)</f>
        <v>324</v>
      </c>
      <c r="M252" s="234">
        <f>SUM(M253:M260)</f>
        <v>324</v>
      </c>
    </row>
    <row r="253" spans="1:13" ht="14.25" customHeight="1" hidden="1">
      <c r="A253" s="182">
        <v>621000</v>
      </c>
      <c r="B253" s="23"/>
      <c r="C253" s="221"/>
      <c r="D253" s="555" t="s">
        <v>231</v>
      </c>
      <c r="E253" s="579" t="s">
        <v>78</v>
      </c>
      <c r="F253" s="183"/>
      <c r="G253" s="183"/>
      <c r="H253" s="54"/>
      <c r="I253" s="22"/>
      <c r="J253" s="194"/>
      <c r="K253" s="54"/>
      <c r="L253" s="22"/>
      <c r="M253" s="194"/>
    </row>
    <row r="254" spans="1:13" ht="9" customHeight="1" hidden="1">
      <c r="A254" s="184">
        <v>623000</v>
      </c>
      <c r="B254" s="9"/>
      <c r="C254" s="14"/>
      <c r="D254" s="557" t="s">
        <v>231</v>
      </c>
      <c r="E254" s="359" t="s">
        <v>79</v>
      </c>
      <c r="F254" s="185"/>
      <c r="G254" s="185"/>
      <c r="H254" s="49"/>
      <c r="I254" s="8"/>
      <c r="J254" s="185"/>
      <c r="K254" s="49"/>
      <c r="L254" s="8"/>
      <c r="M254" s="185"/>
    </row>
    <row r="255" spans="1:13" ht="7.5" customHeight="1" hidden="1">
      <c r="A255" s="184">
        <v>625001</v>
      </c>
      <c r="B255" s="9"/>
      <c r="C255" s="14"/>
      <c r="D255" s="557" t="s">
        <v>231</v>
      </c>
      <c r="E255" s="359" t="s">
        <v>80</v>
      </c>
      <c r="F255" s="185"/>
      <c r="G255" s="185"/>
      <c r="H255" s="49"/>
      <c r="I255" s="8"/>
      <c r="J255" s="185"/>
      <c r="K255" s="49"/>
      <c r="L255" s="8"/>
      <c r="M255" s="185"/>
    </row>
    <row r="256" spans="1:13" ht="17.25" customHeight="1">
      <c r="A256" s="184">
        <v>625002</v>
      </c>
      <c r="B256" s="9"/>
      <c r="C256" s="14">
        <v>41</v>
      </c>
      <c r="D256" s="557" t="s">
        <v>231</v>
      </c>
      <c r="E256" s="359" t="s">
        <v>81</v>
      </c>
      <c r="F256" s="185">
        <v>235</v>
      </c>
      <c r="G256" s="185">
        <v>235</v>
      </c>
      <c r="H256" s="49">
        <v>231</v>
      </c>
      <c r="I256" s="8">
        <v>236</v>
      </c>
      <c r="J256" s="185">
        <v>235</v>
      </c>
      <c r="K256" s="49">
        <v>231</v>
      </c>
      <c r="L256" s="8">
        <v>231</v>
      </c>
      <c r="M256" s="185">
        <v>231</v>
      </c>
    </row>
    <row r="257" spans="1:13" ht="13.5" customHeight="1">
      <c r="A257" s="182">
        <v>625003</v>
      </c>
      <c r="B257" s="7"/>
      <c r="C257" s="709">
        <v>41</v>
      </c>
      <c r="D257" s="557" t="s">
        <v>231</v>
      </c>
      <c r="E257" s="549" t="s">
        <v>82</v>
      </c>
      <c r="F257" s="185">
        <v>14</v>
      </c>
      <c r="G257" s="185">
        <v>14</v>
      </c>
      <c r="H257" s="49">
        <v>14</v>
      </c>
      <c r="I257" s="8">
        <v>14</v>
      </c>
      <c r="J257" s="185">
        <v>14</v>
      </c>
      <c r="K257" s="49">
        <v>14</v>
      </c>
      <c r="L257" s="8">
        <v>14</v>
      </c>
      <c r="M257" s="185">
        <v>14</v>
      </c>
    </row>
    <row r="258" spans="1:13" ht="0.75" customHeight="1">
      <c r="A258" s="184">
        <v>625004</v>
      </c>
      <c r="B258" s="9"/>
      <c r="C258" s="9"/>
      <c r="D258" s="76" t="s">
        <v>231</v>
      </c>
      <c r="E258" s="509" t="s">
        <v>83</v>
      </c>
      <c r="F258" s="185"/>
      <c r="G258" s="185"/>
      <c r="H258" s="49"/>
      <c r="I258" s="8"/>
      <c r="J258" s="8"/>
      <c r="K258" s="8">
        <v>0</v>
      </c>
      <c r="L258" s="8">
        <v>0</v>
      </c>
      <c r="M258" s="185"/>
    </row>
    <row r="259" spans="1:13" ht="0.75" customHeight="1" hidden="1">
      <c r="A259" s="195">
        <v>625005</v>
      </c>
      <c r="B259" s="16"/>
      <c r="C259" s="16"/>
      <c r="D259" s="76" t="s">
        <v>231</v>
      </c>
      <c r="E259" s="42" t="s">
        <v>84</v>
      </c>
      <c r="F259" s="196"/>
      <c r="G259" s="196"/>
      <c r="H259" s="49"/>
      <c r="I259" s="8"/>
      <c r="J259" s="8"/>
      <c r="K259" s="8">
        <v>0</v>
      </c>
      <c r="L259" s="8">
        <v>0</v>
      </c>
      <c r="M259" s="185"/>
    </row>
    <row r="260" spans="1:13" ht="15">
      <c r="A260" s="216">
        <v>625007</v>
      </c>
      <c r="B260" s="97"/>
      <c r="C260" s="352">
        <v>41</v>
      </c>
      <c r="D260" s="556" t="s">
        <v>231</v>
      </c>
      <c r="E260" s="510" t="s">
        <v>85</v>
      </c>
      <c r="F260" s="226">
        <v>80</v>
      </c>
      <c r="G260" s="226">
        <v>80</v>
      </c>
      <c r="H260" s="55">
        <v>79</v>
      </c>
      <c r="I260" s="25">
        <v>80</v>
      </c>
      <c r="J260" s="226">
        <v>80</v>
      </c>
      <c r="K260" s="55">
        <v>79</v>
      </c>
      <c r="L260" s="25">
        <v>79</v>
      </c>
      <c r="M260" s="226">
        <v>79</v>
      </c>
    </row>
    <row r="261" spans="1:13" ht="15">
      <c r="A261" s="177">
        <v>632</v>
      </c>
      <c r="B261" s="3"/>
      <c r="C261" s="145"/>
      <c r="D261" s="559"/>
      <c r="E261" s="548" t="s">
        <v>232</v>
      </c>
      <c r="F261" s="178">
        <v>19651</v>
      </c>
      <c r="G261" s="178">
        <v>18489</v>
      </c>
      <c r="H261" s="5">
        <v>21000</v>
      </c>
      <c r="I261" s="5">
        <v>20944</v>
      </c>
      <c r="J261" s="178">
        <v>18290</v>
      </c>
      <c r="K261" s="5">
        <f>K262</f>
        <v>40000</v>
      </c>
      <c r="L261" s="5">
        <f>L262</f>
        <v>40000</v>
      </c>
      <c r="M261" s="181">
        <f>M262</f>
        <v>40000</v>
      </c>
    </row>
    <row r="262" spans="1:18" ht="15">
      <c r="A262" s="186">
        <v>632001</v>
      </c>
      <c r="B262" s="11">
        <v>1</v>
      </c>
      <c r="C262" s="219">
        <v>41</v>
      </c>
      <c r="D262" s="554" t="s">
        <v>231</v>
      </c>
      <c r="E262" s="550" t="s">
        <v>89</v>
      </c>
      <c r="F262" s="187">
        <v>19651</v>
      </c>
      <c r="G262" s="187">
        <v>18489</v>
      </c>
      <c r="H262" s="83">
        <v>21000</v>
      </c>
      <c r="I262" s="83">
        <v>20944</v>
      </c>
      <c r="J262" s="187">
        <v>18290</v>
      </c>
      <c r="K262" s="83">
        <v>40000</v>
      </c>
      <c r="L262" s="83">
        <v>40000</v>
      </c>
      <c r="M262" s="229">
        <v>40000</v>
      </c>
      <c r="Q262" s="201"/>
      <c r="R262" s="201"/>
    </row>
    <row r="263" spans="1:18" ht="15">
      <c r="A263" s="215">
        <v>633</v>
      </c>
      <c r="B263" s="74"/>
      <c r="C263" s="707"/>
      <c r="D263" s="554"/>
      <c r="E263" s="547" t="s">
        <v>94</v>
      </c>
      <c r="F263" s="233">
        <v>1914</v>
      </c>
      <c r="G263" s="233">
        <v>158</v>
      </c>
      <c r="H263" s="75">
        <v>1000</v>
      </c>
      <c r="I263" s="75">
        <v>1000</v>
      </c>
      <c r="J263" s="233">
        <v>520</v>
      </c>
      <c r="K263" s="75">
        <f>K264</f>
        <v>16000</v>
      </c>
      <c r="L263" s="75">
        <f>L264</f>
        <v>1000</v>
      </c>
      <c r="M263" s="223">
        <f>M264</f>
        <v>200</v>
      </c>
      <c r="O263" s="201"/>
      <c r="P263" s="201"/>
      <c r="Q263" s="201"/>
      <c r="R263" s="201"/>
    </row>
    <row r="264" spans="1:13" ht="15">
      <c r="A264" s="186">
        <v>633006</v>
      </c>
      <c r="B264" s="11">
        <v>7</v>
      </c>
      <c r="C264" s="219">
        <v>41</v>
      </c>
      <c r="D264" s="554" t="s">
        <v>231</v>
      </c>
      <c r="E264" s="550" t="s">
        <v>214</v>
      </c>
      <c r="F264" s="187">
        <v>1914</v>
      </c>
      <c r="G264" s="187">
        <v>158</v>
      </c>
      <c r="H264" s="83">
        <v>1000</v>
      </c>
      <c r="I264" s="83">
        <v>1000</v>
      </c>
      <c r="J264" s="187">
        <v>520</v>
      </c>
      <c r="K264" s="339">
        <v>16000</v>
      </c>
      <c r="L264" s="339">
        <v>1000</v>
      </c>
      <c r="M264" s="340">
        <v>200</v>
      </c>
    </row>
    <row r="265" spans="1:15" ht="15">
      <c r="A265" s="207">
        <v>635</v>
      </c>
      <c r="B265" s="3"/>
      <c r="C265" s="145"/>
      <c r="D265" s="559"/>
      <c r="E265" s="548" t="s">
        <v>126</v>
      </c>
      <c r="F265" s="178"/>
      <c r="G265" s="178"/>
      <c r="H265" s="75">
        <v>100</v>
      </c>
      <c r="I265" s="75">
        <v>100</v>
      </c>
      <c r="J265" s="233"/>
      <c r="K265" s="75">
        <f>K266</f>
        <v>12100</v>
      </c>
      <c r="L265" s="75">
        <f>L266</f>
        <v>100</v>
      </c>
      <c r="M265" s="223">
        <f>M266</f>
        <v>100</v>
      </c>
      <c r="O265" s="203"/>
    </row>
    <row r="266" spans="1:17" ht="15">
      <c r="A266" s="186">
        <v>635006</v>
      </c>
      <c r="B266" s="11"/>
      <c r="C266" s="219">
        <v>41</v>
      </c>
      <c r="D266" s="554" t="s">
        <v>231</v>
      </c>
      <c r="E266" s="550" t="s">
        <v>500</v>
      </c>
      <c r="F266" s="187"/>
      <c r="G266" s="187"/>
      <c r="H266" s="83">
        <v>100</v>
      </c>
      <c r="I266" s="83">
        <v>100</v>
      </c>
      <c r="J266" s="187">
        <v>0</v>
      </c>
      <c r="K266" s="83">
        <v>12100</v>
      </c>
      <c r="L266" s="83">
        <v>100</v>
      </c>
      <c r="M266" s="229">
        <v>100</v>
      </c>
      <c r="N266" s="205"/>
      <c r="O266" s="201"/>
      <c r="P266" s="201"/>
      <c r="Q266" s="201"/>
    </row>
    <row r="267" spans="1:14" ht="15">
      <c r="A267" s="208">
        <v>637</v>
      </c>
      <c r="B267" s="74"/>
      <c r="C267" s="707"/>
      <c r="D267" s="554"/>
      <c r="E267" s="547" t="s">
        <v>138</v>
      </c>
      <c r="F267" s="233">
        <v>1680</v>
      </c>
      <c r="G267" s="233">
        <v>1680</v>
      </c>
      <c r="H267" s="75">
        <f aca="true" t="shared" si="21" ref="H267:M267">H268</f>
        <v>1650</v>
      </c>
      <c r="I267" s="73">
        <f t="shared" si="21"/>
        <v>1700</v>
      </c>
      <c r="J267" s="233">
        <f t="shared" si="21"/>
        <v>1694</v>
      </c>
      <c r="K267" s="75">
        <f t="shared" si="21"/>
        <v>1650</v>
      </c>
      <c r="L267" s="73">
        <f t="shared" si="21"/>
        <v>1650</v>
      </c>
      <c r="M267" s="233">
        <f t="shared" si="21"/>
        <v>1650</v>
      </c>
      <c r="N267" s="205"/>
    </row>
    <row r="268" spans="1:13" ht="15">
      <c r="A268" s="186">
        <v>637027</v>
      </c>
      <c r="B268" s="11"/>
      <c r="C268" s="219">
        <v>41</v>
      </c>
      <c r="D268" s="554" t="s">
        <v>231</v>
      </c>
      <c r="E268" s="550" t="s">
        <v>161</v>
      </c>
      <c r="F268" s="187">
        <v>1680</v>
      </c>
      <c r="G268" s="187">
        <v>1680</v>
      </c>
      <c r="H268" s="83">
        <v>1650</v>
      </c>
      <c r="I268" s="83">
        <v>1700</v>
      </c>
      <c r="J268" s="187">
        <v>1694</v>
      </c>
      <c r="K268" s="83">
        <v>1650</v>
      </c>
      <c r="L268" s="83">
        <v>1650</v>
      </c>
      <c r="M268" s="229">
        <v>1650</v>
      </c>
    </row>
    <row r="269" spans="1:13" ht="15.75" thickBot="1">
      <c r="A269" s="275"/>
      <c r="B269" s="111"/>
      <c r="C269" s="715"/>
      <c r="D269" s="588"/>
      <c r="E269" s="630"/>
      <c r="F269" s="350"/>
      <c r="G269" s="350"/>
      <c r="H269" s="513"/>
      <c r="I269" s="130"/>
      <c r="J269" s="191"/>
      <c r="K269" s="130"/>
      <c r="L269" s="130"/>
      <c r="M269" s="245"/>
    </row>
    <row r="270" spans="1:13" ht="15.75" thickBot="1">
      <c r="A270" s="71" t="s">
        <v>233</v>
      </c>
      <c r="B270" s="100"/>
      <c r="C270" s="57"/>
      <c r="D270" s="553"/>
      <c r="E270" s="546" t="s">
        <v>234</v>
      </c>
      <c r="F270" s="19">
        <f>F280+F284+F289+F292+F271</f>
        <v>17864</v>
      </c>
      <c r="G270" s="19">
        <f>G280+G284+G289+G292+G271</f>
        <v>19081</v>
      </c>
      <c r="H270" s="72">
        <f aca="true" t="shared" si="22" ref="H270:M270">H271+H280+H284+H289+H292</f>
        <v>18661</v>
      </c>
      <c r="I270" s="72">
        <f t="shared" si="22"/>
        <v>19026</v>
      </c>
      <c r="J270" s="19">
        <f t="shared" si="22"/>
        <v>16213</v>
      </c>
      <c r="K270" s="72">
        <f t="shared" si="22"/>
        <v>20151</v>
      </c>
      <c r="L270" s="72">
        <f t="shared" si="22"/>
        <v>19001</v>
      </c>
      <c r="M270" s="60">
        <f t="shared" si="22"/>
        <v>19511</v>
      </c>
    </row>
    <row r="271" spans="1:13" ht="14.25" customHeight="1">
      <c r="A271" s="279">
        <v>62</v>
      </c>
      <c r="B271" s="131"/>
      <c r="C271" s="724"/>
      <c r="D271" s="629"/>
      <c r="E271" s="609" t="s">
        <v>77</v>
      </c>
      <c r="F271" s="230">
        <f>SUM(F272:F279)</f>
        <v>694</v>
      </c>
      <c r="G271" s="230">
        <f aca="true" t="shared" si="23" ref="G271:M271">SUM(G272:G279)</f>
        <v>588</v>
      </c>
      <c r="H271" s="132">
        <f t="shared" si="23"/>
        <v>831</v>
      </c>
      <c r="I271" s="132">
        <f t="shared" si="23"/>
        <v>831</v>
      </c>
      <c r="J271" s="631">
        <f t="shared" si="23"/>
        <v>400</v>
      </c>
      <c r="K271" s="132">
        <f t="shared" si="23"/>
        <v>831</v>
      </c>
      <c r="L271" s="132">
        <f t="shared" si="23"/>
        <v>631</v>
      </c>
      <c r="M271" s="246">
        <f t="shared" si="23"/>
        <v>631</v>
      </c>
    </row>
    <row r="272" spans="1:13" ht="13.5" customHeight="1">
      <c r="A272" s="182">
        <v>621000</v>
      </c>
      <c r="B272" s="7"/>
      <c r="C272" s="709">
        <v>41</v>
      </c>
      <c r="D272" s="567" t="s">
        <v>235</v>
      </c>
      <c r="E272" s="549" t="s">
        <v>78</v>
      </c>
      <c r="F272" s="183">
        <v>180</v>
      </c>
      <c r="G272" s="183">
        <v>108</v>
      </c>
      <c r="H272" s="54">
        <v>236</v>
      </c>
      <c r="I272" s="22">
        <v>236</v>
      </c>
      <c r="J272" s="194">
        <v>63</v>
      </c>
      <c r="K272" s="54">
        <v>236</v>
      </c>
      <c r="L272" s="22">
        <v>180</v>
      </c>
      <c r="M272" s="194">
        <v>180</v>
      </c>
    </row>
    <row r="273" spans="1:13" ht="15" customHeight="1" hidden="1">
      <c r="A273" s="184">
        <v>623000</v>
      </c>
      <c r="B273" s="9"/>
      <c r="C273" s="709">
        <v>41</v>
      </c>
      <c r="D273" s="567" t="s">
        <v>235</v>
      </c>
      <c r="E273" s="509" t="s">
        <v>79</v>
      </c>
      <c r="F273" s="185"/>
      <c r="G273" s="185"/>
      <c r="H273" s="49">
        <v>0</v>
      </c>
      <c r="I273" s="8">
        <v>0</v>
      </c>
      <c r="J273" s="185"/>
      <c r="K273" s="49">
        <v>0</v>
      </c>
      <c r="L273" s="8">
        <v>0</v>
      </c>
      <c r="M273" s="185">
        <v>0</v>
      </c>
    </row>
    <row r="274" spans="1:13" ht="15">
      <c r="A274" s="184">
        <v>625001</v>
      </c>
      <c r="B274" s="9"/>
      <c r="C274" s="709">
        <v>41</v>
      </c>
      <c r="D274" s="567" t="s">
        <v>235</v>
      </c>
      <c r="E274" s="509" t="s">
        <v>80</v>
      </c>
      <c r="F274" s="185">
        <v>23</v>
      </c>
      <c r="G274" s="185">
        <v>14</v>
      </c>
      <c r="H274" s="49">
        <v>35</v>
      </c>
      <c r="I274" s="8">
        <v>35</v>
      </c>
      <c r="J274" s="185">
        <v>8</v>
      </c>
      <c r="K274" s="49">
        <v>35</v>
      </c>
      <c r="L274" s="8">
        <v>26</v>
      </c>
      <c r="M274" s="185">
        <v>26</v>
      </c>
    </row>
    <row r="275" spans="1:13" ht="15">
      <c r="A275" s="184">
        <v>625002</v>
      </c>
      <c r="B275" s="9"/>
      <c r="C275" s="709">
        <v>41</v>
      </c>
      <c r="D275" s="567" t="s">
        <v>235</v>
      </c>
      <c r="E275" s="509" t="s">
        <v>81</v>
      </c>
      <c r="F275" s="185">
        <v>302</v>
      </c>
      <c r="G275" s="185">
        <v>302</v>
      </c>
      <c r="H275" s="49">
        <v>330</v>
      </c>
      <c r="I275" s="8">
        <v>330</v>
      </c>
      <c r="J275" s="185">
        <v>214</v>
      </c>
      <c r="K275" s="49">
        <v>330</v>
      </c>
      <c r="L275" s="8">
        <v>252</v>
      </c>
      <c r="M275" s="185">
        <v>252</v>
      </c>
    </row>
    <row r="276" spans="1:13" ht="15">
      <c r="A276" s="182">
        <v>625003</v>
      </c>
      <c r="B276" s="53"/>
      <c r="C276" s="88">
        <v>41</v>
      </c>
      <c r="D276" s="567" t="s">
        <v>235</v>
      </c>
      <c r="E276" s="549" t="s">
        <v>82</v>
      </c>
      <c r="F276" s="183">
        <v>17</v>
      </c>
      <c r="G276" s="183">
        <v>17</v>
      </c>
      <c r="H276" s="49">
        <v>20</v>
      </c>
      <c r="I276" s="8">
        <v>20</v>
      </c>
      <c r="J276" s="185">
        <v>17</v>
      </c>
      <c r="K276" s="49">
        <v>20</v>
      </c>
      <c r="L276" s="8">
        <v>15</v>
      </c>
      <c r="M276" s="185">
        <v>15</v>
      </c>
    </row>
    <row r="277" spans="1:13" ht="15">
      <c r="A277" s="184">
        <v>625004</v>
      </c>
      <c r="B277" s="34"/>
      <c r="C277" s="88">
        <v>41</v>
      </c>
      <c r="D277" s="567" t="s">
        <v>235</v>
      </c>
      <c r="E277" s="509" t="s">
        <v>83</v>
      </c>
      <c r="F277" s="185">
        <v>52</v>
      </c>
      <c r="G277" s="185">
        <v>33</v>
      </c>
      <c r="H277" s="49">
        <v>71</v>
      </c>
      <c r="I277" s="8">
        <v>71</v>
      </c>
      <c r="J277" s="185">
        <v>19</v>
      </c>
      <c r="K277" s="49">
        <v>71</v>
      </c>
      <c r="L277" s="8">
        <v>54</v>
      </c>
      <c r="M277" s="185">
        <v>54</v>
      </c>
    </row>
    <row r="278" spans="1:13" ht="15">
      <c r="A278" s="195">
        <v>625005</v>
      </c>
      <c r="B278" s="36"/>
      <c r="C278" s="40">
        <v>41</v>
      </c>
      <c r="D278" s="567" t="s">
        <v>235</v>
      </c>
      <c r="E278" s="42" t="s">
        <v>84</v>
      </c>
      <c r="F278" s="196">
        <v>17</v>
      </c>
      <c r="G278" s="196">
        <v>11</v>
      </c>
      <c r="H278" s="49">
        <v>24</v>
      </c>
      <c r="I278" s="8">
        <v>24</v>
      </c>
      <c r="J278" s="185">
        <v>7</v>
      </c>
      <c r="K278" s="49">
        <v>24</v>
      </c>
      <c r="L278" s="8">
        <v>18</v>
      </c>
      <c r="M278" s="185">
        <v>18</v>
      </c>
    </row>
    <row r="279" spans="1:13" ht="15">
      <c r="A279" s="216">
        <v>625007</v>
      </c>
      <c r="B279" s="84"/>
      <c r="C279" s="725">
        <v>41</v>
      </c>
      <c r="D279" s="558" t="s">
        <v>235</v>
      </c>
      <c r="E279" s="560" t="s">
        <v>85</v>
      </c>
      <c r="F279" s="225">
        <v>103</v>
      </c>
      <c r="G279" s="225">
        <v>103</v>
      </c>
      <c r="H279" s="49">
        <v>115</v>
      </c>
      <c r="I279" s="8">
        <v>115</v>
      </c>
      <c r="J279" s="225">
        <v>72</v>
      </c>
      <c r="K279" s="49">
        <v>115</v>
      </c>
      <c r="L279" s="8">
        <v>86</v>
      </c>
      <c r="M279" s="185">
        <v>86</v>
      </c>
    </row>
    <row r="280" spans="1:13" ht="15">
      <c r="A280" s="177">
        <v>632</v>
      </c>
      <c r="B280" s="3"/>
      <c r="C280" s="145"/>
      <c r="D280" s="559"/>
      <c r="E280" s="577" t="s">
        <v>232</v>
      </c>
      <c r="F280" s="178">
        <f>SUM(F281:F283)</f>
        <v>5870</v>
      </c>
      <c r="G280" s="178">
        <f>SUM(G281:G283)</f>
        <v>6938</v>
      </c>
      <c r="H280" s="5">
        <f aca="true" t="shared" si="24" ref="H280:M280">H281+H282+H283</f>
        <v>7850</v>
      </c>
      <c r="I280" s="4">
        <f t="shared" si="24"/>
        <v>7990</v>
      </c>
      <c r="J280" s="178">
        <f t="shared" si="24"/>
        <v>7275</v>
      </c>
      <c r="K280" s="5">
        <f t="shared" si="24"/>
        <v>8220</v>
      </c>
      <c r="L280" s="4">
        <f t="shared" si="24"/>
        <v>8220</v>
      </c>
      <c r="M280" s="178">
        <f t="shared" si="24"/>
        <v>8220</v>
      </c>
    </row>
    <row r="281" spans="1:17" ht="15">
      <c r="A281" s="193">
        <v>632001</v>
      </c>
      <c r="B281" s="23">
        <v>1</v>
      </c>
      <c r="C281" s="709">
        <v>41</v>
      </c>
      <c r="D281" s="567" t="s">
        <v>235</v>
      </c>
      <c r="E281" s="578" t="s">
        <v>236</v>
      </c>
      <c r="F281" s="196">
        <v>749</v>
      </c>
      <c r="G281" s="196">
        <v>470</v>
      </c>
      <c r="H281" s="54">
        <v>350</v>
      </c>
      <c r="I281" s="22">
        <v>720</v>
      </c>
      <c r="J281" s="194">
        <v>716</v>
      </c>
      <c r="K281" s="54">
        <v>720</v>
      </c>
      <c r="L281" s="22">
        <v>720</v>
      </c>
      <c r="M281" s="194">
        <v>720</v>
      </c>
      <c r="N281" s="501"/>
      <c r="O281" s="202"/>
      <c r="P281" s="202"/>
      <c r="Q281" s="202"/>
    </row>
    <row r="282" spans="1:13" ht="15">
      <c r="A282" s="182">
        <v>632001</v>
      </c>
      <c r="B282" s="7">
        <v>2</v>
      </c>
      <c r="C282" s="709">
        <v>41</v>
      </c>
      <c r="D282" s="567" t="s">
        <v>235</v>
      </c>
      <c r="E282" s="603" t="s">
        <v>237</v>
      </c>
      <c r="F282" s="185">
        <v>3208</v>
      </c>
      <c r="G282" s="185">
        <v>4353</v>
      </c>
      <c r="H282" s="55">
        <v>5500</v>
      </c>
      <c r="I282" s="25">
        <v>5200</v>
      </c>
      <c r="J282" s="226">
        <v>4491</v>
      </c>
      <c r="K282" s="55">
        <v>5500</v>
      </c>
      <c r="L282" s="25">
        <v>5500</v>
      </c>
      <c r="M282" s="226">
        <v>5500</v>
      </c>
    </row>
    <row r="283" spans="1:13" ht="15">
      <c r="A283" s="195">
        <v>632002</v>
      </c>
      <c r="B283" s="36"/>
      <c r="C283" s="40">
        <v>41</v>
      </c>
      <c r="D283" s="567" t="s">
        <v>235</v>
      </c>
      <c r="E283" s="590" t="s">
        <v>29</v>
      </c>
      <c r="F283" s="226">
        <v>1913</v>
      </c>
      <c r="G283" s="226">
        <v>2115</v>
      </c>
      <c r="H283" s="561">
        <v>2000</v>
      </c>
      <c r="I283" s="24">
        <v>2070</v>
      </c>
      <c r="J283" s="225">
        <v>2068</v>
      </c>
      <c r="K283" s="561">
        <v>2000</v>
      </c>
      <c r="L283" s="24">
        <v>2000</v>
      </c>
      <c r="M283" s="225">
        <v>2000</v>
      </c>
    </row>
    <row r="284" spans="1:13" ht="18" customHeight="1">
      <c r="A284" s="207">
        <v>633</v>
      </c>
      <c r="B284" s="78"/>
      <c r="C284" s="120"/>
      <c r="D284" s="559"/>
      <c r="E284" s="577" t="s">
        <v>94</v>
      </c>
      <c r="F284" s="178">
        <f>SUM(F285:F288)</f>
        <v>73</v>
      </c>
      <c r="G284" s="178">
        <f>SUM(G285:G288)</f>
        <v>1841</v>
      </c>
      <c r="H284" s="635">
        <v>500</v>
      </c>
      <c r="I284" s="133">
        <v>500</v>
      </c>
      <c r="J284" s="4">
        <v>16</v>
      </c>
      <c r="K284" s="635">
        <f>K285+K288+K286+K287</f>
        <v>1200</v>
      </c>
      <c r="L284" s="133">
        <f>L285+290+L286+L287</f>
        <v>290</v>
      </c>
      <c r="M284" s="247">
        <f>M285+M288+M286+M287</f>
        <v>500</v>
      </c>
    </row>
    <row r="285" spans="1:13" ht="20.25" customHeight="1" hidden="1">
      <c r="A285" s="193">
        <v>633006</v>
      </c>
      <c r="B285" s="23">
        <v>3</v>
      </c>
      <c r="C285" s="709"/>
      <c r="D285" s="567" t="s">
        <v>235</v>
      </c>
      <c r="E285" s="578" t="s">
        <v>223</v>
      </c>
      <c r="F285" s="194"/>
      <c r="G285" s="194"/>
      <c r="H285" s="54">
        <v>0</v>
      </c>
      <c r="I285" s="22">
        <v>0</v>
      </c>
      <c r="J285" s="194">
        <v>0</v>
      </c>
      <c r="K285" s="54">
        <v>0</v>
      </c>
      <c r="L285" s="22">
        <v>0</v>
      </c>
      <c r="M285" s="194">
        <v>0</v>
      </c>
    </row>
    <row r="286" spans="1:13" ht="15.75" customHeight="1">
      <c r="A286" s="790">
        <v>633006</v>
      </c>
      <c r="B286" s="791"/>
      <c r="C286" s="791">
        <v>41</v>
      </c>
      <c r="D286" s="632" t="s">
        <v>235</v>
      </c>
      <c r="E286" s="792" t="s">
        <v>488</v>
      </c>
      <c r="F286" s="289"/>
      <c r="G286" s="289"/>
      <c r="H286" s="790">
        <v>500</v>
      </c>
      <c r="I286" s="300"/>
      <c r="J286" s="636"/>
      <c r="K286" s="633">
        <v>700</v>
      </c>
      <c r="L286" s="297"/>
      <c r="M286" s="636"/>
    </row>
    <row r="287" spans="1:13" ht="15">
      <c r="A287" s="287">
        <v>633004</v>
      </c>
      <c r="B287" s="288"/>
      <c r="C287" s="726">
        <v>41</v>
      </c>
      <c r="D287" s="632" t="s">
        <v>235</v>
      </c>
      <c r="E287" s="634" t="s">
        <v>400</v>
      </c>
      <c r="F287" s="793">
        <v>68</v>
      </c>
      <c r="G287" s="793"/>
      <c r="H287" s="794"/>
      <c r="I287" s="300"/>
      <c r="J287" s="636"/>
      <c r="K287" s="790"/>
      <c r="L287" s="300"/>
      <c r="M287" s="289"/>
    </row>
    <row r="288" spans="1:13" ht="15">
      <c r="A288" s="192">
        <v>633006</v>
      </c>
      <c r="B288" s="11">
        <v>7</v>
      </c>
      <c r="C288" s="221">
        <v>41</v>
      </c>
      <c r="D288" s="567" t="s">
        <v>235</v>
      </c>
      <c r="E288" s="574" t="s">
        <v>94</v>
      </c>
      <c r="F288" s="225">
        <v>5</v>
      </c>
      <c r="G288" s="225">
        <v>1841</v>
      </c>
      <c r="H288" s="790">
        <v>500</v>
      </c>
      <c r="I288" s="300">
        <v>500</v>
      </c>
      <c r="J288" s="225">
        <v>16</v>
      </c>
      <c r="K288" s="561">
        <v>500</v>
      </c>
      <c r="L288" s="24">
        <v>500</v>
      </c>
      <c r="M288" s="225">
        <v>500</v>
      </c>
    </row>
    <row r="289" spans="1:13" ht="15">
      <c r="A289" s="177">
        <v>635</v>
      </c>
      <c r="B289" s="78"/>
      <c r="C289" s="120"/>
      <c r="D289" s="559"/>
      <c r="E289" s="577" t="s">
        <v>238</v>
      </c>
      <c r="F289" s="233">
        <f>SUM(F290:F291)</f>
        <v>1441</v>
      </c>
      <c r="G289" s="233">
        <f>SUM(G290:G291)</f>
        <v>450</v>
      </c>
      <c r="H289" s="5">
        <f aca="true" t="shared" si="25" ref="H289:M289">H290+H291</f>
        <v>200</v>
      </c>
      <c r="I289" s="4">
        <f t="shared" si="25"/>
        <v>200</v>
      </c>
      <c r="J289" s="178">
        <f t="shared" si="25"/>
        <v>88</v>
      </c>
      <c r="K289" s="5">
        <f t="shared" si="25"/>
        <v>200</v>
      </c>
      <c r="L289" s="4">
        <f t="shared" si="25"/>
        <v>200</v>
      </c>
      <c r="M289" s="178">
        <f t="shared" si="25"/>
        <v>200</v>
      </c>
    </row>
    <row r="290" spans="1:13" ht="15">
      <c r="A290" s="281">
        <v>635006</v>
      </c>
      <c r="B290" s="23">
        <v>1</v>
      </c>
      <c r="C290" s="709">
        <v>41</v>
      </c>
      <c r="D290" s="567" t="s">
        <v>235</v>
      </c>
      <c r="E290" s="578" t="s">
        <v>239</v>
      </c>
      <c r="F290" s="183"/>
      <c r="G290" s="183">
        <v>450</v>
      </c>
      <c r="H290" s="54">
        <v>200</v>
      </c>
      <c r="I290" s="22">
        <v>200</v>
      </c>
      <c r="J290" s="194">
        <v>88</v>
      </c>
      <c r="K290" s="54">
        <v>200</v>
      </c>
      <c r="L290" s="22">
        <v>200</v>
      </c>
      <c r="M290" s="194">
        <v>200</v>
      </c>
    </row>
    <row r="291" spans="1:13" ht="15">
      <c r="A291" s="192">
        <v>635006</v>
      </c>
      <c r="B291" s="11"/>
      <c r="C291" s="221">
        <v>41</v>
      </c>
      <c r="D291" s="557" t="s">
        <v>235</v>
      </c>
      <c r="E291" s="560" t="s">
        <v>240</v>
      </c>
      <c r="F291" s="226">
        <v>1441</v>
      </c>
      <c r="G291" s="226"/>
      <c r="H291" s="55"/>
      <c r="I291" s="25"/>
      <c r="J291" s="226"/>
      <c r="K291" s="55"/>
      <c r="L291" s="25"/>
      <c r="M291" s="226"/>
    </row>
    <row r="292" spans="1:13" ht="15">
      <c r="A292" s="177">
        <v>637</v>
      </c>
      <c r="B292" s="3"/>
      <c r="C292" s="145"/>
      <c r="D292" s="559"/>
      <c r="E292" s="548" t="s">
        <v>138</v>
      </c>
      <c r="F292" s="178">
        <f>SUM(F293:F298)</f>
        <v>9786</v>
      </c>
      <c r="G292" s="178">
        <f>SUM(G293:G298)</f>
        <v>9264</v>
      </c>
      <c r="H292" s="5">
        <f>H294+H296+H298+H295+H293+H297</f>
        <v>9280</v>
      </c>
      <c r="I292" s="4">
        <f>I293+I296+I298+I295+I294+I297</f>
        <v>9505</v>
      </c>
      <c r="J292" s="178">
        <f>J293+J296+J298+J295+J294+J297</f>
        <v>8434</v>
      </c>
      <c r="K292" s="5">
        <f>SUM(K293:K298)</f>
        <v>9700</v>
      </c>
      <c r="L292" s="4">
        <f>L293+L294+L295+L296+L298</f>
        <v>9660</v>
      </c>
      <c r="M292" s="178">
        <f>M293+M294+M295+M296+M298</f>
        <v>9960</v>
      </c>
    </row>
    <row r="293" spans="1:13" ht="15">
      <c r="A293" s="193">
        <v>637004</v>
      </c>
      <c r="B293" s="23"/>
      <c r="C293" s="709">
        <v>41</v>
      </c>
      <c r="D293" s="567" t="s">
        <v>235</v>
      </c>
      <c r="E293" s="562" t="s">
        <v>241</v>
      </c>
      <c r="F293" s="183">
        <v>1956</v>
      </c>
      <c r="G293" s="183">
        <v>300</v>
      </c>
      <c r="H293" s="54">
        <v>350</v>
      </c>
      <c r="I293" s="22">
        <v>500</v>
      </c>
      <c r="J293" s="231">
        <v>460</v>
      </c>
      <c r="K293" s="54">
        <v>500</v>
      </c>
      <c r="L293" s="22">
        <v>500</v>
      </c>
      <c r="M293" s="231">
        <v>500</v>
      </c>
    </row>
    <row r="294" spans="1:13" ht="15">
      <c r="A294" s="182">
        <v>637004</v>
      </c>
      <c r="B294" s="16">
        <v>5</v>
      </c>
      <c r="C294" s="221">
        <v>41</v>
      </c>
      <c r="D294" s="555" t="s">
        <v>235</v>
      </c>
      <c r="E294" s="510" t="s">
        <v>195</v>
      </c>
      <c r="F294" s="196">
        <v>531</v>
      </c>
      <c r="G294" s="196">
        <v>829</v>
      </c>
      <c r="H294" s="49">
        <v>350</v>
      </c>
      <c r="I294" s="8">
        <v>540</v>
      </c>
      <c r="J294" s="185">
        <v>484</v>
      </c>
      <c r="K294" s="49">
        <v>600</v>
      </c>
      <c r="L294" s="8">
        <v>600</v>
      </c>
      <c r="M294" s="185">
        <v>900</v>
      </c>
    </row>
    <row r="295" spans="1:13" ht="15">
      <c r="A295" s="182">
        <v>637015</v>
      </c>
      <c r="B295" s="9"/>
      <c r="C295" s="14">
        <v>41</v>
      </c>
      <c r="D295" s="557" t="s">
        <v>235</v>
      </c>
      <c r="E295" s="509" t="s">
        <v>242</v>
      </c>
      <c r="F295" s="185">
        <v>39</v>
      </c>
      <c r="G295" s="185"/>
      <c r="H295" s="37">
        <v>200</v>
      </c>
      <c r="I295" s="37">
        <v>200</v>
      </c>
      <c r="J295" s="185"/>
      <c r="K295" s="37">
        <v>200</v>
      </c>
      <c r="L295" s="37">
        <v>200</v>
      </c>
      <c r="M295" s="185">
        <v>200</v>
      </c>
    </row>
    <row r="296" spans="1:19" ht="15">
      <c r="A296" s="184">
        <v>637012</v>
      </c>
      <c r="B296" s="9">
        <v>50</v>
      </c>
      <c r="C296" s="709">
        <v>41</v>
      </c>
      <c r="D296" s="567" t="s">
        <v>235</v>
      </c>
      <c r="E296" s="510" t="s">
        <v>243</v>
      </c>
      <c r="F296" s="185">
        <v>5078</v>
      </c>
      <c r="G296" s="185">
        <v>5948</v>
      </c>
      <c r="H296" s="49">
        <v>6000</v>
      </c>
      <c r="I296" s="8">
        <v>5865</v>
      </c>
      <c r="J296" s="185">
        <v>5292</v>
      </c>
      <c r="K296" s="49">
        <v>6000</v>
      </c>
      <c r="L296" s="8">
        <v>6000</v>
      </c>
      <c r="M296" s="185">
        <v>6000</v>
      </c>
      <c r="O296" s="201"/>
      <c r="P296" s="201"/>
      <c r="Q296" s="201"/>
      <c r="R296" s="201"/>
      <c r="S296" s="201"/>
    </row>
    <row r="297" spans="1:18" ht="15">
      <c r="A297" s="182">
        <v>637012</v>
      </c>
      <c r="B297" s="7">
        <v>1</v>
      </c>
      <c r="C297" s="709">
        <v>46</v>
      </c>
      <c r="D297" s="567" t="s">
        <v>235</v>
      </c>
      <c r="E297" s="510" t="s">
        <v>244</v>
      </c>
      <c r="F297" s="185">
        <v>18</v>
      </c>
      <c r="G297" s="185">
        <v>27</v>
      </c>
      <c r="H297" s="94">
        <v>20</v>
      </c>
      <c r="I297" s="94">
        <v>40</v>
      </c>
      <c r="J297" s="244">
        <v>38</v>
      </c>
      <c r="K297" s="94">
        <v>40</v>
      </c>
      <c r="L297" s="94">
        <v>40</v>
      </c>
      <c r="M297" s="244">
        <v>40</v>
      </c>
      <c r="O297" s="201"/>
      <c r="P297" s="201"/>
      <c r="Q297" s="201"/>
      <c r="R297" s="201"/>
    </row>
    <row r="298" spans="1:13" ht="15">
      <c r="A298" s="192">
        <v>637027</v>
      </c>
      <c r="B298" s="33"/>
      <c r="C298" s="140">
        <v>41</v>
      </c>
      <c r="D298" s="558" t="s">
        <v>235</v>
      </c>
      <c r="E298" s="560" t="s">
        <v>161</v>
      </c>
      <c r="F298" s="225">
        <v>2164</v>
      </c>
      <c r="G298" s="225">
        <v>2160</v>
      </c>
      <c r="H298" s="561">
        <v>2360</v>
      </c>
      <c r="I298" s="561">
        <v>2360</v>
      </c>
      <c r="J298" s="701">
        <v>2160</v>
      </c>
      <c r="K298" s="561">
        <v>2360</v>
      </c>
      <c r="L298" s="561">
        <v>2360</v>
      </c>
      <c r="M298" s="701">
        <v>2360</v>
      </c>
    </row>
    <row r="299" spans="1:13" ht="15.75" thickBot="1">
      <c r="A299" s="280"/>
      <c r="B299" s="16"/>
      <c r="C299" s="16"/>
      <c r="D299" s="737"/>
      <c r="E299" s="42"/>
      <c r="F299" s="351"/>
      <c r="G299" s="351"/>
      <c r="H299" s="29"/>
      <c r="I299" s="37"/>
      <c r="J299" s="198"/>
      <c r="K299" s="37"/>
      <c r="L299" s="37"/>
      <c r="M299" s="198"/>
    </row>
    <row r="300" spans="1:13" ht="15.75" thickBot="1">
      <c r="A300" s="17" t="s">
        <v>245</v>
      </c>
      <c r="B300" s="100"/>
      <c r="C300" s="18"/>
      <c r="D300" s="344"/>
      <c r="E300" s="546" t="s">
        <v>246</v>
      </c>
      <c r="F300" s="19">
        <f>F301+F303+F305</f>
        <v>10739</v>
      </c>
      <c r="G300" s="19">
        <f>G301+G303+G305</f>
        <v>12739</v>
      </c>
      <c r="H300" s="808">
        <f>H301+H305</f>
        <v>12000</v>
      </c>
      <c r="I300" s="809">
        <f>I301+I305+I303</f>
        <v>12000</v>
      </c>
      <c r="J300" s="19">
        <f>J301+J305+J303</f>
        <v>10000</v>
      </c>
      <c r="K300" s="808">
        <f>K301+K305</f>
        <v>70000</v>
      </c>
      <c r="L300" s="809">
        <f>L301+L305</f>
        <v>10100</v>
      </c>
      <c r="M300" s="19">
        <f>M301+M305</f>
        <v>10100</v>
      </c>
    </row>
    <row r="301" spans="1:13" ht="13.5" customHeight="1">
      <c r="A301" s="208">
        <v>642</v>
      </c>
      <c r="B301" s="109"/>
      <c r="C301" s="74"/>
      <c r="D301" s="637"/>
      <c r="E301" s="585" t="s">
        <v>176</v>
      </c>
      <c r="F301" s="233">
        <f>F302</f>
        <v>8000</v>
      </c>
      <c r="G301" s="233">
        <f>G302</f>
        <v>10000</v>
      </c>
      <c r="H301" s="75">
        <f aca="true" t="shared" si="26" ref="H301:M301">SUM(H302:H302)</f>
        <v>10000</v>
      </c>
      <c r="I301" s="104">
        <f t="shared" si="26"/>
        <v>10000</v>
      </c>
      <c r="J301" s="223">
        <f t="shared" si="26"/>
        <v>10000</v>
      </c>
      <c r="K301" s="75">
        <f t="shared" si="26"/>
        <v>10000</v>
      </c>
      <c r="L301" s="73">
        <f t="shared" si="26"/>
        <v>10000</v>
      </c>
      <c r="M301" s="233">
        <f t="shared" si="26"/>
        <v>10000</v>
      </c>
    </row>
    <row r="302" spans="1:18" ht="15.75" customHeight="1">
      <c r="A302" s="193">
        <v>642002</v>
      </c>
      <c r="B302" s="48">
        <v>1</v>
      </c>
      <c r="C302" s="23">
        <v>41</v>
      </c>
      <c r="D302" s="638" t="s">
        <v>247</v>
      </c>
      <c r="E302" s="578" t="s">
        <v>248</v>
      </c>
      <c r="F302" s="194">
        <v>8000</v>
      </c>
      <c r="G302" s="194">
        <v>10000</v>
      </c>
      <c r="H302" s="54">
        <v>10000</v>
      </c>
      <c r="I302" s="22">
        <v>10000</v>
      </c>
      <c r="J302" s="238">
        <v>10000</v>
      </c>
      <c r="K302" s="54">
        <v>10000</v>
      </c>
      <c r="L302" s="22">
        <v>10000</v>
      </c>
      <c r="M302" s="194">
        <v>10000</v>
      </c>
      <c r="O302" s="202"/>
      <c r="P302" s="202"/>
      <c r="Q302" s="202"/>
      <c r="R302" s="202"/>
    </row>
    <row r="303" spans="1:13" ht="17.25" customHeight="1">
      <c r="A303" s="512">
        <v>633</v>
      </c>
      <c r="B303" s="305"/>
      <c r="C303" s="349"/>
      <c r="D303" s="639"/>
      <c r="E303" s="647" t="s">
        <v>94</v>
      </c>
      <c r="F303" s="307">
        <v>301</v>
      </c>
      <c r="G303" s="307">
        <v>301</v>
      </c>
      <c r="H303" s="644"/>
      <c r="I303" s="73"/>
      <c r="J303" s="233"/>
      <c r="K303" s="644"/>
      <c r="L303" s="306"/>
      <c r="M303" s="307"/>
    </row>
    <row r="304" spans="1:13" ht="0.75" customHeight="1">
      <c r="A304" s="293">
        <v>633006</v>
      </c>
      <c r="B304" s="290"/>
      <c r="C304" s="361"/>
      <c r="D304" s="640" t="s">
        <v>249</v>
      </c>
      <c r="E304" s="648" t="s">
        <v>433</v>
      </c>
      <c r="F304" s="292">
        <v>301</v>
      </c>
      <c r="G304" s="292">
        <v>301</v>
      </c>
      <c r="H304" s="645">
        <v>2000</v>
      </c>
      <c r="I304" s="294"/>
      <c r="J304" s="650"/>
      <c r="K304" s="645"/>
      <c r="L304" s="291"/>
      <c r="M304" s="292"/>
    </row>
    <row r="305" spans="1:13" ht="15">
      <c r="A305" s="215">
        <v>635</v>
      </c>
      <c r="B305" s="109"/>
      <c r="C305" s="109"/>
      <c r="D305" s="637"/>
      <c r="E305" s="600" t="s">
        <v>250</v>
      </c>
      <c r="F305" s="233">
        <v>2438</v>
      </c>
      <c r="G305" s="233">
        <v>2438</v>
      </c>
      <c r="H305" s="75">
        <f aca="true" t="shared" si="27" ref="H305:M305">H306</f>
        <v>2000</v>
      </c>
      <c r="I305" s="73">
        <f t="shared" si="27"/>
        <v>2000</v>
      </c>
      <c r="J305" s="233"/>
      <c r="K305" s="75">
        <f t="shared" si="27"/>
        <v>60000</v>
      </c>
      <c r="L305" s="73">
        <f t="shared" si="27"/>
        <v>100</v>
      </c>
      <c r="M305" s="233">
        <f t="shared" si="27"/>
        <v>100</v>
      </c>
    </row>
    <row r="306" spans="1:13" ht="15" customHeight="1">
      <c r="A306" s="179">
        <v>635006</v>
      </c>
      <c r="B306" s="79">
        <v>1</v>
      </c>
      <c r="C306" s="79">
        <v>41</v>
      </c>
      <c r="D306" s="641" t="s">
        <v>249</v>
      </c>
      <c r="E306" s="587" t="s">
        <v>487</v>
      </c>
      <c r="F306" s="180">
        <v>2438</v>
      </c>
      <c r="G306" s="180">
        <v>2385</v>
      </c>
      <c r="H306" s="80">
        <v>2000</v>
      </c>
      <c r="I306" s="81">
        <v>2000</v>
      </c>
      <c r="J306" s="180"/>
      <c r="K306" s="80">
        <v>60000</v>
      </c>
      <c r="L306" s="81">
        <v>100</v>
      </c>
      <c r="M306" s="180">
        <v>100</v>
      </c>
    </row>
    <row r="307" spans="1:13" ht="0.75" customHeight="1">
      <c r="A307" s="177">
        <v>637</v>
      </c>
      <c r="B307" s="3"/>
      <c r="C307" s="3"/>
      <c r="D307" s="641"/>
      <c r="E307" s="577" t="s">
        <v>138</v>
      </c>
      <c r="F307" s="178"/>
      <c r="G307" s="178"/>
      <c r="H307" s="5"/>
      <c r="I307" s="4"/>
      <c r="J307" s="178"/>
      <c r="K307" s="5"/>
      <c r="L307" s="4"/>
      <c r="M307" s="178"/>
    </row>
    <row r="308" spans="1:13" ht="13.5" customHeight="1" hidden="1">
      <c r="A308" s="217">
        <v>637005</v>
      </c>
      <c r="B308" s="95"/>
      <c r="C308" s="95">
        <v>41</v>
      </c>
      <c r="D308" s="642" t="s">
        <v>247</v>
      </c>
      <c r="E308" s="589" t="s">
        <v>434</v>
      </c>
      <c r="F308" s="231"/>
      <c r="G308" s="231"/>
      <c r="H308" s="118"/>
      <c r="I308" s="96"/>
      <c r="J308" s="231"/>
      <c r="K308" s="37"/>
      <c r="L308" s="37"/>
      <c r="M308" s="231"/>
    </row>
    <row r="309" spans="1:13" ht="15.75" thickBot="1">
      <c r="A309" s="275"/>
      <c r="B309" s="111"/>
      <c r="C309" s="111"/>
      <c r="D309" s="643"/>
      <c r="E309" s="601"/>
      <c r="F309" s="350"/>
      <c r="G309" s="350"/>
      <c r="H309" s="513"/>
      <c r="I309" s="143"/>
      <c r="J309" s="249"/>
      <c r="K309" s="513"/>
      <c r="L309" s="513"/>
      <c r="M309" s="249"/>
    </row>
    <row r="310" spans="1:13" ht="15.75" customHeight="1" thickBot="1">
      <c r="A310" s="71" t="s">
        <v>251</v>
      </c>
      <c r="B310" s="100"/>
      <c r="C310" s="100"/>
      <c r="D310" s="344"/>
      <c r="E310" s="59" t="s">
        <v>252</v>
      </c>
      <c r="F310" s="19">
        <f>SUM(F311+F312+F321+F325+F334+F336)</f>
        <v>41803</v>
      </c>
      <c r="G310" s="19">
        <f>SUM(G311+G312+G321+G325+G334+G336)</f>
        <v>45155</v>
      </c>
      <c r="H310" s="72">
        <f>H311+H312+H321+H325+H334+H336</f>
        <v>53726</v>
      </c>
      <c r="I310" s="70">
        <f>I312+I321+I325+I334+I336</f>
        <v>82763</v>
      </c>
      <c r="J310" s="19">
        <f>J311+J312+J321+J325+J334+J336</f>
        <v>69295</v>
      </c>
      <c r="K310" s="72">
        <f>K312+K321+K325+K334+K336</f>
        <v>60506</v>
      </c>
      <c r="L310" s="70">
        <f>L311+L312+L321+L325+L334+L336</f>
        <v>56706</v>
      </c>
      <c r="M310" s="19">
        <f>M311+M312+M321+M325+M334+M336</f>
        <v>56706</v>
      </c>
    </row>
    <row r="311" spans="1:13" ht="15" hidden="1">
      <c r="A311" s="273">
        <v>610</v>
      </c>
      <c r="B311" s="101"/>
      <c r="C311" s="707"/>
      <c r="D311" s="554" t="s">
        <v>253</v>
      </c>
      <c r="E311" s="600" t="s">
        <v>76</v>
      </c>
      <c r="F311" s="128">
        <v>0</v>
      </c>
      <c r="G311" s="128">
        <v>0</v>
      </c>
      <c r="H311" s="128"/>
      <c r="I311" s="128"/>
      <c r="J311" s="128"/>
      <c r="K311" s="128"/>
      <c r="L311" s="128"/>
      <c r="M311" s="250"/>
    </row>
    <row r="312" spans="1:13" ht="15">
      <c r="A312" s="207">
        <v>62</v>
      </c>
      <c r="B312" s="3"/>
      <c r="C312" s="707"/>
      <c r="D312" s="554"/>
      <c r="E312" s="600" t="s">
        <v>77</v>
      </c>
      <c r="F312" s="257">
        <f>SUM(F313:F320)</f>
        <v>370</v>
      </c>
      <c r="G312" s="257">
        <f aca="true" t="shared" si="28" ref="G312:M312">SUM(G313:G320)</f>
        <v>385</v>
      </c>
      <c r="H312" s="653">
        <f t="shared" si="28"/>
        <v>456</v>
      </c>
      <c r="I312" s="136">
        <f t="shared" si="28"/>
        <v>2143</v>
      </c>
      <c r="J312" s="251">
        <f t="shared" si="28"/>
        <v>1940</v>
      </c>
      <c r="K312" s="653">
        <f t="shared" si="28"/>
        <v>456</v>
      </c>
      <c r="L312" s="136">
        <f t="shared" si="28"/>
        <v>456</v>
      </c>
      <c r="M312" s="251">
        <f t="shared" si="28"/>
        <v>456</v>
      </c>
    </row>
    <row r="313" spans="1:14" ht="15">
      <c r="A313" s="182">
        <v>621000</v>
      </c>
      <c r="B313" s="7"/>
      <c r="C313" s="23">
        <v>41</v>
      </c>
      <c r="D313" s="638" t="s">
        <v>253</v>
      </c>
      <c r="E313" s="579" t="s">
        <v>254</v>
      </c>
      <c r="F313" s="235">
        <v>100</v>
      </c>
      <c r="G313" s="235">
        <v>105</v>
      </c>
      <c r="H313" s="193">
        <v>130</v>
      </c>
      <c r="I313" s="22">
        <v>350</v>
      </c>
      <c r="J313" s="194">
        <v>315</v>
      </c>
      <c r="K313" s="54">
        <v>130</v>
      </c>
      <c r="L313" s="22">
        <v>130</v>
      </c>
      <c r="M313" s="194">
        <v>130</v>
      </c>
      <c r="N313" s="348"/>
    </row>
    <row r="314" spans="1:20" ht="15">
      <c r="A314" s="182">
        <v>623000</v>
      </c>
      <c r="B314" s="7"/>
      <c r="C314" s="7">
        <v>41</v>
      </c>
      <c r="D314" s="167" t="s">
        <v>253</v>
      </c>
      <c r="E314" s="579" t="s">
        <v>79</v>
      </c>
      <c r="F314" s="514"/>
      <c r="G314" s="514"/>
      <c r="H314" s="37"/>
      <c r="I314" s="13">
        <v>300</v>
      </c>
      <c r="J314" s="196">
        <v>278</v>
      </c>
      <c r="K314" s="37"/>
      <c r="L314" s="13"/>
      <c r="M314" s="196"/>
      <c r="P314" s="348"/>
      <c r="Q314" s="348"/>
      <c r="R314" s="348"/>
      <c r="S314" s="348"/>
      <c r="T314" s="348"/>
    </row>
    <row r="315" spans="1:13" ht="15">
      <c r="A315" s="184">
        <v>625001</v>
      </c>
      <c r="B315" s="9"/>
      <c r="C315" s="352">
        <v>41</v>
      </c>
      <c r="D315" s="556" t="s">
        <v>253</v>
      </c>
      <c r="E315" s="359" t="s">
        <v>80</v>
      </c>
      <c r="F315" s="189">
        <v>14</v>
      </c>
      <c r="G315" s="189">
        <v>15</v>
      </c>
      <c r="H315" s="55">
        <v>19</v>
      </c>
      <c r="I315" s="25">
        <v>19</v>
      </c>
      <c r="J315" s="226">
        <v>6</v>
      </c>
      <c r="K315" s="55">
        <v>19</v>
      </c>
      <c r="L315" s="25">
        <v>19</v>
      </c>
      <c r="M315" s="226">
        <v>19</v>
      </c>
    </row>
    <row r="316" spans="1:18" ht="15">
      <c r="A316" s="184">
        <v>625002</v>
      </c>
      <c r="B316" s="9"/>
      <c r="C316" s="14">
        <v>41</v>
      </c>
      <c r="D316" s="557" t="s">
        <v>253</v>
      </c>
      <c r="E316" s="359" t="s">
        <v>81</v>
      </c>
      <c r="F316" s="189">
        <v>153</v>
      </c>
      <c r="G316" s="189">
        <v>160</v>
      </c>
      <c r="H316" s="49">
        <v>182</v>
      </c>
      <c r="I316" s="8">
        <v>900</v>
      </c>
      <c r="J316" s="185">
        <v>830</v>
      </c>
      <c r="K316" s="49">
        <v>182</v>
      </c>
      <c r="L316" s="8">
        <v>182</v>
      </c>
      <c r="M316" s="185">
        <v>182</v>
      </c>
      <c r="O316" s="348"/>
      <c r="P316" s="348"/>
      <c r="Q316" s="348"/>
      <c r="R316" s="348"/>
    </row>
    <row r="317" spans="1:13" ht="15">
      <c r="A317" s="184">
        <v>625003</v>
      </c>
      <c r="B317" s="9"/>
      <c r="C317" s="89">
        <v>41</v>
      </c>
      <c r="D317" s="557" t="s">
        <v>253</v>
      </c>
      <c r="E317" s="359" t="s">
        <v>82</v>
      </c>
      <c r="F317" s="514">
        <v>8</v>
      </c>
      <c r="G317" s="514">
        <v>8</v>
      </c>
      <c r="H317" s="49">
        <v>11</v>
      </c>
      <c r="I317" s="8">
        <v>61</v>
      </c>
      <c r="J317" s="185">
        <v>47</v>
      </c>
      <c r="K317" s="49">
        <v>11</v>
      </c>
      <c r="L317" s="8">
        <v>11</v>
      </c>
      <c r="M317" s="185">
        <v>11</v>
      </c>
    </row>
    <row r="318" spans="1:13" ht="15">
      <c r="A318" s="184">
        <v>625004</v>
      </c>
      <c r="B318" s="9"/>
      <c r="C318" s="89">
        <v>41</v>
      </c>
      <c r="D318" s="557" t="s">
        <v>253</v>
      </c>
      <c r="E318" s="359" t="s">
        <v>83</v>
      </c>
      <c r="F318" s="185">
        <v>32</v>
      </c>
      <c r="G318" s="185">
        <v>32</v>
      </c>
      <c r="H318" s="49">
        <v>39</v>
      </c>
      <c r="I318" s="8">
        <v>200</v>
      </c>
      <c r="J318" s="185">
        <v>178</v>
      </c>
      <c r="K318" s="49">
        <v>39</v>
      </c>
      <c r="L318" s="8">
        <v>39</v>
      </c>
      <c r="M318" s="185">
        <v>39</v>
      </c>
    </row>
    <row r="319" spans="1:13" ht="15">
      <c r="A319" s="195">
        <v>625005</v>
      </c>
      <c r="B319" s="9"/>
      <c r="C319" s="14">
        <v>41</v>
      </c>
      <c r="D319" s="557" t="s">
        <v>253</v>
      </c>
      <c r="E319" s="603" t="s">
        <v>84</v>
      </c>
      <c r="F319" s="196">
        <v>11</v>
      </c>
      <c r="G319" s="196">
        <v>11</v>
      </c>
      <c r="H319" s="49">
        <v>13</v>
      </c>
      <c r="I319" s="8">
        <v>13</v>
      </c>
      <c r="J319" s="185">
        <v>4</v>
      </c>
      <c r="K319" s="49">
        <v>13</v>
      </c>
      <c r="L319" s="8">
        <v>13</v>
      </c>
      <c r="M319" s="185">
        <v>13</v>
      </c>
    </row>
    <row r="320" spans="1:13" ht="15">
      <c r="A320" s="192">
        <v>625007</v>
      </c>
      <c r="B320" s="11"/>
      <c r="C320" s="219">
        <v>41</v>
      </c>
      <c r="D320" s="554" t="s">
        <v>253</v>
      </c>
      <c r="E320" s="590" t="s">
        <v>85</v>
      </c>
      <c r="F320" s="605">
        <v>52</v>
      </c>
      <c r="G320" s="605">
        <v>54</v>
      </c>
      <c r="H320" s="37">
        <v>62</v>
      </c>
      <c r="I320" s="13">
        <v>300</v>
      </c>
      <c r="J320" s="196">
        <v>282</v>
      </c>
      <c r="K320" s="37">
        <v>62</v>
      </c>
      <c r="L320" s="13">
        <v>62</v>
      </c>
      <c r="M320" s="196">
        <v>62</v>
      </c>
    </row>
    <row r="321" spans="1:13" ht="15">
      <c r="A321" s="207">
        <v>632</v>
      </c>
      <c r="B321" s="3"/>
      <c r="C321" s="145"/>
      <c r="D321" s="559"/>
      <c r="E321" s="577" t="s">
        <v>87</v>
      </c>
      <c r="F321" s="178">
        <f>SUM(F322:F324)</f>
        <v>31733</v>
      </c>
      <c r="G321" s="178">
        <f aca="true" t="shared" si="29" ref="G321:M321">SUM(G322:G324)</f>
        <v>27252</v>
      </c>
      <c r="H321" s="5">
        <f t="shared" si="29"/>
        <v>37500</v>
      </c>
      <c r="I321" s="4">
        <f t="shared" si="29"/>
        <v>30689</v>
      </c>
      <c r="J321" s="178">
        <f t="shared" si="29"/>
        <v>25363</v>
      </c>
      <c r="K321" s="5">
        <f t="shared" si="29"/>
        <v>38500</v>
      </c>
      <c r="L321" s="4">
        <f t="shared" si="29"/>
        <v>38500</v>
      </c>
      <c r="M321" s="178">
        <f t="shared" si="29"/>
        <v>38500</v>
      </c>
    </row>
    <row r="322" spans="1:13" ht="15">
      <c r="A322" s="182">
        <v>632001</v>
      </c>
      <c r="B322" s="7">
        <v>1</v>
      </c>
      <c r="C322" s="709">
        <v>41</v>
      </c>
      <c r="D322" s="567" t="s">
        <v>253</v>
      </c>
      <c r="E322" s="579" t="s">
        <v>89</v>
      </c>
      <c r="F322" s="183">
        <v>6614</v>
      </c>
      <c r="G322" s="183">
        <v>7084</v>
      </c>
      <c r="H322" s="94">
        <v>9000</v>
      </c>
      <c r="I322" s="6">
        <v>8189</v>
      </c>
      <c r="J322" s="183">
        <v>6732</v>
      </c>
      <c r="K322" s="94">
        <v>9000</v>
      </c>
      <c r="L322" s="6">
        <v>9000</v>
      </c>
      <c r="M322" s="183">
        <v>9000</v>
      </c>
    </row>
    <row r="323" spans="1:13" ht="15">
      <c r="A323" s="184">
        <v>632001</v>
      </c>
      <c r="B323" s="7">
        <v>2</v>
      </c>
      <c r="C323" s="221">
        <v>41</v>
      </c>
      <c r="D323" s="556" t="s">
        <v>253</v>
      </c>
      <c r="E323" s="359" t="s">
        <v>90</v>
      </c>
      <c r="F323" s="183">
        <v>23120</v>
      </c>
      <c r="G323" s="183">
        <v>20168</v>
      </c>
      <c r="H323" s="49">
        <v>26500</v>
      </c>
      <c r="I323" s="8">
        <v>19500</v>
      </c>
      <c r="J323" s="185">
        <v>15781</v>
      </c>
      <c r="K323" s="49">
        <v>26500</v>
      </c>
      <c r="L323" s="8">
        <v>26500</v>
      </c>
      <c r="M323" s="185">
        <v>26500</v>
      </c>
    </row>
    <row r="324" spans="1:13" ht="15">
      <c r="A324" s="184">
        <v>632002</v>
      </c>
      <c r="B324" s="9"/>
      <c r="C324" s="14">
        <v>41</v>
      </c>
      <c r="D324" s="557" t="s">
        <v>253</v>
      </c>
      <c r="E324" s="359" t="s">
        <v>29</v>
      </c>
      <c r="F324" s="185">
        <v>1999</v>
      </c>
      <c r="G324" s="185"/>
      <c r="H324" s="49">
        <v>2000</v>
      </c>
      <c r="I324" s="8">
        <v>3000</v>
      </c>
      <c r="J324" s="185">
        <v>2850</v>
      </c>
      <c r="K324" s="49">
        <v>3000</v>
      </c>
      <c r="L324" s="8">
        <v>3000</v>
      </c>
      <c r="M324" s="185">
        <v>3000</v>
      </c>
    </row>
    <row r="325" spans="1:13" ht="15">
      <c r="A325" s="207">
        <v>633</v>
      </c>
      <c r="B325" s="3"/>
      <c r="C325" s="145"/>
      <c r="D325" s="559"/>
      <c r="E325" s="577" t="s">
        <v>94</v>
      </c>
      <c r="F325" s="178">
        <f>SUM(F327:F333)</f>
        <v>6661</v>
      </c>
      <c r="G325" s="178">
        <f aca="true" t="shared" si="30" ref="G325:M325">SUM(G327:G333)</f>
        <v>8919</v>
      </c>
      <c r="H325" s="5">
        <f t="shared" si="30"/>
        <v>10700</v>
      </c>
      <c r="I325" s="4">
        <f>SUM(I326:I333)</f>
        <v>27291</v>
      </c>
      <c r="J325" s="178">
        <f>SUM(J326:J333)</f>
        <v>22975</v>
      </c>
      <c r="K325" s="5">
        <f t="shared" si="30"/>
        <v>10700</v>
      </c>
      <c r="L325" s="4">
        <f t="shared" si="30"/>
        <v>6900</v>
      </c>
      <c r="M325" s="178">
        <f t="shared" si="30"/>
        <v>6900</v>
      </c>
    </row>
    <row r="326" spans="1:18" ht="15">
      <c r="A326" s="193">
        <v>634004</v>
      </c>
      <c r="B326" s="23">
        <v>2</v>
      </c>
      <c r="C326" s="696">
        <v>41</v>
      </c>
      <c r="D326" s="566" t="s">
        <v>253</v>
      </c>
      <c r="E326" s="578" t="s">
        <v>288</v>
      </c>
      <c r="F326" s="194"/>
      <c r="G326" s="194"/>
      <c r="H326" s="54"/>
      <c r="I326" s="22">
        <v>3250</v>
      </c>
      <c r="J326" s="194">
        <v>2411</v>
      </c>
      <c r="K326" s="54"/>
      <c r="L326" s="22"/>
      <c r="M326" s="194"/>
      <c r="O326" s="348"/>
      <c r="P326" s="348"/>
      <c r="Q326" s="348"/>
      <c r="R326" s="348"/>
    </row>
    <row r="327" spans="1:13" ht="15">
      <c r="A327" s="182">
        <v>633006</v>
      </c>
      <c r="B327" s="7"/>
      <c r="C327" s="709">
        <v>41</v>
      </c>
      <c r="D327" s="567" t="s">
        <v>253</v>
      </c>
      <c r="E327" s="579" t="s">
        <v>214</v>
      </c>
      <c r="F327" s="183">
        <v>1064</v>
      </c>
      <c r="G327" s="183">
        <v>2946</v>
      </c>
      <c r="H327" s="94">
        <v>1500</v>
      </c>
      <c r="I327" s="6">
        <v>7200</v>
      </c>
      <c r="J327" s="183">
        <v>6739</v>
      </c>
      <c r="K327" s="94">
        <v>1500</v>
      </c>
      <c r="L327" s="6">
        <v>1500</v>
      </c>
      <c r="M327" s="183">
        <v>1500</v>
      </c>
    </row>
    <row r="328" spans="1:13" ht="15">
      <c r="A328" s="182">
        <v>633006</v>
      </c>
      <c r="B328" s="7">
        <v>2</v>
      </c>
      <c r="C328" s="709">
        <v>41</v>
      </c>
      <c r="D328" s="557" t="s">
        <v>253</v>
      </c>
      <c r="E328" s="549" t="s">
        <v>420</v>
      </c>
      <c r="F328" s="183"/>
      <c r="G328" s="183">
        <v>2184</v>
      </c>
      <c r="H328" s="94"/>
      <c r="I328" s="6"/>
      <c r="J328" s="183"/>
      <c r="K328" s="94"/>
      <c r="L328" s="6"/>
      <c r="M328" s="183"/>
    </row>
    <row r="329" spans="1:13" ht="15">
      <c r="A329" s="182">
        <v>633006</v>
      </c>
      <c r="B329" s="7">
        <v>3</v>
      </c>
      <c r="C329" s="709">
        <v>41</v>
      </c>
      <c r="D329" s="557" t="s">
        <v>253</v>
      </c>
      <c r="E329" s="509" t="s">
        <v>101</v>
      </c>
      <c r="F329" s="185">
        <v>104</v>
      </c>
      <c r="G329" s="185">
        <v>6</v>
      </c>
      <c r="H329" s="49">
        <v>200</v>
      </c>
      <c r="I329" s="8">
        <v>221</v>
      </c>
      <c r="J329" s="185">
        <v>220</v>
      </c>
      <c r="K329" s="49">
        <v>200</v>
      </c>
      <c r="L329" s="8">
        <v>200</v>
      </c>
      <c r="M329" s="185">
        <v>200</v>
      </c>
    </row>
    <row r="330" spans="1:13" ht="15">
      <c r="A330" s="182">
        <v>633006</v>
      </c>
      <c r="B330" s="7">
        <v>7</v>
      </c>
      <c r="C330" s="709">
        <v>41</v>
      </c>
      <c r="D330" s="557" t="s">
        <v>253</v>
      </c>
      <c r="E330" s="509" t="s">
        <v>255</v>
      </c>
      <c r="F330" s="183"/>
      <c r="G330" s="183"/>
      <c r="H330" s="94"/>
      <c r="I330" s="6">
        <v>4400</v>
      </c>
      <c r="J330" s="183">
        <v>4392</v>
      </c>
      <c r="K330" s="94"/>
      <c r="L330" s="6"/>
      <c r="M330" s="183"/>
    </row>
    <row r="331" spans="1:13" ht="15" customHeight="1">
      <c r="A331" s="182">
        <v>633006</v>
      </c>
      <c r="B331" s="7">
        <v>12</v>
      </c>
      <c r="C331" s="221">
        <v>41</v>
      </c>
      <c r="D331" s="555" t="s">
        <v>253</v>
      </c>
      <c r="E331" s="509" t="s">
        <v>256</v>
      </c>
      <c r="F331" s="183">
        <v>125</v>
      </c>
      <c r="G331" s="183"/>
      <c r="H331" s="94">
        <v>4000</v>
      </c>
      <c r="I331" s="6">
        <v>4000</v>
      </c>
      <c r="J331" s="183">
        <v>2017</v>
      </c>
      <c r="K331" s="94">
        <v>4000</v>
      </c>
      <c r="L331" s="6">
        <v>200</v>
      </c>
      <c r="M331" s="183">
        <v>200</v>
      </c>
    </row>
    <row r="332" spans="1:13" ht="15" customHeight="1">
      <c r="A332" s="184">
        <v>633010</v>
      </c>
      <c r="B332" s="9"/>
      <c r="C332" s="352">
        <v>41</v>
      </c>
      <c r="D332" s="556" t="s">
        <v>253</v>
      </c>
      <c r="E332" s="509" t="s">
        <v>473</v>
      </c>
      <c r="F332" s="185"/>
      <c r="G332" s="185"/>
      <c r="H332" s="49"/>
      <c r="I332" s="8">
        <v>1220</v>
      </c>
      <c r="J332" s="185">
        <v>1165</v>
      </c>
      <c r="K332" s="49"/>
      <c r="L332" s="8"/>
      <c r="M332" s="185"/>
    </row>
    <row r="333" spans="1:13" ht="15">
      <c r="A333" s="192">
        <v>633016</v>
      </c>
      <c r="B333" s="33"/>
      <c r="C333" s="140">
        <v>41</v>
      </c>
      <c r="D333" s="558" t="s">
        <v>257</v>
      </c>
      <c r="E333" s="560" t="s">
        <v>258</v>
      </c>
      <c r="F333" s="187">
        <v>5368</v>
      </c>
      <c r="G333" s="187">
        <v>3783</v>
      </c>
      <c r="H333" s="83">
        <v>5000</v>
      </c>
      <c r="I333" s="83">
        <v>7000</v>
      </c>
      <c r="J333" s="187">
        <v>6031</v>
      </c>
      <c r="K333" s="83">
        <v>5000</v>
      </c>
      <c r="L333" s="83">
        <v>5000</v>
      </c>
      <c r="M333" s="229">
        <v>5000</v>
      </c>
    </row>
    <row r="334" spans="1:13" ht="15" customHeight="1">
      <c r="A334" s="207">
        <v>635</v>
      </c>
      <c r="B334" s="3"/>
      <c r="C334" s="145"/>
      <c r="D334" s="559"/>
      <c r="E334" s="548" t="s">
        <v>126</v>
      </c>
      <c r="F334" s="178">
        <f>SUM(F335:F335)</f>
        <v>176</v>
      </c>
      <c r="G334" s="178">
        <f>SUM(G335:G335)</f>
        <v>230</v>
      </c>
      <c r="H334" s="5">
        <f aca="true" t="shared" si="31" ref="H334:M334">H335</f>
        <v>1000</v>
      </c>
      <c r="I334" s="4">
        <f t="shared" si="31"/>
        <v>1500</v>
      </c>
      <c r="J334" s="178">
        <f t="shared" si="31"/>
        <v>1200</v>
      </c>
      <c r="K334" s="5">
        <f t="shared" si="31"/>
        <v>1000</v>
      </c>
      <c r="L334" s="4">
        <f t="shared" si="31"/>
        <v>1000</v>
      </c>
      <c r="M334" s="178">
        <f t="shared" si="31"/>
        <v>1000</v>
      </c>
    </row>
    <row r="335" spans="1:13" ht="15" customHeight="1">
      <c r="A335" s="182">
        <v>635006</v>
      </c>
      <c r="B335" s="78">
        <v>1</v>
      </c>
      <c r="C335" s="120">
        <v>41</v>
      </c>
      <c r="D335" s="559" t="s">
        <v>253</v>
      </c>
      <c r="E335" s="551" t="s">
        <v>133</v>
      </c>
      <c r="F335" s="183">
        <v>176</v>
      </c>
      <c r="G335" s="183">
        <v>230</v>
      </c>
      <c r="H335" s="94">
        <v>1000</v>
      </c>
      <c r="I335" s="94">
        <v>1500</v>
      </c>
      <c r="J335" s="183">
        <v>1200</v>
      </c>
      <c r="K335" s="94">
        <v>1000</v>
      </c>
      <c r="L335" s="94">
        <v>1000</v>
      </c>
      <c r="M335" s="244">
        <v>1000</v>
      </c>
    </row>
    <row r="336" spans="1:13" ht="21" customHeight="1">
      <c r="A336" s="207">
        <v>637</v>
      </c>
      <c r="B336" s="74"/>
      <c r="C336" s="707"/>
      <c r="D336" s="554"/>
      <c r="E336" s="547" t="s">
        <v>138</v>
      </c>
      <c r="F336" s="178">
        <f>SUM(F337:F346)</f>
        <v>2863</v>
      </c>
      <c r="G336" s="178">
        <f aca="true" t="shared" si="32" ref="G336:M336">SUM(G337:G346)</f>
        <v>8369</v>
      </c>
      <c r="H336" s="5">
        <f t="shared" si="32"/>
        <v>4070</v>
      </c>
      <c r="I336" s="4">
        <f t="shared" si="32"/>
        <v>21140</v>
      </c>
      <c r="J336" s="178">
        <f t="shared" si="32"/>
        <v>17817</v>
      </c>
      <c r="K336" s="5">
        <f t="shared" si="32"/>
        <v>9850</v>
      </c>
      <c r="L336" s="4">
        <f t="shared" si="32"/>
        <v>9850</v>
      </c>
      <c r="M336" s="178">
        <f t="shared" si="32"/>
        <v>9850</v>
      </c>
    </row>
    <row r="337" spans="1:13" ht="14.25" customHeight="1">
      <c r="A337" s="214">
        <v>637005</v>
      </c>
      <c r="B337" s="23">
        <v>40</v>
      </c>
      <c r="C337" s="696">
        <v>41</v>
      </c>
      <c r="D337" s="566" t="s">
        <v>259</v>
      </c>
      <c r="E337" s="562" t="s">
        <v>260</v>
      </c>
      <c r="F337" s="235"/>
      <c r="G337" s="235"/>
      <c r="H337" s="598"/>
      <c r="I337" s="114">
        <v>5000</v>
      </c>
      <c r="J337" s="235">
        <v>3816</v>
      </c>
      <c r="K337" s="598"/>
      <c r="L337" s="114"/>
      <c r="M337" s="235"/>
    </row>
    <row r="338" spans="1:13" ht="24.75" customHeight="1" hidden="1">
      <c r="A338" s="182">
        <v>637002</v>
      </c>
      <c r="B338" s="7"/>
      <c r="C338" s="709">
        <v>41</v>
      </c>
      <c r="D338" s="567" t="s">
        <v>253</v>
      </c>
      <c r="E338" s="549" t="s">
        <v>435</v>
      </c>
      <c r="F338" s="514"/>
      <c r="G338" s="514"/>
      <c r="H338" s="652"/>
      <c r="I338" s="12"/>
      <c r="J338" s="514"/>
      <c r="K338" s="652"/>
      <c r="L338" s="12"/>
      <c r="M338" s="514"/>
    </row>
    <row r="339" spans="1:13" ht="15">
      <c r="A339" s="182">
        <v>637002</v>
      </c>
      <c r="B339" s="7">
        <v>1</v>
      </c>
      <c r="C339" s="709">
        <v>41</v>
      </c>
      <c r="D339" s="557" t="s">
        <v>253</v>
      </c>
      <c r="E339" s="549" t="s">
        <v>261</v>
      </c>
      <c r="F339" s="183">
        <v>1000</v>
      </c>
      <c r="G339" s="183">
        <v>1000</v>
      </c>
      <c r="H339" s="94">
        <v>1000</v>
      </c>
      <c r="I339" s="6">
        <v>1250</v>
      </c>
      <c r="J339" s="183">
        <v>1244</v>
      </c>
      <c r="K339" s="94">
        <v>1000</v>
      </c>
      <c r="L339" s="6">
        <v>1000</v>
      </c>
      <c r="M339" s="183">
        <v>1000</v>
      </c>
    </row>
    <row r="340" spans="1:13" ht="15">
      <c r="A340" s="182">
        <v>637002</v>
      </c>
      <c r="B340" s="7">
        <v>2</v>
      </c>
      <c r="C340" s="709">
        <v>41</v>
      </c>
      <c r="D340" s="567" t="s">
        <v>253</v>
      </c>
      <c r="E340" s="549" t="s">
        <v>421</v>
      </c>
      <c r="F340" s="183"/>
      <c r="G340" s="183">
        <v>5413</v>
      </c>
      <c r="H340" s="94"/>
      <c r="I340" s="6">
        <v>5200</v>
      </c>
      <c r="J340" s="183">
        <v>5123</v>
      </c>
      <c r="K340" s="94">
        <v>6000</v>
      </c>
      <c r="L340" s="6">
        <v>6000</v>
      </c>
      <c r="M340" s="183">
        <v>6000</v>
      </c>
    </row>
    <row r="341" spans="1:13" ht="15">
      <c r="A341" s="182">
        <v>637004</v>
      </c>
      <c r="B341" s="7"/>
      <c r="C341" s="709">
        <v>41</v>
      </c>
      <c r="D341" s="567" t="s">
        <v>253</v>
      </c>
      <c r="E341" s="549" t="s">
        <v>262</v>
      </c>
      <c r="F341" s="183">
        <v>125</v>
      </c>
      <c r="G341" s="183">
        <v>21</v>
      </c>
      <c r="H341" s="49">
        <v>200</v>
      </c>
      <c r="I341" s="8">
        <v>1500</v>
      </c>
      <c r="J341" s="185">
        <v>115</v>
      </c>
      <c r="K341" s="49">
        <v>200</v>
      </c>
      <c r="L341" s="8">
        <v>200</v>
      </c>
      <c r="M341" s="185">
        <v>200</v>
      </c>
    </row>
    <row r="342" spans="1:13" ht="14.25" customHeight="1">
      <c r="A342" s="184">
        <v>637004</v>
      </c>
      <c r="B342" s="9">
        <v>5</v>
      </c>
      <c r="C342" s="14">
        <v>41</v>
      </c>
      <c r="D342" s="557" t="s">
        <v>253</v>
      </c>
      <c r="E342" s="509" t="s">
        <v>142</v>
      </c>
      <c r="F342" s="183">
        <v>180</v>
      </c>
      <c r="G342" s="183">
        <v>381</v>
      </c>
      <c r="H342" s="49">
        <v>1000</v>
      </c>
      <c r="I342" s="8">
        <v>1000</v>
      </c>
      <c r="J342" s="185">
        <v>730</v>
      </c>
      <c r="K342" s="49">
        <v>500</v>
      </c>
      <c r="L342" s="8">
        <v>500</v>
      </c>
      <c r="M342" s="185">
        <v>500</v>
      </c>
    </row>
    <row r="343" spans="1:13" ht="15.75" customHeight="1">
      <c r="A343" s="182">
        <v>637013</v>
      </c>
      <c r="B343" s="7"/>
      <c r="C343" s="709">
        <v>41</v>
      </c>
      <c r="D343" s="557" t="s">
        <v>257</v>
      </c>
      <c r="E343" s="509" t="s">
        <v>263</v>
      </c>
      <c r="F343" s="185">
        <v>305</v>
      </c>
      <c r="G343" s="185">
        <v>250</v>
      </c>
      <c r="H343" s="94">
        <v>350</v>
      </c>
      <c r="I343" s="6">
        <v>470</v>
      </c>
      <c r="J343" s="183">
        <v>470</v>
      </c>
      <c r="K343" s="94">
        <v>350</v>
      </c>
      <c r="L343" s="6">
        <v>350</v>
      </c>
      <c r="M343" s="183">
        <v>350</v>
      </c>
    </row>
    <row r="344" spans="1:16" ht="0.75" customHeight="1">
      <c r="A344" s="182">
        <v>637031</v>
      </c>
      <c r="B344" s="7"/>
      <c r="C344" s="709"/>
      <c r="D344" s="557" t="s">
        <v>253</v>
      </c>
      <c r="E344" s="509" t="s">
        <v>264</v>
      </c>
      <c r="F344" s="196"/>
      <c r="G344" s="196"/>
      <c r="H344" s="94"/>
      <c r="I344" s="6"/>
      <c r="J344" s="183"/>
      <c r="K344" s="94"/>
      <c r="L344" s="6"/>
      <c r="M344" s="183"/>
      <c r="P344" s="201"/>
    </row>
    <row r="345" spans="1:13" ht="15">
      <c r="A345" s="184">
        <v>637015</v>
      </c>
      <c r="B345" s="9"/>
      <c r="C345" s="14">
        <v>41</v>
      </c>
      <c r="D345" s="557" t="s">
        <v>75</v>
      </c>
      <c r="E345" s="509" t="s">
        <v>155</v>
      </c>
      <c r="F345" s="185">
        <v>212</v>
      </c>
      <c r="G345" s="185"/>
      <c r="H345" s="94">
        <v>220</v>
      </c>
      <c r="I345" s="6">
        <v>220</v>
      </c>
      <c r="J345" s="183">
        <v>212</v>
      </c>
      <c r="K345" s="94">
        <v>500</v>
      </c>
      <c r="L345" s="6">
        <v>500</v>
      </c>
      <c r="M345" s="183">
        <v>500</v>
      </c>
    </row>
    <row r="346" spans="1:19" ht="15">
      <c r="A346" s="192">
        <v>637027</v>
      </c>
      <c r="B346" s="33"/>
      <c r="C346" s="140">
        <v>41</v>
      </c>
      <c r="D346" s="558" t="s">
        <v>253</v>
      </c>
      <c r="E346" s="560" t="s">
        <v>161</v>
      </c>
      <c r="F346" s="187">
        <v>1041</v>
      </c>
      <c r="G346" s="187">
        <v>1304</v>
      </c>
      <c r="H346" s="83">
        <v>1300</v>
      </c>
      <c r="I346" s="10">
        <v>6500</v>
      </c>
      <c r="J346" s="187">
        <v>6107</v>
      </c>
      <c r="K346" s="83">
        <v>1300</v>
      </c>
      <c r="L346" s="10">
        <v>1300</v>
      </c>
      <c r="M346" s="187">
        <v>1300</v>
      </c>
      <c r="N346" s="201"/>
      <c r="S346" s="201"/>
    </row>
    <row r="347" spans="1:13" ht="15.75" thickBot="1">
      <c r="A347" s="213"/>
      <c r="B347" s="28"/>
      <c r="C347" s="711"/>
      <c r="D347" s="583"/>
      <c r="E347" s="608"/>
      <c r="F347" s="350"/>
      <c r="G347" s="350"/>
      <c r="H347" s="108"/>
      <c r="I347" s="99"/>
      <c r="J347" s="241"/>
      <c r="K347" s="108"/>
      <c r="L347" s="99"/>
      <c r="M347" s="241"/>
    </row>
    <row r="348" spans="1:13" ht="16.5" customHeight="1" thickBot="1">
      <c r="A348" s="199" t="s">
        <v>354</v>
      </c>
      <c r="B348" s="18"/>
      <c r="C348" s="706"/>
      <c r="D348" s="553"/>
      <c r="E348" s="546" t="s">
        <v>265</v>
      </c>
      <c r="F348" s="19">
        <f>SUM(F349+F350+F358+F363)</f>
        <v>2539</v>
      </c>
      <c r="G348" s="19">
        <f>SUM(G349+G350+G358+G363)</f>
        <v>2219</v>
      </c>
      <c r="H348" s="72">
        <f>H350+H358+H363</f>
        <v>1665</v>
      </c>
      <c r="I348" s="70">
        <f>I349+I350+I358+I363</f>
        <v>1665</v>
      </c>
      <c r="J348" s="19">
        <f>J349+J350+J358+J363</f>
        <v>1458</v>
      </c>
      <c r="K348" s="72">
        <f>K349+K350+K358+K363</f>
        <v>1665</v>
      </c>
      <c r="L348" s="70">
        <f>L349+L350+L358+L363</f>
        <v>1665</v>
      </c>
      <c r="M348" s="19">
        <f>M349+M350+M358+M363</f>
        <v>1665</v>
      </c>
    </row>
    <row r="349" spans="1:13" ht="0.75" customHeight="1">
      <c r="A349" s="278">
        <v>610</v>
      </c>
      <c r="B349" s="101"/>
      <c r="C349" s="101"/>
      <c r="D349" s="107" t="s">
        <v>253</v>
      </c>
      <c r="E349" s="607" t="s">
        <v>76</v>
      </c>
      <c r="F349" s="250">
        <v>0</v>
      </c>
      <c r="G349" s="250">
        <v>0</v>
      </c>
      <c r="H349" s="624"/>
      <c r="I349" s="128"/>
      <c r="J349" s="250"/>
      <c r="K349" s="624"/>
      <c r="L349" s="128"/>
      <c r="M349" s="250"/>
    </row>
    <row r="350" spans="1:13" ht="15">
      <c r="A350" s="177">
        <v>62</v>
      </c>
      <c r="B350" s="3"/>
      <c r="C350" s="152"/>
      <c r="D350" s="586"/>
      <c r="E350" s="577" t="s">
        <v>77</v>
      </c>
      <c r="F350" s="252">
        <f>SUM(F351:F357)</f>
        <v>377</v>
      </c>
      <c r="G350" s="252">
        <f aca="true" t="shared" si="33" ref="G350:M350">SUM(G351:G357)</f>
        <v>519</v>
      </c>
      <c r="H350" s="654">
        <f t="shared" si="33"/>
        <v>395</v>
      </c>
      <c r="I350" s="139">
        <f t="shared" si="33"/>
        <v>395</v>
      </c>
      <c r="J350" s="252">
        <f t="shared" si="33"/>
        <v>379</v>
      </c>
      <c r="K350" s="654">
        <f t="shared" si="33"/>
        <v>395</v>
      </c>
      <c r="L350" s="139">
        <f t="shared" si="33"/>
        <v>395</v>
      </c>
      <c r="M350" s="252">
        <f t="shared" si="33"/>
        <v>395</v>
      </c>
    </row>
    <row r="351" spans="1:13" ht="15">
      <c r="A351" s="193">
        <v>621000</v>
      </c>
      <c r="B351" s="23">
        <v>1</v>
      </c>
      <c r="C351" s="696">
        <v>41</v>
      </c>
      <c r="D351" s="566" t="s">
        <v>253</v>
      </c>
      <c r="E351" s="578" t="s">
        <v>266</v>
      </c>
      <c r="F351" s="235">
        <v>108</v>
      </c>
      <c r="G351" s="235">
        <v>130</v>
      </c>
      <c r="H351" s="598">
        <v>110</v>
      </c>
      <c r="I351" s="114">
        <v>110</v>
      </c>
      <c r="J351" s="235">
        <v>108</v>
      </c>
      <c r="K351" s="598">
        <v>110</v>
      </c>
      <c r="L351" s="114">
        <v>110</v>
      </c>
      <c r="M351" s="235">
        <v>110</v>
      </c>
    </row>
    <row r="352" spans="1:13" ht="15">
      <c r="A352" s="184">
        <v>625001</v>
      </c>
      <c r="B352" s="9">
        <v>1</v>
      </c>
      <c r="C352" s="221">
        <v>41</v>
      </c>
      <c r="D352" s="555" t="s">
        <v>253</v>
      </c>
      <c r="E352" s="656" t="s">
        <v>80</v>
      </c>
      <c r="F352" s="189">
        <v>15</v>
      </c>
      <c r="G352" s="189">
        <v>13</v>
      </c>
      <c r="H352" s="569">
        <v>16</v>
      </c>
      <c r="I352" s="56">
        <v>16</v>
      </c>
      <c r="J352" s="189">
        <v>16</v>
      </c>
      <c r="K352" s="569">
        <v>16</v>
      </c>
      <c r="L352" s="56">
        <v>16</v>
      </c>
      <c r="M352" s="189">
        <v>16</v>
      </c>
    </row>
    <row r="353" spans="1:13" ht="15">
      <c r="A353" s="182">
        <v>625002</v>
      </c>
      <c r="B353" s="7">
        <v>1</v>
      </c>
      <c r="C353" s="14">
        <v>41</v>
      </c>
      <c r="D353" s="557" t="s">
        <v>253</v>
      </c>
      <c r="E353" s="359" t="s">
        <v>81</v>
      </c>
      <c r="F353" s="189">
        <v>151</v>
      </c>
      <c r="G353" s="189">
        <v>225</v>
      </c>
      <c r="H353" s="569">
        <v>160</v>
      </c>
      <c r="I353" s="56">
        <v>160</v>
      </c>
      <c r="J353" s="189">
        <v>151</v>
      </c>
      <c r="K353" s="569">
        <v>160</v>
      </c>
      <c r="L353" s="56">
        <v>160</v>
      </c>
      <c r="M353" s="189">
        <v>160</v>
      </c>
    </row>
    <row r="354" spans="1:13" ht="15">
      <c r="A354" s="184">
        <v>625003</v>
      </c>
      <c r="B354" s="9">
        <v>1</v>
      </c>
      <c r="C354" s="14">
        <v>41</v>
      </c>
      <c r="D354" s="557" t="s">
        <v>253</v>
      </c>
      <c r="E354" s="359" t="s">
        <v>82</v>
      </c>
      <c r="F354" s="189">
        <v>9</v>
      </c>
      <c r="G354" s="189">
        <v>14</v>
      </c>
      <c r="H354" s="569">
        <v>10</v>
      </c>
      <c r="I354" s="56">
        <v>10</v>
      </c>
      <c r="J354" s="189">
        <v>9</v>
      </c>
      <c r="K354" s="569">
        <v>10</v>
      </c>
      <c r="L354" s="56">
        <v>10</v>
      </c>
      <c r="M354" s="189">
        <v>10</v>
      </c>
    </row>
    <row r="355" spans="1:13" ht="15">
      <c r="A355" s="184">
        <v>625004</v>
      </c>
      <c r="B355" s="34">
        <v>1</v>
      </c>
      <c r="C355" s="89">
        <v>41</v>
      </c>
      <c r="D355" s="557" t="s">
        <v>253</v>
      </c>
      <c r="E355" s="359" t="s">
        <v>83</v>
      </c>
      <c r="F355" s="185">
        <v>32</v>
      </c>
      <c r="G355" s="185">
        <v>51</v>
      </c>
      <c r="H355" s="49">
        <v>35</v>
      </c>
      <c r="I355" s="8">
        <v>35</v>
      </c>
      <c r="J355" s="185">
        <v>33</v>
      </c>
      <c r="K355" s="49">
        <v>35</v>
      </c>
      <c r="L355" s="8">
        <v>35</v>
      </c>
      <c r="M355" s="185">
        <v>35</v>
      </c>
    </row>
    <row r="356" spans="1:13" ht="15">
      <c r="A356" s="184">
        <v>625005</v>
      </c>
      <c r="B356" s="34">
        <v>1</v>
      </c>
      <c r="C356" s="89">
        <v>41</v>
      </c>
      <c r="D356" s="557" t="s">
        <v>253</v>
      </c>
      <c r="E356" s="359" t="s">
        <v>84</v>
      </c>
      <c r="F356" s="185">
        <v>11</v>
      </c>
      <c r="G356" s="185">
        <v>9</v>
      </c>
      <c r="H356" s="49">
        <v>11</v>
      </c>
      <c r="I356" s="8">
        <v>11</v>
      </c>
      <c r="J356" s="185">
        <v>10</v>
      </c>
      <c r="K356" s="49">
        <v>11</v>
      </c>
      <c r="L356" s="8">
        <v>11</v>
      </c>
      <c r="M356" s="185">
        <v>11</v>
      </c>
    </row>
    <row r="357" spans="1:13" ht="15">
      <c r="A357" s="186">
        <v>625007</v>
      </c>
      <c r="B357" s="11">
        <v>1</v>
      </c>
      <c r="C357" s="219">
        <v>41</v>
      </c>
      <c r="D357" s="558" t="s">
        <v>253</v>
      </c>
      <c r="E357" s="574" t="s">
        <v>267</v>
      </c>
      <c r="F357" s="236">
        <v>51</v>
      </c>
      <c r="G357" s="236">
        <v>77</v>
      </c>
      <c r="H357" s="576">
        <v>53</v>
      </c>
      <c r="I357" s="90">
        <v>53</v>
      </c>
      <c r="J357" s="236">
        <v>52</v>
      </c>
      <c r="K357" s="576">
        <v>53</v>
      </c>
      <c r="L357" s="90">
        <v>53</v>
      </c>
      <c r="M357" s="236">
        <v>53</v>
      </c>
    </row>
    <row r="358" spans="1:13" ht="15">
      <c r="A358" s="177">
        <v>633</v>
      </c>
      <c r="B358" s="77"/>
      <c r="C358" s="86"/>
      <c r="D358" s="559"/>
      <c r="E358" s="577" t="s">
        <v>94</v>
      </c>
      <c r="F358" s="178">
        <f>SUM(F359:F362)</f>
        <v>1082</v>
      </c>
      <c r="G358" s="178">
        <f aca="true" t="shared" si="34" ref="G358:M358">SUM(G359:G362)</f>
        <v>0</v>
      </c>
      <c r="H358" s="5">
        <v>170</v>
      </c>
      <c r="I358" s="4">
        <f t="shared" si="34"/>
        <v>170</v>
      </c>
      <c r="J358" s="178">
        <f t="shared" si="34"/>
        <v>0</v>
      </c>
      <c r="K358" s="5">
        <f t="shared" si="34"/>
        <v>170</v>
      </c>
      <c r="L358" s="4">
        <f t="shared" si="34"/>
        <v>170</v>
      </c>
      <c r="M358" s="178">
        <f t="shared" si="34"/>
        <v>170</v>
      </c>
    </row>
    <row r="359" spans="1:13" ht="15" customHeight="1">
      <c r="A359" s="182">
        <v>633009</v>
      </c>
      <c r="B359" s="53">
        <v>1</v>
      </c>
      <c r="C359" s="88">
        <v>41</v>
      </c>
      <c r="D359" s="567" t="s">
        <v>253</v>
      </c>
      <c r="E359" s="579" t="s">
        <v>172</v>
      </c>
      <c r="F359" s="183">
        <v>1060</v>
      </c>
      <c r="G359" s="183"/>
      <c r="H359" s="94">
        <v>150</v>
      </c>
      <c r="I359" s="6">
        <v>150</v>
      </c>
      <c r="J359" s="183"/>
      <c r="K359" s="94">
        <v>150</v>
      </c>
      <c r="L359" s="6">
        <v>150</v>
      </c>
      <c r="M359" s="183">
        <v>150</v>
      </c>
    </row>
    <row r="360" spans="1:13" ht="18" customHeight="1" hidden="1">
      <c r="A360" s="184">
        <v>633006</v>
      </c>
      <c r="B360" s="9">
        <v>1</v>
      </c>
      <c r="C360" s="221"/>
      <c r="D360" s="555" t="s">
        <v>253</v>
      </c>
      <c r="E360" s="359" t="s">
        <v>99</v>
      </c>
      <c r="F360" s="185">
        <v>0</v>
      </c>
      <c r="G360" s="185"/>
      <c r="H360" s="49">
        <v>0</v>
      </c>
      <c r="I360" s="8">
        <v>0</v>
      </c>
      <c r="J360" s="185"/>
      <c r="K360" s="49">
        <v>0</v>
      </c>
      <c r="L360" s="8">
        <v>0</v>
      </c>
      <c r="M360" s="185"/>
    </row>
    <row r="361" spans="1:13" ht="0.75" customHeight="1">
      <c r="A361" s="184">
        <v>633006</v>
      </c>
      <c r="B361" s="9">
        <v>3</v>
      </c>
      <c r="C361" s="14"/>
      <c r="D361" s="557" t="s">
        <v>253</v>
      </c>
      <c r="E361" s="359" t="s">
        <v>101</v>
      </c>
      <c r="F361" s="185">
        <v>0</v>
      </c>
      <c r="G361" s="185">
        <v>0</v>
      </c>
      <c r="H361" s="49">
        <v>0</v>
      </c>
      <c r="I361" s="8">
        <v>0</v>
      </c>
      <c r="J361" s="185"/>
      <c r="K361" s="49">
        <v>0</v>
      </c>
      <c r="L361" s="8">
        <v>0</v>
      </c>
      <c r="M361" s="185"/>
    </row>
    <row r="362" spans="1:13" ht="19.5" customHeight="1">
      <c r="A362" s="192">
        <v>633006</v>
      </c>
      <c r="B362" s="33">
        <v>1</v>
      </c>
      <c r="C362" s="219">
        <v>41</v>
      </c>
      <c r="D362" s="554" t="s">
        <v>253</v>
      </c>
      <c r="E362" s="590" t="s">
        <v>102</v>
      </c>
      <c r="F362" s="225">
        <v>22</v>
      </c>
      <c r="G362" s="225"/>
      <c r="H362" s="561">
        <v>20</v>
      </c>
      <c r="I362" s="24">
        <v>20</v>
      </c>
      <c r="J362" s="225"/>
      <c r="K362" s="561">
        <v>20</v>
      </c>
      <c r="L362" s="24">
        <v>20</v>
      </c>
      <c r="M362" s="225">
        <v>20</v>
      </c>
    </row>
    <row r="363" spans="1:13" ht="18.75" customHeight="1">
      <c r="A363" s="215">
        <v>637</v>
      </c>
      <c r="B363" s="74"/>
      <c r="C363" s="707"/>
      <c r="D363" s="559"/>
      <c r="E363" s="577" t="s">
        <v>138</v>
      </c>
      <c r="F363" s="178">
        <f>SUM(F364:F365)</f>
        <v>1080</v>
      </c>
      <c r="G363" s="178">
        <f>SUM(G364:G365)</f>
        <v>1700</v>
      </c>
      <c r="H363" s="75">
        <f aca="true" t="shared" si="35" ref="H363:M363">H364+H365</f>
        <v>1100</v>
      </c>
      <c r="I363" s="73">
        <f t="shared" si="35"/>
        <v>1100</v>
      </c>
      <c r="J363" s="178">
        <f t="shared" si="35"/>
        <v>1079</v>
      </c>
      <c r="K363" s="75">
        <f t="shared" si="35"/>
        <v>1100</v>
      </c>
      <c r="L363" s="73">
        <f t="shared" si="35"/>
        <v>1100</v>
      </c>
      <c r="M363" s="233">
        <f t="shared" si="35"/>
        <v>1100</v>
      </c>
    </row>
    <row r="364" spans="1:17" ht="18.75" customHeight="1" hidden="1">
      <c r="A364" s="193">
        <v>637016</v>
      </c>
      <c r="B364" s="23"/>
      <c r="C364" s="696"/>
      <c r="D364" s="566" t="s">
        <v>253</v>
      </c>
      <c r="E364" s="578" t="s">
        <v>268</v>
      </c>
      <c r="F364" s="22">
        <v>0</v>
      </c>
      <c r="G364" s="22">
        <v>0</v>
      </c>
      <c r="H364" s="22">
        <v>0</v>
      </c>
      <c r="I364" s="22">
        <v>0</v>
      </c>
      <c r="J364" s="194"/>
      <c r="K364" s="54">
        <v>0</v>
      </c>
      <c r="L364" s="22">
        <v>0</v>
      </c>
      <c r="M364" s="194"/>
      <c r="Q364" s="51"/>
    </row>
    <row r="365" spans="1:17" ht="15">
      <c r="A365" s="192">
        <v>637027</v>
      </c>
      <c r="B365" s="140">
        <v>1</v>
      </c>
      <c r="C365" s="140">
        <v>41</v>
      </c>
      <c r="D365" s="558" t="s">
        <v>253</v>
      </c>
      <c r="E365" s="590" t="s">
        <v>161</v>
      </c>
      <c r="F365" s="225">
        <v>1080</v>
      </c>
      <c r="G365" s="225">
        <v>1700</v>
      </c>
      <c r="H365" s="561">
        <v>1100</v>
      </c>
      <c r="I365" s="24">
        <v>1100</v>
      </c>
      <c r="J365" s="225">
        <v>1079</v>
      </c>
      <c r="K365" s="561">
        <v>1100</v>
      </c>
      <c r="L365" s="24">
        <v>1100</v>
      </c>
      <c r="M365" s="225">
        <v>1100</v>
      </c>
      <c r="Q365" s="201"/>
    </row>
    <row r="366" spans="1:13" ht="15.75" thickBot="1">
      <c r="A366" s="195"/>
      <c r="B366" s="221"/>
      <c r="C366" s="221"/>
      <c r="D366" s="555"/>
      <c r="E366" s="603"/>
      <c r="F366" s="196"/>
      <c r="G366" s="196"/>
      <c r="H366" s="37"/>
      <c r="I366" s="13"/>
      <c r="J366" s="196"/>
      <c r="K366" s="37"/>
      <c r="L366" s="13"/>
      <c r="M366" s="196"/>
    </row>
    <row r="367" spans="1:16" ht="14.25" customHeight="1" thickBot="1">
      <c r="A367" s="71" t="s">
        <v>269</v>
      </c>
      <c r="B367" s="18"/>
      <c r="C367" s="706"/>
      <c r="D367" s="553"/>
      <c r="E367" s="59" t="s">
        <v>270</v>
      </c>
      <c r="F367" s="19">
        <f>SUM(F368+F377+F380+F386+F388+F393)</f>
        <v>11037</v>
      </c>
      <c r="G367" s="19">
        <f>SUM(G368+G377+G380+G386+G388+G393)</f>
        <v>6126</v>
      </c>
      <c r="H367" s="72">
        <f aca="true" t="shared" si="36" ref="H367:M367">H368+H377+H380+H386+H388+H393</f>
        <v>10194</v>
      </c>
      <c r="I367" s="70">
        <f t="shared" si="36"/>
        <v>11194</v>
      </c>
      <c r="J367" s="19">
        <f t="shared" si="36"/>
        <v>8855</v>
      </c>
      <c r="K367" s="72">
        <f t="shared" si="36"/>
        <v>12344</v>
      </c>
      <c r="L367" s="70">
        <f t="shared" si="36"/>
        <v>6774</v>
      </c>
      <c r="M367" s="19">
        <f t="shared" si="36"/>
        <v>6394.05</v>
      </c>
      <c r="P367" s="201"/>
    </row>
    <row r="368" spans="1:13" ht="16.5" customHeight="1">
      <c r="A368" s="278">
        <v>62</v>
      </c>
      <c r="B368" s="101"/>
      <c r="C368" s="151"/>
      <c r="D368" s="584"/>
      <c r="E368" s="585" t="s">
        <v>77</v>
      </c>
      <c r="F368" s="230">
        <f>SUM(F372+F373+F376)</f>
        <v>340</v>
      </c>
      <c r="G368" s="230">
        <f>SUM(G372+G373+G376)</f>
        <v>244</v>
      </c>
      <c r="H368" s="113">
        <f aca="true" t="shared" si="37" ref="H368:M368">SUM(H369:H376)</f>
        <v>379</v>
      </c>
      <c r="I368" s="104">
        <f t="shared" si="37"/>
        <v>505</v>
      </c>
      <c r="J368" s="230">
        <f t="shared" si="37"/>
        <v>500</v>
      </c>
      <c r="K368" s="113">
        <f t="shared" si="37"/>
        <v>379</v>
      </c>
      <c r="L368" s="104">
        <f t="shared" si="37"/>
        <v>379</v>
      </c>
      <c r="M368" s="230">
        <f t="shared" si="37"/>
        <v>379</v>
      </c>
    </row>
    <row r="369" spans="1:13" ht="1.5" customHeight="1">
      <c r="A369" s="182">
        <v>621000</v>
      </c>
      <c r="B369" s="23"/>
      <c r="C369" s="709"/>
      <c r="D369" s="567" t="s">
        <v>271</v>
      </c>
      <c r="E369" s="579" t="s">
        <v>78</v>
      </c>
      <c r="F369" s="183"/>
      <c r="G369" s="183"/>
      <c r="H369" s="54"/>
      <c r="I369" s="22"/>
      <c r="J369" s="194"/>
      <c r="K369" s="54"/>
      <c r="L369" s="22"/>
      <c r="M369" s="194"/>
    </row>
    <row r="370" spans="1:13" ht="14.25" customHeight="1" hidden="1">
      <c r="A370" s="184">
        <v>623000</v>
      </c>
      <c r="B370" s="9"/>
      <c r="C370" s="14"/>
      <c r="D370" s="557" t="s">
        <v>271</v>
      </c>
      <c r="E370" s="359" t="s">
        <v>79</v>
      </c>
      <c r="F370" s="185"/>
      <c r="G370" s="185"/>
      <c r="H370" s="49"/>
      <c r="I370" s="8"/>
      <c r="J370" s="185"/>
      <c r="K370" s="49"/>
      <c r="L370" s="8"/>
      <c r="M370" s="185"/>
    </row>
    <row r="371" spans="1:16" ht="15" customHeight="1" hidden="1">
      <c r="A371" s="184">
        <v>625001</v>
      </c>
      <c r="B371" s="9"/>
      <c r="C371" s="14"/>
      <c r="D371" s="557" t="s">
        <v>271</v>
      </c>
      <c r="E371" s="359" t="s">
        <v>80</v>
      </c>
      <c r="F371" s="185"/>
      <c r="G371" s="185"/>
      <c r="H371" s="49"/>
      <c r="I371" s="8"/>
      <c r="J371" s="185"/>
      <c r="K371" s="49"/>
      <c r="L371" s="8"/>
      <c r="M371" s="185"/>
      <c r="P371" s="201"/>
    </row>
    <row r="372" spans="1:13" ht="15">
      <c r="A372" s="184">
        <v>625002</v>
      </c>
      <c r="B372" s="9"/>
      <c r="C372" s="9">
        <v>41</v>
      </c>
      <c r="D372" s="555" t="s">
        <v>271</v>
      </c>
      <c r="E372" s="359" t="s">
        <v>81</v>
      </c>
      <c r="F372" s="185">
        <v>244</v>
      </c>
      <c r="G372" s="185">
        <v>175</v>
      </c>
      <c r="H372" s="49">
        <v>270</v>
      </c>
      <c r="I372" s="8">
        <v>360</v>
      </c>
      <c r="J372" s="185">
        <v>357</v>
      </c>
      <c r="K372" s="49">
        <v>270</v>
      </c>
      <c r="L372" s="8">
        <v>270</v>
      </c>
      <c r="M372" s="185">
        <v>270</v>
      </c>
    </row>
    <row r="373" spans="1:13" ht="17.25" customHeight="1">
      <c r="A373" s="182">
        <v>625003</v>
      </c>
      <c r="B373" s="7"/>
      <c r="C373" s="709">
        <v>41</v>
      </c>
      <c r="D373" s="557" t="s">
        <v>271</v>
      </c>
      <c r="E373" s="579" t="s">
        <v>82</v>
      </c>
      <c r="F373" s="183">
        <v>13</v>
      </c>
      <c r="G373" s="183">
        <v>10</v>
      </c>
      <c r="H373" s="49">
        <v>17</v>
      </c>
      <c r="I373" s="8">
        <v>23</v>
      </c>
      <c r="J373" s="185">
        <v>22</v>
      </c>
      <c r="K373" s="49">
        <v>17</v>
      </c>
      <c r="L373" s="8">
        <v>17</v>
      </c>
      <c r="M373" s="185">
        <v>17</v>
      </c>
    </row>
    <row r="374" spans="1:13" ht="18.75" customHeight="1" hidden="1">
      <c r="A374" s="184">
        <v>625004</v>
      </c>
      <c r="B374" s="9"/>
      <c r="C374" s="14"/>
      <c r="D374" s="557" t="s">
        <v>271</v>
      </c>
      <c r="E374" s="359" t="s">
        <v>83</v>
      </c>
      <c r="F374" s="185"/>
      <c r="G374" s="185"/>
      <c r="H374" s="49"/>
      <c r="I374" s="8"/>
      <c r="J374" s="185"/>
      <c r="K374" s="49"/>
      <c r="L374" s="8"/>
      <c r="M374" s="185"/>
    </row>
    <row r="375" spans="1:13" ht="15" hidden="1">
      <c r="A375" s="195">
        <v>625005</v>
      </c>
      <c r="B375" s="16"/>
      <c r="C375" s="221"/>
      <c r="D375" s="557" t="s">
        <v>271</v>
      </c>
      <c r="E375" s="603" t="s">
        <v>84</v>
      </c>
      <c r="F375" s="196"/>
      <c r="G375" s="196"/>
      <c r="H375" s="49"/>
      <c r="I375" s="8"/>
      <c r="J375" s="185"/>
      <c r="K375" s="49"/>
      <c r="L375" s="8"/>
      <c r="M375" s="185"/>
    </row>
    <row r="376" spans="1:13" ht="15">
      <c r="A376" s="184">
        <v>625007</v>
      </c>
      <c r="B376" s="33"/>
      <c r="C376" s="221">
        <v>41</v>
      </c>
      <c r="D376" s="555" t="s">
        <v>271</v>
      </c>
      <c r="E376" s="359" t="s">
        <v>85</v>
      </c>
      <c r="F376" s="185">
        <v>83</v>
      </c>
      <c r="G376" s="185">
        <v>59</v>
      </c>
      <c r="H376" s="49">
        <v>92</v>
      </c>
      <c r="I376" s="8">
        <v>122</v>
      </c>
      <c r="J376" s="185">
        <v>121</v>
      </c>
      <c r="K376" s="49">
        <v>92</v>
      </c>
      <c r="L376" s="8">
        <v>92</v>
      </c>
      <c r="M376" s="185">
        <v>92</v>
      </c>
    </row>
    <row r="377" spans="1:13" ht="15">
      <c r="A377" s="177">
        <v>632</v>
      </c>
      <c r="B377" s="3"/>
      <c r="C377" s="145"/>
      <c r="D377" s="559"/>
      <c r="E377" s="577" t="s">
        <v>87</v>
      </c>
      <c r="F377" s="178">
        <f>SUM(F378:F379)</f>
        <v>1279</v>
      </c>
      <c r="G377" s="178">
        <f>SUM(G378:G379)</f>
        <v>1486</v>
      </c>
      <c r="H377" s="5">
        <f aca="true" t="shared" si="38" ref="H377:M377">H378+H379</f>
        <v>2300</v>
      </c>
      <c r="I377" s="4">
        <f t="shared" si="38"/>
        <v>1950</v>
      </c>
      <c r="J377" s="178">
        <f t="shared" si="38"/>
        <v>1440</v>
      </c>
      <c r="K377" s="5">
        <f t="shared" si="38"/>
        <v>2300</v>
      </c>
      <c r="L377" s="4">
        <f t="shared" si="38"/>
        <v>2300</v>
      </c>
      <c r="M377" s="178">
        <f t="shared" si="38"/>
        <v>2030</v>
      </c>
    </row>
    <row r="378" spans="1:13" ht="15">
      <c r="A378" s="182">
        <v>632001</v>
      </c>
      <c r="B378" s="7">
        <v>1</v>
      </c>
      <c r="C378" s="709">
        <v>41</v>
      </c>
      <c r="D378" s="566" t="s">
        <v>271</v>
      </c>
      <c r="E378" s="578" t="s">
        <v>272</v>
      </c>
      <c r="F378" s="194">
        <v>271</v>
      </c>
      <c r="G378" s="194">
        <v>285</v>
      </c>
      <c r="H378" s="94">
        <v>300</v>
      </c>
      <c r="I378" s="6">
        <v>300</v>
      </c>
      <c r="J378" s="194">
        <v>288</v>
      </c>
      <c r="K378" s="94">
        <v>300</v>
      </c>
      <c r="L378" s="6">
        <v>300</v>
      </c>
      <c r="M378" s="183">
        <v>30</v>
      </c>
    </row>
    <row r="379" spans="1:13" ht="15">
      <c r="A379" s="186">
        <v>632001</v>
      </c>
      <c r="B379" s="11">
        <v>2</v>
      </c>
      <c r="C379" s="221">
        <v>41</v>
      </c>
      <c r="D379" s="567" t="s">
        <v>271</v>
      </c>
      <c r="E379" s="574" t="s">
        <v>90</v>
      </c>
      <c r="F379" s="183">
        <v>1008</v>
      </c>
      <c r="G379" s="183">
        <v>1201</v>
      </c>
      <c r="H379" s="94">
        <v>2000</v>
      </c>
      <c r="I379" s="6">
        <v>1650</v>
      </c>
      <c r="J379" s="183">
        <v>1152</v>
      </c>
      <c r="K379" s="94">
        <v>2000</v>
      </c>
      <c r="L379" s="6">
        <v>2000</v>
      </c>
      <c r="M379" s="183">
        <v>2000</v>
      </c>
    </row>
    <row r="380" spans="1:13" ht="15">
      <c r="A380" s="207">
        <v>633</v>
      </c>
      <c r="B380" s="3"/>
      <c r="C380" s="145"/>
      <c r="D380" s="559"/>
      <c r="E380" s="577" t="s">
        <v>94</v>
      </c>
      <c r="F380" s="178">
        <f>SUM(F381:F385)</f>
        <v>1078</v>
      </c>
      <c r="G380" s="178">
        <f aca="true" t="shared" si="39" ref="G380:M380">SUM(G381:G385)</f>
        <v>365</v>
      </c>
      <c r="H380" s="5">
        <f t="shared" si="39"/>
        <v>3535</v>
      </c>
      <c r="I380" s="5">
        <f t="shared" si="39"/>
        <v>2759</v>
      </c>
      <c r="J380" s="178">
        <f t="shared" si="39"/>
        <v>1285</v>
      </c>
      <c r="K380" s="5">
        <f t="shared" si="39"/>
        <v>5535</v>
      </c>
      <c r="L380" s="5">
        <f t="shared" si="39"/>
        <v>235</v>
      </c>
      <c r="M380" s="181">
        <f t="shared" si="39"/>
        <v>235.05</v>
      </c>
    </row>
    <row r="381" spans="1:14" ht="0.75" customHeight="1">
      <c r="A381" s="658">
        <v>633004</v>
      </c>
      <c r="B381" s="23"/>
      <c r="C381" s="709">
        <v>41</v>
      </c>
      <c r="D381" s="567" t="s">
        <v>271</v>
      </c>
      <c r="E381" s="589" t="s">
        <v>436</v>
      </c>
      <c r="F381" s="231"/>
      <c r="G381" s="231"/>
      <c r="H381" s="54"/>
      <c r="I381" s="37"/>
      <c r="J381" s="196"/>
      <c r="K381" s="54"/>
      <c r="L381" s="22"/>
      <c r="M381" s="194"/>
      <c r="N381" s="201"/>
    </row>
    <row r="382" spans="1:14" ht="15">
      <c r="A382" s="282">
        <v>633003</v>
      </c>
      <c r="B382" s="7"/>
      <c r="C382" s="709">
        <v>41</v>
      </c>
      <c r="D382" s="567" t="s">
        <v>271</v>
      </c>
      <c r="E382" s="656" t="s">
        <v>369</v>
      </c>
      <c r="F382" s="226">
        <v>978</v>
      </c>
      <c r="G382" s="226"/>
      <c r="H382" s="49"/>
      <c r="I382" s="25"/>
      <c r="J382" s="226"/>
      <c r="K382" s="49"/>
      <c r="L382" s="8"/>
      <c r="M382" s="185"/>
      <c r="N382" s="201"/>
    </row>
    <row r="383" spans="1:14" ht="15">
      <c r="A383" s="282">
        <v>633006</v>
      </c>
      <c r="B383" s="7"/>
      <c r="C383" s="709">
        <v>41</v>
      </c>
      <c r="D383" s="567" t="s">
        <v>271</v>
      </c>
      <c r="E383" s="656" t="s">
        <v>407</v>
      </c>
      <c r="F383" s="226"/>
      <c r="G383" s="226">
        <v>275</v>
      </c>
      <c r="H383" s="308"/>
      <c r="I383" s="353"/>
      <c r="J383" s="226"/>
      <c r="K383" s="308"/>
      <c r="L383" s="93"/>
      <c r="M383" s="196"/>
      <c r="N383" s="201"/>
    </row>
    <row r="384" spans="1:13" ht="15">
      <c r="A384" s="184">
        <v>633006</v>
      </c>
      <c r="B384" s="9">
        <v>7</v>
      </c>
      <c r="C384" s="709">
        <v>41</v>
      </c>
      <c r="D384" s="567" t="s">
        <v>271</v>
      </c>
      <c r="E384" s="359" t="s">
        <v>493</v>
      </c>
      <c r="F384" s="185">
        <v>71</v>
      </c>
      <c r="G384" s="185">
        <v>77</v>
      </c>
      <c r="H384" s="655">
        <v>3500</v>
      </c>
      <c r="I384" s="141">
        <v>2724</v>
      </c>
      <c r="J384" s="185">
        <v>1285</v>
      </c>
      <c r="K384" s="655">
        <v>5500</v>
      </c>
      <c r="L384" s="141">
        <v>200</v>
      </c>
      <c r="M384" s="185">
        <v>200</v>
      </c>
    </row>
    <row r="385" spans="1:13" ht="15">
      <c r="A385" s="182">
        <v>633006</v>
      </c>
      <c r="B385" s="7">
        <v>3</v>
      </c>
      <c r="C385" s="709">
        <v>41</v>
      </c>
      <c r="D385" s="567" t="s">
        <v>271</v>
      </c>
      <c r="E385" s="579" t="s">
        <v>101</v>
      </c>
      <c r="F385" s="183">
        <v>29</v>
      </c>
      <c r="G385" s="183">
        <v>13</v>
      </c>
      <c r="H385" s="94">
        <v>35</v>
      </c>
      <c r="I385" s="6">
        <v>35</v>
      </c>
      <c r="J385" s="183"/>
      <c r="K385" s="94">
        <v>35</v>
      </c>
      <c r="L385" s="6">
        <v>35</v>
      </c>
      <c r="M385" s="183">
        <v>35.05</v>
      </c>
    </row>
    <row r="386" spans="1:13" ht="15">
      <c r="A386" s="207">
        <v>635</v>
      </c>
      <c r="B386" s="3"/>
      <c r="C386" s="145"/>
      <c r="D386" s="559"/>
      <c r="E386" s="577" t="s">
        <v>273</v>
      </c>
      <c r="F386" s="178">
        <v>87</v>
      </c>
      <c r="G386" s="178"/>
      <c r="H386" s="5">
        <v>200</v>
      </c>
      <c r="I386" s="4">
        <v>300</v>
      </c>
      <c r="J386" s="178">
        <v>300</v>
      </c>
      <c r="K386" s="5">
        <f>K387</f>
        <v>200</v>
      </c>
      <c r="L386" s="4">
        <f>L387</f>
        <v>50</v>
      </c>
      <c r="M386" s="178">
        <f>M387</f>
        <v>50</v>
      </c>
    </row>
    <row r="387" spans="1:13" ht="15">
      <c r="A387" s="179">
        <v>635006</v>
      </c>
      <c r="B387" s="78">
        <v>4</v>
      </c>
      <c r="C387" s="120">
        <v>41</v>
      </c>
      <c r="D387" s="559" t="s">
        <v>271</v>
      </c>
      <c r="E387" s="587" t="s">
        <v>274</v>
      </c>
      <c r="F387" s="180">
        <v>87</v>
      </c>
      <c r="G387" s="180"/>
      <c r="H387" s="80">
        <v>200</v>
      </c>
      <c r="I387" s="81">
        <v>300</v>
      </c>
      <c r="J387" s="180">
        <v>300</v>
      </c>
      <c r="K387" s="80">
        <v>200</v>
      </c>
      <c r="L387" s="81">
        <v>50</v>
      </c>
      <c r="M387" s="180">
        <v>50</v>
      </c>
    </row>
    <row r="388" spans="1:15" ht="15">
      <c r="A388" s="177">
        <v>637</v>
      </c>
      <c r="B388" s="3"/>
      <c r="C388" s="145"/>
      <c r="D388" s="559"/>
      <c r="E388" s="577" t="s">
        <v>161</v>
      </c>
      <c r="F388" s="178">
        <f>SUM(F389:F390)</f>
        <v>2238</v>
      </c>
      <c r="G388" s="178">
        <f>SUM(G389:G392)</f>
        <v>1758</v>
      </c>
      <c r="H388" s="5">
        <v>2220</v>
      </c>
      <c r="I388" s="4">
        <v>2720</v>
      </c>
      <c r="J388" s="178">
        <f>SUM(J389:J392)</f>
        <v>2503</v>
      </c>
      <c r="K388" s="5">
        <f>SUM(K389:K392)</f>
        <v>2020</v>
      </c>
      <c r="L388" s="4">
        <f>L389+L390</f>
        <v>1900</v>
      </c>
      <c r="M388" s="178">
        <f>M389+M390</f>
        <v>1900</v>
      </c>
      <c r="O388" s="201"/>
    </row>
    <row r="389" spans="1:15" ht="15">
      <c r="A389" s="192">
        <v>637027</v>
      </c>
      <c r="B389" s="140"/>
      <c r="C389" s="140">
        <v>41</v>
      </c>
      <c r="D389" s="558" t="s">
        <v>271</v>
      </c>
      <c r="E389" s="590" t="s">
        <v>161</v>
      </c>
      <c r="F389" s="225">
        <v>1797</v>
      </c>
      <c r="G389" s="225">
        <v>1247</v>
      </c>
      <c r="H389" s="561">
        <v>1900</v>
      </c>
      <c r="I389" s="24">
        <v>2400</v>
      </c>
      <c r="J389" s="225">
        <v>2329</v>
      </c>
      <c r="K389" s="561">
        <v>1900</v>
      </c>
      <c r="L389" s="24">
        <v>1900</v>
      </c>
      <c r="M389" s="225">
        <v>1900</v>
      </c>
      <c r="O389" s="201"/>
    </row>
    <row r="390" spans="1:15" ht="15">
      <c r="A390" s="179">
        <v>637004</v>
      </c>
      <c r="B390" s="78"/>
      <c r="C390" s="120">
        <v>41</v>
      </c>
      <c r="D390" s="559" t="s">
        <v>271</v>
      </c>
      <c r="E390" s="587" t="s">
        <v>275</v>
      </c>
      <c r="F390" s="180">
        <v>441</v>
      </c>
      <c r="G390" s="180">
        <v>380</v>
      </c>
      <c r="H390" s="80"/>
      <c r="I390" s="81"/>
      <c r="J390" s="180"/>
      <c r="K390" s="80"/>
      <c r="L390" s="81"/>
      <c r="M390" s="180"/>
      <c r="O390" s="201"/>
    </row>
    <row r="391" spans="1:15" ht="15">
      <c r="A391" s="179">
        <v>637004</v>
      </c>
      <c r="B391" s="78">
        <v>5</v>
      </c>
      <c r="C391" s="120">
        <v>41</v>
      </c>
      <c r="D391" s="559" t="s">
        <v>271</v>
      </c>
      <c r="E391" s="587" t="s">
        <v>195</v>
      </c>
      <c r="F391" s="231"/>
      <c r="G391" s="231">
        <v>131</v>
      </c>
      <c r="H391" s="54">
        <v>200</v>
      </c>
      <c r="I391" s="37">
        <v>200</v>
      </c>
      <c r="J391" s="196">
        <v>55</v>
      </c>
      <c r="K391" s="54"/>
      <c r="L391" s="22">
        <v>50</v>
      </c>
      <c r="M391" s="194">
        <v>150</v>
      </c>
      <c r="O391" s="201"/>
    </row>
    <row r="392" spans="1:13" ht="15">
      <c r="A392" s="179">
        <v>637015</v>
      </c>
      <c r="B392" s="78"/>
      <c r="C392" s="120"/>
      <c r="D392" s="559" t="s">
        <v>75</v>
      </c>
      <c r="E392" s="587" t="s">
        <v>155</v>
      </c>
      <c r="F392" s="180"/>
      <c r="G392" s="180"/>
      <c r="H392" s="80">
        <v>120</v>
      </c>
      <c r="I392" s="81">
        <v>120</v>
      </c>
      <c r="J392" s="180">
        <v>119</v>
      </c>
      <c r="K392" s="80">
        <v>120</v>
      </c>
      <c r="L392" s="81">
        <v>120</v>
      </c>
      <c r="M392" s="180">
        <v>120</v>
      </c>
    </row>
    <row r="393" spans="1:13" ht="15">
      <c r="A393" s="177">
        <v>642</v>
      </c>
      <c r="B393" s="3"/>
      <c r="C393" s="145"/>
      <c r="D393" s="559"/>
      <c r="E393" s="577" t="s">
        <v>276</v>
      </c>
      <c r="F393" s="178">
        <f>SUM(F394:F397)</f>
        <v>6015</v>
      </c>
      <c r="G393" s="178">
        <f aca="true" t="shared" si="40" ref="G393:M393">SUM(G394:G397)</f>
        <v>2273</v>
      </c>
      <c r="H393" s="5">
        <f t="shared" si="40"/>
        <v>1560</v>
      </c>
      <c r="I393" s="4">
        <f t="shared" si="40"/>
        <v>2960</v>
      </c>
      <c r="J393" s="178">
        <f t="shared" si="40"/>
        <v>2827</v>
      </c>
      <c r="K393" s="5">
        <f t="shared" si="40"/>
        <v>1910</v>
      </c>
      <c r="L393" s="4">
        <f t="shared" si="40"/>
        <v>1910</v>
      </c>
      <c r="M393" s="178">
        <f t="shared" si="40"/>
        <v>1800</v>
      </c>
    </row>
    <row r="394" spans="1:13" ht="15">
      <c r="A394" s="193">
        <v>642002</v>
      </c>
      <c r="B394" s="23">
        <v>3</v>
      </c>
      <c r="C394" s="696">
        <v>41</v>
      </c>
      <c r="D394" s="566" t="s">
        <v>175</v>
      </c>
      <c r="E394" s="562" t="s">
        <v>277</v>
      </c>
      <c r="F394" s="196">
        <v>795</v>
      </c>
      <c r="G394" s="196">
        <v>518</v>
      </c>
      <c r="H394" s="37">
        <v>650</v>
      </c>
      <c r="I394" s="37">
        <v>800</v>
      </c>
      <c r="J394" s="196">
        <v>777</v>
      </c>
      <c r="K394" s="37">
        <v>800</v>
      </c>
      <c r="L394" s="37">
        <v>800</v>
      </c>
      <c r="M394" s="198">
        <v>800</v>
      </c>
    </row>
    <row r="395" spans="1:13" ht="15">
      <c r="A395" s="184">
        <v>642006</v>
      </c>
      <c r="B395" s="9"/>
      <c r="C395" s="709">
        <v>41</v>
      </c>
      <c r="D395" s="567" t="s">
        <v>175</v>
      </c>
      <c r="E395" s="359" t="s">
        <v>278</v>
      </c>
      <c r="F395" s="185">
        <v>300</v>
      </c>
      <c r="G395" s="185">
        <v>300</v>
      </c>
      <c r="H395" s="49">
        <v>450</v>
      </c>
      <c r="I395" s="8">
        <v>700</v>
      </c>
      <c r="J395" s="185">
        <v>700</v>
      </c>
      <c r="K395" s="49">
        <v>650</v>
      </c>
      <c r="L395" s="8">
        <v>650</v>
      </c>
      <c r="M395" s="185">
        <v>650</v>
      </c>
    </row>
    <row r="396" spans="1:16" ht="15">
      <c r="A396" s="184">
        <v>642011</v>
      </c>
      <c r="B396" s="9"/>
      <c r="C396" s="709">
        <v>41</v>
      </c>
      <c r="D396" s="567" t="s">
        <v>175</v>
      </c>
      <c r="E396" s="359" t="s">
        <v>279</v>
      </c>
      <c r="F396" s="185">
        <v>420</v>
      </c>
      <c r="G396" s="185">
        <v>455</v>
      </c>
      <c r="H396" s="49">
        <v>460</v>
      </c>
      <c r="I396" s="8">
        <v>460</v>
      </c>
      <c r="J396" s="185">
        <v>350</v>
      </c>
      <c r="K396" s="49">
        <v>460</v>
      </c>
      <c r="L396" s="8">
        <v>460</v>
      </c>
      <c r="M396" s="185">
        <v>350</v>
      </c>
      <c r="P396" s="201"/>
    </row>
    <row r="397" spans="1:13" ht="15">
      <c r="A397" s="195">
        <v>642007</v>
      </c>
      <c r="B397" s="16"/>
      <c r="C397" s="221">
        <v>41</v>
      </c>
      <c r="D397" s="567" t="s">
        <v>175</v>
      </c>
      <c r="E397" s="574" t="s">
        <v>280</v>
      </c>
      <c r="F397" s="225">
        <v>4500</v>
      </c>
      <c r="G397" s="225">
        <v>1000</v>
      </c>
      <c r="H397" s="37"/>
      <c r="I397" s="37">
        <v>1000</v>
      </c>
      <c r="J397" s="196">
        <v>1000</v>
      </c>
      <c r="K397" s="200"/>
      <c r="L397" s="37"/>
      <c r="M397" s="198"/>
    </row>
    <row r="398" spans="1:13" ht="15.75" thickBot="1">
      <c r="A398" s="275"/>
      <c r="B398" s="110"/>
      <c r="C398" s="727"/>
      <c r="D398" s="588"/>
      <c r="E398" s="601"/>
      <c r="F398" s="350"/>
      <c r="G398" s="350"/>
      <c r="H398" s="513"/>
      <c r="I398" s="142"/>
      <c r="J398" s="249"/>
      <c r="K398" s="142"/>
      <c r="L398" s="142"/>
      <c r="M398" s="253"/>
    </row>
    <row r="399" spans="1:17" ht="15.75" thickBot="1">
      <c r="A399" s="71" t="s">
        <v>281</v>
      </c>
      <c r="B399" s="18"/>
      <c r="C399" s="706"/>
      <c r="D399" s="553"/>
      <c r="E399" s="59" t="s">
        <v>282</v>
      </c>
      <c r="F399" s="19">
        <f>SUM(F400+F402+F403)</f>
        <v>848</v>
      </c>
      <c r="G399" s="19">
        <f>SUM(G400+G402+G403)</f>
        <v>123</v>
      </c>
      <c r="H399" s="72">
        <f>H400+H402+H403</f>
        <v>575</v>
      </c>
      <c r="I399" s="70">
        <f>I400+I402+I403+I405</f>
        <v>7975</v>
      </c>
      <c r="J399" s="19">
        <f>J400+J402+J403+J405</f>
        <v>7698</v>
      </c>
      <c r="K399" s="72">
        <f>K400+K403</f>
        <v>575</v>
      </c>
      <c r="L399" s="70">
        <f>L400+L405+L403</f>
        <v>575</v>
      </c>
      <c r="M399" s="19">
        <f>M400+M405+M403</f>
        <v>572</v>
      </c>
      <c r="Q399" s="201"/>
    </row>
    <row r="400" spans="1:13" ht="13.5" customHeight="1">
      <c r="A400" s="278">
        <v>632</v>
      </c>
      <c r="B400" s="101"/>
      <c r="C400" s="151"/>
      <c r="D400" s="584"/>
      <c r="E400" s="585" t="s">
        <v>232</v>
      </c>
      <c r="F400" s="230">
        <v>848</v>
      </c>
      <c r="G400" s="230">
        <v>123</v>
      </c>
      <c r="H400" s="113">
        <v>500</v>
      </c>
      <c r="I400" s="104">
        <v>500</v>
      </c>
      <c r="J400" s="230">
        <v>248</v>
      </c>
      <c r="K400" s="113">
        <f>K401</f>
        <v>500</v>
      </c>
      <c r="L400" s="104">
        <f>L401</f>
        <v>500</v>
      </c>
      <c r="M400" s="230">
        <f>M401</f>
        <v>500</v>
      </c>
    </row>
    <row r="401" spans="1:13" ht="13.5" customHeight="1">
      <c r="A401" s="186">
        <v>632001</v>
      </c>
      <c r="B401" s="11">
        <v>1</v>
      </c>
      <c r="C401" s="219">
        <v>41</v>
      </c>
      <c r="D401" s="559" t="s">
        <v>271</v>
      </c>
      <c r="E401" s="574" t="s">
        <v>89</v>
      </c>
      <c r="F401" s="187">
        <v>848</v>
      </c>
      <c r="G401" s="187">
        <v>123</v>
      </c>
      <c r="H401" s="83">
        <v>1000</v>
      </c>
      <c r="I401" s="10">
        <v>500</v>
      </c>
      <c r="J401" s="187">
        <v>248</v>
      </c>
      <c r="K401" s="83">
        <v>500</v>
      </c>
      <c r="L401" s="10">
        <v>500</v>
      </c>
      <c r="M401" s="187">
        <v>500</v>
      </c>
    </row>
    <row r="402" spans="1:13" ht="1.5" customHeight="1" hidden="1">
      <c r="A402" s="177">
        <v>635</v>
      </c>
      <c r="B402" s="3"/>
      <c r="C402" s="145"/>
      <c r="D402" s="559"/>
      <c r="E402" s="577" t="s">
        <v>283</v>
      </c>
      <c r="F402" s="178">
        <v>0</v>
      </c>
      <c r="G402" s="178">
        <v>0</v>
      </c>
      <c r="H402" s="5">
        <v>0</v>
      </c>
      <c r="I402" s="4">
        <v>0</v>
      </c>
      <c r="J402" s="178">
        <v>0</v>
      </c>
      <c r="K402" s="5" t="e">
        <f>#REF!</f>
        <v>#REF!</v>
      </c>
      <c r="L402" s="4" t="e">
        <f>#REF!</f>
        <v>#REF!</v>
      </c>
      <c r="M402" s="178" t="e">
        <f>#REF!</f>
        <v>#REF!</v>
      </c>
    </row>
    <row r="403" spans="1:13" ht="15">
      <c r="A403" s="207">
        <v>633</v>
      </c>
      <c r="B403" s="3"/>
      <c r="C403" s="145"/>
      <c r="D403" s="559"/>
      <c r="E403" s="577" t="s">
        <v>94</v>
      </c>
      <c r="F403" s="178"/>
      <c r="G403" s="178"/>
      <c r="H403" s="5">
        <v>75</v>
      </c>
      <c r="I403" s="5">
        <v>75</v>
      </c>
      <c r="J403" s="178">
        <v>50</v>
      </c>
      <c r="K403" s="5">
        <f>K404</f>
        <v>75</v>
      </c>
      <c r="L403" s="5">
        <f>L404</f>
        <v>75</v>
      </c>
      <c r="M403" s="181">
        <f>M404</f>
        <v>72</v>
      </c>
    </row>
    <row r="404" spans="1:13" ht="14.25" customHeight="1">
      <c r="A404" s="179">
        <v>633006</v>
      </c>
      <c r="B404" s="79">
        <v>7</v>
      </c>
      <c r="C404" s="78">
        <v>41</v>
      </c>
      <c r="D404" s="559" t="s">
        <v>271</v>
      </c>
      <c r="E404" s="587" t="s">
        <v>214</v>
      </c>
      <c r="F404" s="180"/>
      <c r="G404" s="180"/>
      <c r="H404" s="179">
        <v>75</v>
      </c>
      <c r="I404" s="80">
        <v>75</v>
      </c>
      <c r="J404" s="180">
        <v>50</v>
      </c>
      <c r="K404" s="80">
        <v>75</v>
      </c>
      <c r="L404" s="80">
        <v>75</v>
      </c>
      <c r="M404" s="180">
        <v>72</v>
      </c>
    </row>
    <row r="405" spans="1:13" ht="14.25" customHeight="1">
      <c r="A405" s="190">
        <v>637</v>
      </c>
      <c r="B405" s="20"/>
      <c r="C405" s="721"/>
      <c r="D405" s="586"/>
      <c r="E405" s="747" t="s">
        <v>138</v>
      </c>
      <c r="F405" s="237"/>
      <c r="G405" s="237"/>
      <c r="H405" s="130"/>
      <c r="I405" s="21">
        <v>7400</v>
      </c>
      <c r="J405" s="21">
        <v>7400</v>
      </c>
      <c r="K405" s="130"/>
      <c r="L405" s="21"/>
      <c r="M405" s="237"/>
    </row>
    <row r="406" spans="1:13" ht="14.25" customHeight="1">
      <c r="A406" s="785">
        <v>637011</v>
      </c>
      <c r="B406" s="34"/>
      <c r="C406" s="14">
        <v>111</v>
      </c>
      <c r="D406" s="557" t="s">
        <v>271</v>
      </c>
      <c r="E406" s="359" t="s">
        <v>474</v>
      </c>
      <c r="F406" s="185"/>
      <c r="G406" s="185"/>
      <c r="H406" s="49"/>
      <c r="I406" s="49">
        <v>1200</v>
      </c>
      <c r="J406" s="185">
        <v>1200</v>
      </c>
      <c r="K406" s="49"/>
      <c r="L406" s="49"/>
      <c r="M406" s="185"/>
    </row>
    <row r="407" spans="1:13" ht="14.25" customHeight="1">
      <c r="A407" s="184">
        <v>637011</v>
      </c>
      <c r="B407" s="34"/>
      <c r="C407" s="14">
        <v>41</v>
      </c>
      <c r="D407" s="557" t="s">
        <v>271</v>
      </c>
      <c r="E407" s="359" t="s">
        <v>474</v>
      </c>
      <c r="F407" s="185"/>
      <c r="G407" s="185"/>
      <c r="H407" s="49"/>
      <c r="I407" s="49">
        <v>1400</v>
      </c>
      <c r="J407" s="185">
        <v>1400</v>
      </c>
      <c r="K407" s="49"/>
      <c r="L407" s="8"/>
      <c r="M407" s="185"/>
    </row>
    <row r="408" spans="1:13" ht="14.25" customHeight="1">
      <c r="A408" s="195">
        <v>637011</v>
      </c>
      <c r="B408" s="36"/>
      <c r="C408" s="219">
        <v>41</v>
      </c>
      <c r="D408" s="554" t="s">
        <v>271</v>
      </c>
      <c r="E408" s="574" t="s">
        <v>336</v>
      </c>
      <c r="F408" s="187"/>
      <c r="G408" s="196"/>
      <c r="H408" s="37"/>
      <c r="I408" s="37">
        <v>4800</v>
      </c>
      <c r="J408" s="187">
        <v>4800</v>
      </c>
      <c r="K408" s="83"/>
      <c r="L408" s="83"/>
      <c r="M408" s="187"/>
    </row>
    <row r="409" spans="1:13" ht="15.75" thickBot="1">
      <c r="A409" s="283"/>
      <c r="B409" s="110"/>
      <c r="C409" s="721"/>
      <c r="D409" s="555"/>
      <c r="E409" s="795"/>
      <c r="F409" s="351"/>
      <c r="G409" s="350"/>
      <c r="H409" s="513"/>
      <c r="I409" s="143"/>
      <c r="J409" s="657"/>
      <c r="K409" s="796"/>
      <c r="L409" s="354"/>
      <c r="M409" s="191"/>
    </row>
    <row r="410" spans="1:13" ht="15.75" thickBot="1">
      <c r="A410" s="199" t="s">
        <v>404</v>
      </c>
      <c r="B410" s="100"/>
      <c r="C410" s="57"/>
      <c r="D410" s="553"/>
      <c r="E410" s="59" t="s">
        <v>341</v>
      </c>
      <c r="F410" s="19">
        <f>F411+F412+F425+F421+F431+F453+F456+F470+F451+F422</f>
        <v>176512</v>
      </c>
      <c r="G410" s="19">
        <f>G411+G412+G425+G421+G431+G453+G456+G470+G451+G422</f>
        <v>194509</v>
      </c>
      <c r="H410" s="72">
        <f>H411+H412+H425+H421+H431+H451+H453+H456+H470+H422</f>
        <v>227970</v>
      </c>
      <c r="I410" s="70">
        <f>I411+I412+I425+I421+I431+I451+I453+I456+I470+I422</f>
        <v>230340</v>
      </c>
      <c r="J410" s="19">
        <f>J411+J412+J425+J421+J431+J451+J453+J456+J470</f>
        <v>217625</v>
      </c>
      <c r="K410" s="72">
        <f>K411+K412+K425+K422+K431+K451+K453+K456+K470</f>
        <v>264730</v>
      </c>
      <c r="L410" s="70">
        <f>L411+L412+L425+L421+L431+L451+L453+L456+L470</f>
        <v>230880</v>
      </c>
      <c r="M410" s="19">
        <f>M411+M412+M425+M421+M431+M451+M453+M456+M470</f>
        <v>229930</v>
      </c>
    </row>
    <row r="411" spans="1:13" ht="15">
      <c r="A411" s="278">
        <v>611000</v>
      </c>
      <c r="B411" s="151"/>
      <c r="C411" s="151">
        <v>41</v>
      </c>
      <c r="D411" s="584" t="s">
        <v>284</v>
      </c>
      <c r="E411" s="585" t="s">
        <v>76</v>
      </c>
      <c r="F411" s="230">
        <v>88461</v>
      </c>
      <c r="G411" s="230">
        <v>97130</v>
      </c>
      <c r="H411" s="113">
        <v>129000</v>
      </c>
      <c r="I411" s="104">
        <v>129000</v>
      </c>
      <c r="J411" s="230">
        <v>125932</v>
      </c>
      <c r="K411" s="113">
        <v>139000</v>
      </c>
      <c r="L411" s="104">
        <v>139000</v>
      </c>
      <c r="M411" s="230">
        <v>139000</v>
      </c>
    </row>
    <row r="412" spans="1:13" ht="15">
      <c r="A412" s="215">
        <v>62</v>
      </c>
      <c r="B412" s="109"/>
      <c r="C412" s="155"/>
      <c r="D412" s="555"/>
      <c r="E412" s="600" t="s">
        <v>77</v>
      </c>
      <c r="F412" s="233">
        <f>SUM(F413:F420)</f>
        <v>30971</v>
      </c>
      <c r="G412" s="233">
        <f aca="true" t="shared" si="41" ref="G412:M412">SUM(G413:G420)</f>
        <v>35394</v>
      </c>
      <c r="H412" s="75">
        <f t="shared" si="41"/>
        <v>45750</v>
      </c>
      <c r="I412" s="75">
        <f t="shared" si="41"/>
        <v>45750</v>
      </c>
      <c r="J412" s="233">
        <f t="shared" si="41"/>
        <v>43744</v>
      </c>
      <c r="K412" s="75">
        <f t="shared" si="41"/>
        <v>48800</v>
      </c>
      <c r="L412" s="75">
        <f t="shared" si="41"/>
        <v>48800</v>
      </c>
      <c r="M412" s="223">
        <f t="shared" si="41"/>
        <v>48800</v>
      </c>
    </row>
    <row r="413" spans="1:13" ht="15">
      <c r="A413" s="193">
        <v>621000</v>
      </c>
      <c r="B413" s="23"/>
      <c r="C413" s="696">
        <v>41</v>
      </c>
      <c r="D413" s="566" t="s">
        <v>284</v>
      </c>
      <c r="E413" s="578" t="s">
        <v>78</v>
      </c>
      <c r="F413" s="194">
        <v>2622</v>
      </c>
      <c r="G413" s="194">
        <v>3084</v>
      </c>
      <c r="H413" s="54">
        <v>5000</v>
      </c>
      <c r="I413" s="22">
        <v>3600</v>
      </c>
      <c r="J413" s="194">
        <v>3216</v>
      </c>
      <c r="K413" s="54">
        <v>2500</v>
      </c>
      <c r="L413" s="22">
        <v>2500</v>
      </c>
      <c r="M413" s="194">
        <v>2500</v>
      </c>
    </row>
    <row r="414" spans="1:13" ht="15">
      <c r="A414" s="182">
        <v>623000</v>
      </c>
      <c r="B414" s="53"/>
      <c r="C414" s="88">
        <v>41</v>
      </c>
      <c r="D414" s="567" t="s">
        <v>284</v>
      </c>
      <c r="E414" s="579" t="s">
        <v>79</v>
      </c>
      <c r="F414" s="185">
        <v>6085</v>
      </c>
      <c r="G414" s="185">
        <v>6944</v>
      </c>
      <c r="H414" s="49">
        <v>7900</v>
      </c>
      <c r="I414" s="8">
        <v>9300</v>
      </c>
      <c r="J414" s="185">
        <v>9253</v>
      </c>
      <c r="K414" s="49">
        <v>11400</v>
      </c>
      <c r="L414" s="8">
        <v>11400</v>
      </c>
      <c r="M414" s="185">
        <v>11400</v>
      </c>
    </row>
    <row r="415" spans="1:13" ht="15">
      <c r="A415" s="184">
        <v>625001</v>
      </c>
      <c r="B415" s="9"/>
      <c r="C415" s="14">
        <v>41</v>
      </c>
      <c r="D415" s="557" t="s">
        <v>284</v>
      </c>
      <c r="E415" s="359" t="s">
        <v>80</v>
      </c>
      <c r="F415" s="185">
        <v>1247</v>
      </c>
      <c r="G415" s="185">
        <v>1421</v>
      </c>
      <c r="H415" s="37">
        <v>1900</v>
      </c>
      <c r="I415" s="13">
        <v>1900</v>
      </c>
      <c r="J415" s="196">
        <v>1765</v>
      </c>
      <c r="K415" s="37">
        <v>2000</v>
      </c>
      <c r="L415" s="13">
        <v>2000</v>
      </c>
      <c r="M415" s="196">
        <v>2000</v>
      </c>
    </row>
    <row r="416" spans="1:13" ht="15">
      <c r="A416" s="184">
        <v>625002</v>
      </c>
      <c r="B416" s="9"/>
      <c r="C416" s="14">
        <v>41</v>
      </c>
      <c r="D416" s="557" t="s">
        <v>284</v>
      </c>
      <c r="E416" s="359" t="s">
        <v>81</v>
      </c>
      <c r="F416" s="196">
        <v>12496</v>
      </c>
      <c r="G416" s="196">
        <v>14298</v>
      </c>
      <c r="H416" s="55">
        <v>18500</v>
      </c>
      <c r="I416" s="25">
        <v>18500</v>
      </c>
      <c r="J416" s="226">
        <v>17654</v>
      </c>
      <c r="K416" s="55">
        <v>19500</v>
      </c>
      <c r="L416" s="25">
        <v>19500</v>
      </c>
      <c r="M416" s="226">
        <v>19500</v>
      </c>
    </row>
    <row r="417" spans="1:13" ht="15">
      <c r="A417" s="184">
        <v>625003</v>
      </c>
      <c r="B417" s="9"/>
      <c r="C417" s="14">
        <v>41</v>
      </c>
      <c r="D417" s="557" t="s">
        <v>284</v>
      </c>
      <c r="E417" s="359" t="s">
        <v>82</v>
      </c>
      <c r="F417" s="185">
        <v>713</v>
      </c>
      <c r="G417" s="185">
        <v>737</v>
      </c>
      <c r="H417" s="55">
        <v>1050</v>
      </c>
      <c r="I417" s="25">
        <v>1050</v>
      </c>
      <c r="J417" s="226">
        <v>1009</v>
      </c>
      <c r="K417" s="55">
        <v>1150</v>
      </c>
      <c r="L417" s="25">
        <v>1150</v>
      </c>
      <c r="M417" s="226">
        <v>1150</v>
      </c>
    </row>
    <row r="418" spans="1:13" ht="15">
      <c r="A418" s="184">
        <v>625004</v>
      </c>
      <c r="B418" s="9"/>
      <c r="C418" s="14">
        <v>41</v>
      </c>
      <c r="D418" s="557" t="s">
        <v>284</v>
      </c>
      <c r="E418" s="359" t="s">
        <v>83</v>
      </c>
      <c r="F418" s="185">
        <v>2677</v>
      </c>
      <c r="G418" s="185">
        <v>3045</v>
      </c>
      <c r="H418" s="55">
        <v>3900</v>
      </c>
      <c r="I418" s="25">
        <v>3900</v>
      </c>
      <c r="J418" s="226">
        <v>3644</v>
      </c>
      <c r="K418" s="55">
        <v>4200</v>
      </c>
      <c r="L418" s="25">
        <v>4200</v>
      </c>
      <c r="M418" s="226">
        <v>4200</v>
      </c>
    </row>
    <row r="419" spans="1:13" ht="12.75" customHeight="1">
      <c r="A419" s="184">
        <v>625005</v>
      </c>
      <c r="B419" s="9"/>
      <c r="C419" s="14">
        <v>41</v>
      </c>
      <c r="D419" s="557" t="s">
        <v>284</v>
      </c>
      <c r="E419" s="359" t="s">
        <v>84</v>
      </c>
      <c r="F419" s="185">
        <v>892</v>
      </c>
      <c r="G419" s="185">
        <v>1015</v>
      </c>
      <c r="H419" s="49">
        <v>1300</v>
      </c>
      <c r="I419" s="8">
        <v>1300</v>
      </c>
      <c r="J419" s="185">
        <v>1214</v>
      </c>
      <c r="K419" s="49">
        <v>1400</v>
      </c>
      <c r="L419" s="8">
        <v>1400</v>
      </c>
      <c r="M419" s="185">
        <v>1400</v>
      </c>
    </row>
    <row r="420" spans="1:13" ht="16.5" customHeight="1">
      <c r="A420" s="192">
        <v>625007</v>
      </c>
      <c r="B420" s="11"/>
      <c r="C420" s="219">
        <v>41</v>
      </c>
      <c r="D420" s="558" t="s">
        <v>284</v>
      </c>
      <c r="E420" s="574" t="s">
        <v>85</v>
      </c>
      <c r="F420" s="196">
        <v>4239</v>
      </c>
      <c r="G420" s="196">
        <v>4850</v>
      </c>
      <c r="H420" s="37">
        <v>6200</v>
      </c>
      <c r="I420" s="13">
        <v>6200</v>
      </c>
      <c r="J420" s="196">
        <v>5989</v>
      </c>
      <c r="K420" s="37">
        <v>6650</v>
      </c>
      <c r="L420" s="13">
        <v>6650</v>
      </c>
      <c r="M420" s="196">
        <v>6650</v>
      </c>
    </row>
    <row r="421" spans="1:19" ht="1.5" customHeight="1">
      <c r="A421" s="215">
        <v>631</v>
      </c>
      <c r="B421" s="109"/>
      <c r="C421" s="708"/>
      <c r="D421" s="559" t="s">
        <v>284</v>
      </c>
      <c r="E421" s="577" t="s">
        <v>285</v>
      </c>
      <c r="F421" s="178">
        <v>0</v>
      </c>
      <c r="G421" s="178">
        <v>0</v>
      </c>
      <c r="H421" s="5">
        <v>0</v>
      </c>
      <c r="I421" s="4">
        <v>0</v>
      </c>
      <c r="J421" s="178">
        <v>0</v>
      </c>
      <c r="K421" s="5">
        <v>0</v>
      </c>
      <c r="L421" s="4">
        <v>0</v>
      </c>
      <c r="M421" s="178">
        <v>0</v>
      </c>
      <c r="S421" s="797"/>
    </row>
    <row r="422" spans="1:13" ht="14.25" customHeight="1">
      <c r="A422" s="207">
        <v>631</v>
      </c>
      <c r="B422" s="77"/>
      <c r="C422" s="708"/>
      <c r="D422" s="554"/>
      <c r="E422" s="577" t="s">
        <v>349</v>
      </c>
      <c r="F422" s="178">
        <v>71</v>
      </c>
      <c r="G422" s="178"/>
      <c r="H422" s="5">
        <v>50</v>
      </c>
      <c r="I422" s="4">
        <v>50</v>
      </c>
      <c r="J422" s="178">
        <v>23</v>
      </c>
      <c r="K422" s="5">
        <f>K423</f>
        <v>50</v>
      </c>
      <c r="L422" s="4">
        <f>L423</f>
        <v>50</v>
      </c>
      <c r="M422" s="178">
        <f>M423</f>
        <v>50</v>
      </c>
    </row>
    <row r="423" spans="1:13" ht="15" customHeight="1">
      <c r="A423" s="179">
        <v>631001</v>
      </c>
      <c r="B423" s="79"/>
      <c r="C423" s="122">
        <v>41</v>
      </c>
      <c r="D423" s="554" t="s">
        <v>284</v>
      </c>
      <c r="E423" s="587" t="s">
        <v>350</v>
      </c>
      <c r="F423" s="180">
        <v>71</v>
      </c>
      <c r="G423" s="180"/>
      <c r="H423" s="80">
        <v>50</v>
      </c>
      <c r="I423" s="81">
        <v>50</v>
      </c>
      <c r="J423" s="180">
        <v>23</v>
      </c>
      <c r="K423" s="80">
        <v>50</v>
      </c>
      <c r="L423" s="81">
        <v>50</v>
      </c>
      <c r="M423" s="180">
        <v>50</v>
      </c>
    </row>
    <row r="424" spans="1:16" ht="0.75" customHeight="1">
      <c r="A424" s="215"/>
      <c r="B424" s="109"/>
      <c r="C424" s="708"/>
      <c r="D424" s="559"/>
      <c r="E424" s="577"/>
      <c r="F424" s="178"/>
      <c r="G424" s="178"/>
      <c r="H424" s="5"/>
      <c r="I424" s="4"/>
      <c r="J424" s="178"/>
      <c r="K424" s="5"/>
      <c r="L424" s="4"/>
      <c r="M424" s="178"/>
      <c r="P424" s="201"/>
    </row>
    <row r="425" spans="1:16" ht="15">
      <c r="A425" s="207">
        <v>632</v>
      </c>
      <c r="B425" s="77"/>
      <c r="C425" s="86"/>
      <c r="D425" s="559"/>
      <c r="E425" s="577" t="s">
        <v>87</v>
      </c>
      <c r="F425" s="178">
        <f>SUM(F426:F430)</f>
        <v>24808</v>
      </c>
      <c r="G425" s="178">
        <f aca="true" t="shared" si="42" ref="G425:M425">SUM(G426:G430)</f>
        <v>20378</v>
      </c>
      <c r="H425" s="5">
        <f t="shared" si="42"/>
        <v>29600</v>
      </c>
      <c r="I425" s="4">
        <f t="shared" si="42"/>
        <v>21559</v>
      </c>
      <c r="J425" s="178">
        <f t="shared" si="42"/>
        <v>19837</v>
      </c>
      <c r="K425" s="5">
        <f t="shared" si="42"/>
        <v>24120</v>
      </c>
      <c r="L425" s="4">
        <f t="shared" si="42"/>
        <v>24120</v>
      </c>
      <c r="M425" s="178">
        <f t="shared" si="42"/>
        <v>24120</v>
      </c>
      <c r="P425" s="201"/>
    </row>
    <row r="426" spans="1:16" ht="15">
      <c r="A426" s="193">
        <v>632001</v>
      </c>
      <c r="B426" s="23">
        <v>1</v>
      </c>
      <c r="C426" s="696">
        <v>41</v>
      </c>
      <c r="D426" s="567" t="s">
        <v>284</v>
      </c>
      <c r="E426" s="578" t="s">
        <v>89</v>
      </c>
      <c r="F426" s="194">
        <v>3619</v>
      </c>
      <c r="G426" s="194">
        <v>2589</v>
      </c>
      <c r="H426" s="118">
        <v>2500</v>
      </c>
      <c r="I426" s="96">
        <v>3800</v>
      </c>
      <c r="J426" s="231">
        <v>3723</v>
      </c>
      <c r="K426" s="118">
        <v>4000</v>
      </c>
      <c r="L426" s="96">
        <v>4000</v>
      </c>
      <c r="M426" s="231">
        <v>4000</v>
      </c>
      <c r="P426" s="201"/>
    </row>
    <row r="427" spans="1:16" ht="13.5" customHeight="1">
      <c r="A427" s="184">
        <v>632001</v>
      </c>
      <c r="B427" s="9">
        <v>3</v>
      </c>
      <c r="C427" s="88">
        <v>41</v>
      </c>
      <c r="D427" s="557" t="s">
        <v>284</v>
      </c>
      <c r="E427" s="359" t="s">
        <v>193</v>
      </c>
      <c r="F427" s="185">
        <v>19676</v>
      </c>
      <c r="G427" s="185">
        <v>15910</v>
      </c>
      <c r="H427" s="55">
        <v>25000</v>
      </c>
      <c r="I427" s="25">
        <v>15639</v>
      </c>
      <c r="J427" s="226">
        <v>14352</v>
      </c>
      <c r="K427" s="55">
        <v>18000</v>
      </c>
      <c r="L427" s="25">
        <v>18000</v>
      </c>
      <c r="M427" s="226">
        <v>18000</v>
      </c>
      <c r="P427" s="201"/>
    </row>
    <row r="428" spans="1:13" ht="16.5" customHeight="1">
      <c r="A428" s="184">
        <v>632002</v>
      </c>
      <c r="B428" s="9"/>
      <c r="C428" s="14">
        <v>41</v>
      </c>
      <c r="D428" s="557" t="s">
        <v>284</v>
      </c>
      <c r="E428" s="359" t="s">
        <v>286</v>
      </c>
      <c r="F428" s="183">
        <v>1123</v>
      </c>
      <c r="G428" s="183">
        <v>1641</v>
      </c>
      <c r="H428" s="49">
        <v>1600</v>
      </c>
      <c r="I428" s="8">
        <v>1600</v>
      </c>
      <c r="J428" s="185">
        <v>1567</v>
      </c>
      <c r="K428" s="49">
        <v>1600</v>
      </c>
      <c r="L428" s="8">
        <v>1600</v>
      </c>
      <c r="M428" s="185">
        <v>1600</v>
      </c>
    </row>
    <row r="429" spans="1:16" ht="15">
      <c r="A429" s="184">
        <v>632003</v>
      </c>
      <c r="B429" s="9">
        <v>2</v>
      </c>
      <c r="C429" s="14">
        <v>41</v>
      </c>
      <c r="D429" s="555" t="s">
        <v>284</v>
      </c>
      <c r="E429" s="359" t="s">
        <v>287</v>
      </c>
      <c r="F429" s="185"/>
      <c r="G429" s="185">
        <v>15</v>
      </c>
      <c r="H429" s="49"/>
      <c r="I429" s="8">
        <v>20</v>
      </c>
      <c r="J429" s="185">
        <v>15</v>
      </c>
      <c r="K429" s="49">
        <v>20</v>
      </c>
      <c r="L429" s="8">
        <v>20</v>
      </c>
      <c r="M429" s="185">
        <v>20</v>
      </c>
      <c r="P429" s="201"/>
    </row>
    <row r="430" spans="1:13" ht="15">
      <c r="A430" s="186">
        <v>632003</v>
      </c>
      <c r="B430" s="50">
        <v>1</v>
      </c>
      <c r="C430" s="140">
        <v>41</v>
      </c>
      <c r="D430" s="558" t="s">
        <v>284</v>
      </c>
      <c r="E430" s="590" t="s">
        <v>91</v>
      </c>
      <c r="F430" s="236">
        <v>390</v>
      </c>
      <c r="G430" s="236">
        <v>223</v>
      </c>
      <c r="H430" s="83">
        <v>500</v>
      </c>
      <c r="I430" s="83">
        <v>500</v>
      </c>
      <c r="J430" s="187">
        <v>180</v>
      </c>
      <c r="K430" s="83">
        <v>500</v>
      </c>
      <c r="L430" s="83">
        <v>500</v>
      </c>
      <c r="M430" s="229">
        <v>500</v>
      </c>
    </row>
    <row r="431" spans="1:13" ht="15">
      <c r="A431" s="207">
        <v>633</v>
      </c>
      <c r="B431" s="77"/>
      <c r="C431" s="709"/>
      <c r="D431" s="555"/>
      <c r="E431" s="600" t="s">
        <v>94</v>
      </c>
      <c r="F431" s="237">
        <f aca="true" t="shared" si="43" ref="F431:M431">SUM(F432:F450)</f>
        <v>11573</v>
      </c>
      <c r="G431" s="237">
        <f t="shared" si="43"/>
        <v>27732</v>
      </c>
      <c r="H431" s="5">
        <f t="shared" si="43"/>
        <v>8750</v>
      </c>
      <c r="I431" s="4">
        <f t="shared" si="43"/>
        <v>14381</v>
      </c>
      <c r="J431" s="178">
        <f t="shared" si="43"/>
        <v>9985</v>
      </c>
      <c r="K431" s="5">
        <f t="shared" si="43"/>
        <v>7640</v>
      </c>
      <c r="L431" s="4">
        <f t="shared" si="43"/>
        <v>7640</v>
      </c>
      <c r="M431" s="178">
        <f t="shared" si="43"/>
        <v>7590</v>
      </c>
    </row>
    <row r="432" spans="1:16" ht="15">
      <c r="A432" s="193">
        <v>633001</v>
      </c>
      <c r="B432" s="23">
        <v>16</v>
      </c>
      <c r="C432" s="696">
        <v>41</v>
      </c>
      <c r="D432" s="566" t="s">
        <v>284</v>
      </c>
      <c r="E432" s="578" t="s">
        <v>288</v>
      </c>
      <c r="F432" s="194">
        <v>3911</v>
      </c>
      <c r="G432" s="194">
        <v>6312</v>
      </c>
      <c r="H432" s="54">
        <v>2000</v>
      </c>
      <c r="I432" s="22">
        <v>3400</v>
      </c>
      <c r="J432" s="194">
        <v>2690</v>
      </c>
      <c r="K432" s="54">
        <v>1000</v>
      </c>
      <c r="L432" s="22">
        <v>1000</v>
      </c>
      <c r="M432" s="194">
        <v>1000</v>
      </c>
      <c r="P432" s="201"/>
    </row>
    <row r="433" spans="1:16" ht="15">
      <c r="A433" s="182">
        <v>633002</v>
      </c>
      <c r="B433" s="7"/>
      <c r="C433" s="221">
        <v>41</v>
      </c>
      <c r="D433" s="555" t="s">
        <v>284</v>
      </c>
      <c r="E433" s="603" t="s">
        <v>475</v>
      </c>
      <c r="F433" s="183"/>
      <c r="G433" s="183"/>
      <c r="H433" s="94"/>
      <c r="I433" s="6">
        <v>700</v>
      </c>
      <c r="J433" s="183">
        <v>692</v>
      </c>
      <c r="K433" s="94"/>
      <c r="L433" s="6"/>
      <c r="M433" s="183"/>
      <c r="P433" s="201"/>
    </row>
    <row r="434" spans="1:16" ht="15">
      <c r="A434" s="182">
        <v>633004</v>
      </c>
      <c r="B434" s="7">
        <v>2</v>
      </c>
      <c r="C434" s="14">
        <v>41</v>
      </c>
      <c r="D434" s="557" t="s">
        <v>284</v>
      </c>
      <c r="E434" s="359" t="s">
        <v>289</v>
      </c>
      <c r="F434" s="185">
        <v>183</v>
      </c>
      <c r="G434" s="185">
        <v>146</v>
      </c>
      <c r="H434" s="49">
        <v>100</v>
      </c>
      <c r="I434" s="8">
        <v>100</v>
      </c>
      <c r="J434" s="185"/>
      <c r="K434" s="49">
        <v>200</v>
      </c>
      <c r="L434" s="8">
        <v>200</v>
      </c>
      <c r="M434" s="185">
        <v>200</v>
      </c>
      <c r="P434" s="201"/>
    </row>
    <row r="435" spans="1:13" ht="15">
      <c r="A435" s="182">
        <v>633004</v>
      </c>
      <c r="B435" s="7">
        <v>3</v>
      </c>
      <c r="C435" s="88">
        <v>41</v>
      </c>
      <c r="D435" s="557" t="s">
        <v>284</v>
      </c>
      <c r="E435" s="359" t="s">
        <v>290</v>
      </c>
      <c r="F435" s="185"/>
      <c r="G435" s="185"/>
      <c r="H435" s="49">
        <v>150</v>
      </c>
      <c r="I435" s="8">
        <v>150</v>
      </c>
      <c r="J435" s="185"/>
      <c r="K435" s="49">
        <v>150</v>
      </c>
      <c r="L435" s="8">
        <v>150</v>
      </c>
      <c r="M435" s="185">
        <v>100</v>
      </c>
    </row>
    <row r="436" spans="1:13" ht="15">
      <c r="A436" s="182">
        <v>633004</v>
      </c>
      <c r="B436" s="7">
        <v>2</v>
      </c>
      <c r="C436" s="14">
        <v>41</v>
      </c>
      <c r="D436" s="557" t="s">
        <v>284</v>
      </c>
      <c r="E436" s="359" t="s">
        <v>504</v>
      </c>
      <c r="F436" s="185"/>
      <c r="G436" s="185"/>
      <c r="H436" s="49">
        <v>100</v>
      </c>
      <c r="I436" s="8">
        <v>100</v>
      </c>
      <c r="J436" s="185">
        <v>10</v>
      </c>
      <c r="K436" s="49"/>
      <c r="L436" s="8"/>
      <c r="M436" s="185"/>
    </row>
    <row r="437" spans="1:13" ht="15">
      <c r="A437" s="184">
        <v>633006</v>
      </c>
      <c r="B437" s="9">
        <v>1</v>
      </c>
      <c r="C437" s="14">
        <v>41</v>
      </c>
      <c r="D437" s="557" t="s">
        <v>284</v>
      </c>
      <c r="E437" s="359" t="s">
        <v>291</v>
      </c>
      <c r="F437" s="185">
        <v>485</v>
      </c>
      <c r="G437" s="185">
        <v>316</v>
      </c>
      <c r="H437" s="49">
        <v>300</v>
      </c>
      <c r="I437" s="8">
        <v>300</v>
      </c>
      <c r="J437" s="185">
        <v>287</v>
      </c>
      <c r="K437" s="49">
        <v>300</v>
      </c>
      <c r="L437" s="8">
        <v>300</v>
      </c>
      <c r="M437" s="185">
        <v>300</v>
      </c>
    </row>
    <row r="438" spans="1:13" ht="15">
      <c r="A438" s="184">
        <v>633006</v>
      </c>
      <c r="B438" s="9">
        <v>2</v>
      </c>
      <c r="C438" s="14">
        <v>41</v>
      </c>
      <c r="D438" s="557" t="s">
        <v>284</v>
      </c>
      <c r="E438" s="359" t="s">
        <v>100</v>
      </c>
      <c r="F438" s="185">
        <v>42</v>
      </c>
      <c r="G438" s="185">
        <v>4</v>
      </c>
      <c r="H438" s="49">
        <v>30</v>
      </c>
      <c r="I438" s="8">
        <v>30</v>
      </c>
      <c r="J438" s="185"/>
      <c r="K438" s="49">
        <v>30</v>
      </c>
      <c r="L438" s="8">
        <v>30</v>
      </c>
      <c r="M438" s="185">
        <v>30</v>
      </c>
    </row>
    <row r="439" spans="1:13" ht="15">
      <c r="A439" s="184">
        <v>633006</v>
      </c>
      <c r="B439" s="9">
        <v>3</v>
      </c>
      <c r="C439" s="14">
        <v>41</v>
      </c>
      <c r="D439" s="557" t="s">
        <v>284</v>
      </c>
      <c r="E439" s="359" t="s">
        <v>370</v>
      </c>
      <c r="F439" s="185">
        <v>528</v>
      </c>
      <c r="G439" s="185">
        <v>719</v>
      </c>
      <c r="H439" s="49">
        <v>1000</v>
      </c>
      <c r="I439" s="8">
        <v>1000</v>
      </c>
      <c r="J439" s="185">
        <v>580</v>
      </c>
      <c r="K439" s="49">
        <v>1000</v>
      </c>
      <c r="L439" s="8">
        <v>1000</v>
      </c>
      <c r="M439" s="185">
        <v>1000</v>
      </c>
    </row>
    <row r="440" spans="1:15" ht="15">
      <c r="A440" s="184">
        <v>633006</v>
      </c>
      <c r="B440" s="9">
        <v>4</v>
      </c>
      <c r="C440" s="14">
        <v>41</v>
      </c>
      <c r="D440" s="557" t="s">
        <v>284</v>
      </c>
      <c r="E440" s="359" t="s">
        <v>102</v>
      </c>
      <c r="F440" s="185">
        <v>18</v>
      </c>
      <c r="G440" s="185">
        <v>88</v>
      </c>
      <c r="H440" s="49">
        <v>20</v>
      </c>
      <c r="I440" s="8">
        <v>100</v>
      </c>
      <c r="J440" s="185">
        <v>92</v>
      </c>
      <c r="K440" s="49">
        <v>50</v>
      </c>
      <c r="L440" s="8">
        <v>50</v>
      </c>
      <c r="M440" s="185">
        <v>50</v>
      </c>
      <c r="N440" s="201"/>
      <c r="O440" s="201"/>
    </row>
    <row r="441" spans="1:13" ht="15">
      <c r="A441" s="184">
        <v>633006</v>
      </c>
      <c r="B441" s="9">
        <v>5</v>
      </c>
      <c r="C441" s="14">
        <v>41</v>
      </c>
      <c r="D441" s="557" t="s">
        <v>284</v>
      </c>
      <c r="E441" s="359" t="s">
        <v>103</v>
      </c>
      <c r="F441" s="189"/>
      <c r="G441" s="189">
        <v>24</v>
      </c>
      <c r="H441" s="569">
        <v>20</v>
      </c>
      <c r="I441" s="56">
        <v>80</v>
      </c>
      <c r="J441" s="659">
        <v>80</v>
      </c>
      <c r="K441" s="569">
        <v>50</v>
      </c>
      <c r="L441" s="56">
        <v>50</v>
      </c>
      <c r="M441" s="254">
        <v>50</v>
      </c>
    </row>
    <row r="442" spans="1:13" ht="15">
      <c r="A442" s="184">
        <v>633006</v>
      </c>
      <c r="B442" s="9">
        <v>7</v>
      </c>
      <c r="C442" s="14">
        <v>41</v>
      </c>
      <c r="D442" s="557" t="s">
        <v>284</v>
      </c>
      <c r="E442" s="359" t="s">
        <v>293</v>
      </c>
      <c r="F442" s="185">
        <v>2234</v>
      </c>
      <c r="G442" s="185">
        <v>16155</v>
      </c>
      <c r="H442" s="569">
        <v>500</v>
      </c>
      <c r="I442" s="56">
        <v>900</v>
      </c>
      <c r="J442" s="189">
        <v>893</v>
      </c>
      <c r="K442" s="569">
        <v>500</v>
      </c>
      <c r="L442" s="56">
        <v>500</v>
      </c>
      <c r="M442" s="189">
        <v>500</v>
      </c>
    </row>
    <row r="443" spans="1:18" ht="15">
      <c r="A443" s="184">
        <v>633006</v>
      </c>
      <c r="B443" s="9">
        <v>8</v>
      </c>
      <c r="C443" s="14">
        <v>41</v>
      </c>
      <c r="D443" s="557" t="s">
        <v>284</v>
      </c>
      <c r="E443" s="359" t="s">
        <v>362</v>
      </c>
      <c r="F443" s="185">
        <v>80</v>
      </c>
      <c r="G443" s="185">
        <v>122</v>
      </c>
      <c r="H443" s="569">
        <v>150</v>
      </c>
      <c r="I443" s="56">
        <v>250</v>
      </c>
      <c r="J443" s="189">
        <v>163</v>
      </c>
      <c r="K443" s="569">
        <v>250</v>
      </c>
      <c r="L443" s="56">
        <v>250</v>
      </c>
      <c r="M443" s="189">
        <v>250</v>
      </c>
      <c r="O443" s="202"/>
      <c r="P443" s="202"/>
      <c r="Q443" s="202"/>
      <c r="R443" s="202"/>
    </row>
    <row r="444" spans="1:13" ht="15">
      <c r="A444" s="184">
        <v>633006</v>
      </c>
      <c r="B444" s="9">
        <v>10</v>
      </c>
      <c r="C444" s="14">
        <v>41</v>
      </c>
      <c r="D444" s="557" t="s">
        <v>284</v>
      </c>
      <c r="E444" s="359" t="s">
        <v>371</v>
      </c>
      <c r="F444" s="185"/>
      <c r="G444" s="185"/>
      <c r="H444" s="569">
        <v>500</v>
      </c>
      <c r="I444" s="56">
        <v>500</v>
      </c>
      <c r="J444" s="189">
        <v>60</v>
      </c>
      <c r="K444" s="569">
        <v>500</v>
      </c>
      <c r="L444" s="56">
        <v>500</v>
      </c>
      <c r="M444" s="189">
        <v>500</v>
      </c>
    </row>
    <row r="445" spans="1:13" ht="15">
      <c r="A445" s="184">
        <v>633009</v>
      </c>
      <c r="B445" s="9">
        <v>1</v>
      </c>
      <c r="C445" s="14">
        <v>111</v>
      </c>
      <c r="D445" s="557" t="s">
        <v>284</v>
      </c>
      <c r="E445" s="359" t="s">
        <v>294</v>
      </c>
      <c r="F445" s="185">
        <v>114</v>
      </c>
      <c r="G445" s="185">
        <v>50</v>
      </c>
      <c r="H445" s="49">
        <v>150</v>
      </c>
      <c r="I445" s="8">
        <v>430</v>
      </c>
      <c r="J445" s="185">
        <v>280</v>
      </c>
      <c r="K445" s="49">
        <v>180</v>
      </c>
      <c r="L445" s="8">
        <v>180</v>
      </c>
      <c r="M445" s="185">
        <v>180</v>
      </c>
    </row>
    <row r="446" spans="1:13" ht="15">
      <c r="A446" s="184">
        <v>633009</v>
      </c>
      <c r="B446" s="9">
        <v>16</v>
      </c>
      <c r="C446" s="14">
        <v>111</v>
      </c>
      <c r="D446" s="557" t="s">
        <v>284</v>
      </c>
      <c r="E446" s="359" t="s">
        <v>295</v>
      </c>
      <c r="F446" s="185">
        <v>3160</v>
      </c>
      <c r="G446" s="185">
        <v>3539</v>
      </c>
      <c r="H446" s="49">
        <v>3000</v>
      </c>
      <c r="I446" s="8">
        <v>5500</v>
      </c>
      <c r="J446" s="185">
        <v>3984</v>
      </c>
      <c r="K446" s="49">
        <v>3000</v>
      </c>
      <c r="L446" s="8">
        <v>3000</v>
      </c>
      <c r="M446" s="185">
        <v>3000</v>
      </c>
    </row>
    <row r="447" spans="1:14" ht="15">
      <c r="A447" s="216">
        <v>633010</v>
      </c>
      <c r="B447" s="97">
        <v>16</v>
      </c>
      <c r="C447" s="352">
        <v>111</v>
      </c>
      <c r="D447" s="556" t="s">
        <v>284</v>
      </c>
      <c r="E447" s="656" t="s">
        <v>296</v>
      </c>
      <c r="F447" s="185">
        <v>655</v>
      </c>
      <c r="G447" s="185">
        <v>257</v>
      </c>
      <c r="H447" s="55">
        <v>500</v>
      </c>
      <c r="I447" s="25">
        <v>500</v>
      </c>
      <c r="J447" s="226">
        <v>45</v>
      </c>
      <c r="K447" s="55">
        <v>300</v>
      </c>
      <c r="L447" s="25">
        <v>300</v>
      </c>
      <c r="M447" s="226">
        <v>300</v>
      </c>
      <c r="N447" s="201"/>
    </row>
    <row r="448" spans="1:13" ht="15">
      <c r="A448" s="184">
        <v>633011</v>
      </c>
      <c r="B448" s="34"/>
      <c r="C448" s="89">
        <v>41</v>
      </c>
      <c r="D448" s="557" t="s">
        <v>284</v>
      </c>
      <c r="E448" s="359" t="s">
        <v>297</v>
      </c>
      <c r="F448" s="185">
        <v>163</v>
      </c>
      <c r="G448" s="185"/>
      <c r="H448" s="49">
        <v>150</v>
      </c>
      <c r="I448" s="8">
        <v>150</v>
      </c>
      <c r="J448" s="260"/>
      <c r="K448" s="49">
        <v>50</v>
      </c>
      <c r="L448" s="8">
        <v>50</v>
      </c>
      <c r="M448" s="255">
        <v>50</v>
      </c>
    </row>
    <row r="449" spans="1:13" ht="17.25" customHeight="1">
      <c r="A449" s="184">
        <v>633015</v>
      </c>
      <c r="B449" s="34"/>
      <c r="C449" s="89">
        <v>41</v>
      </c>
      <c r="D449" s="557" t="s">
        <v>284</v>
      </c>
      <c r="E449" s="359" t="s">
        <v>298</v>
      </c>
      <c r="F449" s="185"/>
      <c r="G449" s="185"/>
      <c r="H449" s="49">
        <v>80</v>
      </c>
      <c r="I449" s="8">
        <v>80</v>
      </c>
      <c r="J449" s="185">
        <v>20</v>
      </c>
      <c r="K449" s="49">
        <v>80</v>
      </c>
      <c r="L449" s="8">
        <v>80</v>
      </c>
      <c r="M449" s="185">
        <v>80</v>
      </c>
    </row>
    <row r="450" spans="1:13" ht="15">
      <c r="A450" s="192">
        <v>633010</v>
      </c>
      <c r="B450" s="82"/>
      <c r="C450" s="723">
        <v>111</v>
      </c>
      <c r="D450" s="558"/>
      <c r="E450" s="656" t="s">
        <v>476</v>
      </c>
      <c r="F450" s="225"/>
      <c r="G450" s="225"/>
      <c r="H450" s="561"/>
      <c r="I450" s="24">
        <v>111</v>
      </c>
      <c r="J450" s="225">
        <v>109</v>
      </c>
      <c r="K450" s="561"/>
      <c r="L450" s="24"/>
      <c r="M450" s="225"/>
    </row>
    <row r="451" spans="1:16" ht="15">
      <c r="A451" s="207">
        <v>634</v>
      </c>
      <c r="B451" s="3"/>
      <c r="C451" s="707"/>
      <c r="D451" s="554"/>
      <c r="E451" s="577" t="s">
        <v>299</v>
      </c>
      <c r="F451" s="178"/>
      <c r="G451" s="178"/>
      <c r="H451" s="5">
        <v>10</v>
      </c>
      <c r="I451" s="4">
        <v>10</v>
      </c>
      <c r="J451" s="178"/>
      <c r="K451" s="5">
        <f>K452</f>
        <v>10</v>
      </c>
      <c r="L451" s="4">
        <f>L452</f>
        <v>10</v>
      </c>
      <c r="M451" s="178">
        <f>M452</f>
        <v>10</v>
      </c>
      <c r="P451" s="201"/>
    </row>
    <row r="452" spans="1:13" ht="15">
      <c r="A452" s="179">
        <v>634005</v>
      </c>
      <c r="B452" s="78">
        <v>16</v>
      </c>
      <c r="C452" s="120">
        <v>41</v>
      </c>
      <c r="D452" s="559" t="s">
        <v>284</v>
      </c>
      <c r="E452" s="587" t="s">
        <v>300</v>
      </c>
      <c r="F452" s="180"/>
      <c r="G452" s="180"/>
      <c r="H452" s="80">
        <v>10</v>
      </c>
      <c r="I452" s="80">
        <v>10</v>
      </c>
      <c r="J452" s="180"/>
      <c r="K452" s="80">
        <v>10</v>
      </c>
      <c r="L452" s="80">
        <v>10</v>
      </c>
      <c r="M452" s="240">
        <v>10</v>
      </c>
    </row>
    <row r="453" spans="1:13" ht="15">
      <c r="A453" s="207">
        <v>635</v>
      </c>
      <c r="B453" s="3"/>
      <c r="C453" s="145"/>
      <c r="D453" s="559"/>
      <c r="E453" s="577" t="s">
        <v>126</v>
      </c>
      <c r="F453" s="178">
        <f>SUM(F455:F455)</f>
        <v>7530</v>
      </c>
      <c r="G453" s="178">
        <f>SUM(G455:G455)</f>
        <v>254</v>
      </c>
      <c r="H453" s="5">
        <f>SUM(H455:H455)</f>
        <v>300</v>
      </c>
      <c r="I453" s="5">
        <f>SUM(I454:I455)</f>
        <v>3710</v>
      </c>
      <c r="J453" s="178">
        <v>3443</v>
      </c>
      <c r="K453" s="5">
        <f>SUM(K455:K455)</f>
        <v>35000</v>
      </c>
      <c r="L453" s="5">
        <f>SUM(L455:L455)</f>
        <v>300</v>
      </c>
      <c r="M453" s="181">
        <f>M455</f>
        <v>300</v>
      </c>
    </row>
    <row r="454" spans="1:13" ht="15">
      <c r="A454" s="193">
        <v>635004</v>
      </c>
      <c r="B454" s="23">
        <v>8</v>
      </c>
      <c r="C454" s="696">
        <v>41</v>
      </c>
      <c r="D454" s="566" t="s">
        <v>284</v>
      </c>
      <c r="E454" s="578" t="s">
        <v>477</v>
      </c>
      <c r="F454" s="194"/>
      <c r="G454" s="194"/>
      <c r="H454" s="54"/>
      <c r="I454" s="54">
        <v>210</v>
      </c>
      <c r="J454" s="194">
        <v>210</v>
      </c>
      <c r="K454" s="54"/>
      <c r="L454" s="54"/>
      <c r="M454" s="238"/>
    </row>
    <row r="455" spans="1:13" ht="15">
      <c r="A455" s="186">
        <v>635006</v>
      </c>
      <c r="B455" s="11">
        <v>3</v>
      </c>
      <c r="C455" s="219">
        <v>41</v>
      </c>
      <c r="D455" s="554" t="s">
        <v>284</v>
      </c>
      <c r="E455" s="574" t="s">
        <v>301</v>
      </c>
      <c r="F455" s="187">
        <v>7530</v>
      </c>
      <c r="G455" s="187">
        <v>254</v>
      </c>
      <c r="H455" s="83">
        <v>300</v>
      </c>
      <c r="I455" s="10">
        <v>3500</v>
      </c>
      <c r="J455" s="183">
        <v>3233</v>
      </c>
      <c r="K455" s="83">
        <v>35000</v>
      </c>
      <c r="L455" s="10">
        <v>300</v>
      </c>
      <c r="M455" s="183">
        <v>300</v>
      </c>
    </row>
    <row r="456" spans="1:13" ht="15">
      <c r="A456" s="207">
        <v>637</v>
      </c>
      <c r="B456" s="3"/>
      <c r="C456" s="152"/>
      <c r="D456" s="586"/>
      <c r="E456" s="747" t="s">
        <v>138</v>
      </c>
      <c r="F456" s="178">
        <f aca="true" t="shared" si="44" ref="F456:L456">SUM(F457:F469)</f>
        <v>12783</v>
      </c>
      <c r="G456" s="178">
        <f t="shared" si="44"/>
        <v>13341</v>
      </c>
      <c r="H456" s="5">
        <f t="shared" si="44"/>
        <v>14160</v>
      </c>
      <c r="I456" s="4">
        <f t="shared" si="44"/>
        <v>15530</v>
      </c>
      <c r="J456" s="178">
        <f t="shared" si="44"/>
        <v>14334</v>
      </c>
      <c r="K456" s="5">
        <f t="shared" si="44"/>
        <v>9760</v>
      </c>
      <c r="L456" s="4">
        <f t="shared" si="44"/>
        <v>10660</v>
      </c>
      <c r="M456" s="178">
        <f>SUM(M457:M466)</f>
        <v>9760</v>
      </c>
    </row>
    <row r="457" spans="1:13" ht="15">
      <c r="A457" s="182">
        <v>637002</v>
      </c>
      <c r="B457" s="7">
        <v>16</v>
      </c>
      <c r="C457" s="696">
        <v>41</v>
      </c>
      <c r="D457" s="566" t="s">
        <v>284</v>
      </c>
      <c r="E457" s="578" t="s">
        <v>302</v>
      </c>
      <c r="F457" s="183">
        <v>601</v>
      </c>
      <c r="G457" s="183">
        <v>475</v>
      </c>
      <c r="H457" s="54">
        <v>400</v>
      </c>
      <c r="I457" s="22">
        <v>800</v>
      </c>
      <c r="J457" s="194">
        <v>533</v>
      </c>
      <c r="K457" s="54">
        <v>600</v>
      </c>
      <c r="L457" s="22">
        <v>600</v>
      </c>
      <c r="M457" s="194">
        <v>600</v>
      </c>
    </row>
    <row r="458" spans="1:13" ht="15">
      <c r="A458" s="182">
        <v>637002</v>
      </c>
      <c r="B458" s="7"/>
      <c r="C458" s="709">
        <v>41</v>
      </c>
      <c r="D458" s="557" t="s">
        <v>284</v>
      </c>
      <c r="E458" s="579" t="s">
        <v>303</v>
      </c>
      <c r="F458" s="183">
        <v>302</v>
      </c>
      <c r="G458" s="183">
        <v>257</v>
      </c>
      <c r="H458" s="49">
        <v>300</v>
      </c>
      <c r="I458" s="8">
        <v>370</v>
      </c>
      <c r="J458" s="185">
        <v>335</v>
      </c>
      <c r="K458" s="49">
        <v>300</v>
      </c>
      <c r="L458" s="8">
        <v>300</v>
      </c>
      <c r="M458" s="185">
        <v>300</v>
      </c>
    </row>
    <row r="459" spans="1:13" ht="15">
      <c r="A459" s="182">
        <v>637002</v>
      </c>
      <c r="B459" s="7"/>
      <c r="C459" s="709">
        <v>41</v>
      </c>
      <c r="D459" s="557" t="s">
        <v>284</v>
      </c>
      <c r="E459" s="579" t="s">
        <v>458</v>
      </c>
      <c r="F459" s="183"/>
      <c r="G459" s="183">
        <v>309</v>
      </c>
      <c r="H459" s="49"/>
      <c r="I459" s="8"/>
      <c r="J459" s="185"/>
      <c r="K459" s="49"/>
      <c r="L459" s="8"/>
      <c r="M459" s="185"/>
    </row>
    <row r="460" spans="1:13" ht="15">
      <c r="A460" s="182">
        <v>637001</v>
      </c>
      <c r="B460" s="7"/>
      <c r="C460" s="709">
        <v>41</v>
      </c>
      <c r="D460" s="557" t="s">
        <v>284</v>
      </c>
      <c r="E460" s="579" t="s">
        <v>304</v>
      </c>
      <c r="F460" s="183">
        <v>20</v>
      </c>
      <c r="G460" s="183">
        <v>315</v>
      </c>
      <c r="H460" s="49">
        <v>20</v>
      </c>
      <c r="I460" s="8">
        <v>20</v>
      </c>
      <c r="J460" s="185"/>
      <c r="K460" s="49">
        <v>20</v>
      </c>
      <c r="L460" s="8">
        <v>20</v>
      </c>
      <c r="M460" s="185">
        <v>20</v>
      </c>
    </row>
    <row r="461" spans="1:13" ht="15">
      <c r="A461" s="184">
        <v>637004</v>
      </c>
      <c r="B461" s="9">
        <v>1</v>
      </c>
      <c r="C461" s="221">
        <v>41</v>
      </c>
      <c r="D461" s="556" t="s">
        <v>284</v>
      </c>
      <c r="E461" s="509" t="s">
        <v>305</v>
      </c>
      <c r="F461" s="183">
        <v>102</v>
      </c>
      <c r="G461" s="183"/>
      <c r="H461" s="94">
        <v>400</v>
      </c>
      <c r="I461" s="6">
        <v>400</v>
      </c>
      <c r="J461" s="183"/>
      <c r="K461" s="94">
        <v>400</v>
      </c>
      <c r="L461" s="6">
        <v>400</v>
      </c>
      <c r="M461" s="183">
        <v>400</v>
      </c>
    </row>
    <row r="462" spans="1:13" ht="15">
      <c r="A462" s="184">
        <v>637004</v>
      </c>
      <c r="B462" s="9">
        <v>2</v>
      </c>
      <c r="C462" s="89">
        <v>41</v>
      </c>
      <c r="D462" s="557" t="s">
        <v>284</v>
      </c>
      <c r="E462" s="509" t="s">
        <v>392</v>
      </c>
      <c r="F462" s="183">
        <v>216</v>
      </c>
      <c r="G462" s="183"/>
      <c r="H462" s="94"/>
      <c r="I462" s="6"/>
      <c r="J462" s="183"/>
      <c r="K462" s="94"/>
      <c r="L462" s="6"/>
      <c r="M462" s="183"/>
    </row>
    <row r="463" spans="1:16" ht="15">
      <c r="A463" s="184">
        <v>637004</v>
      </c>
      <c r="B463" s="9">
        <v>5</v>
      </c>
      <c r="C463" s="89">
        <v>41</v>
      </c>
      <c r="D463" s="557" t="s">
        <v>154</v>
      </c>
      <c r="E463" s="509" t="s">
        <v>142</v>
      </c>
      <c r="F463" s="185">
        <v>57</v>
      </c>
      <c r="G463" s="185">
        <v>1089</v>
      </c>
      <c r="H463" s="55">
        <v>150</v>
      </c>
      <c r="I463" s="25">
        <v>280</v>
      </c>
      <c r="J463" s="226">
        <v>272</v>
      </c>
      <c r="K463" s="55"/>
      <c r="L463" s="25">
        <v>900</v>
      </c>
      <c r="M463" s="226"/>
      <c r="P463" s="201"/>
    </row>
    <row r="464" spans="1:13" ht="15">
      <c r="A464" s="184">
        <v>637014</v>
      </c>
      <c r="B464" s="9"/>
      <c r="C464" s="14">
        <v>41</v>
      </c>
      <c r="D464" s="557" t="s">
        <v>284</v>
      </c>
      <c r="E464" s="509" t="s">
        <v>153</v>
      </c>
      <c r="F464" s="185">
        <v>10128</v>
      </c>
      <c r="G464" s="185">
        <v>9104</v>
      </c>
      <c r="H464" s="55">
        <v>10600</v>
      </c>
      <c r="I464" s="25">
        <v>11100</v>
      </c>
      <c r="J464" s="226">
        <v>11081</v>
      </c>
      <c r="K464" s="55">
        <v>6000</v>
      </c>
      <c r="L464" s="25">
        <v>6000</v>
      </c>
      <c r="M464" s="226">
        <v>6000</v>
      </c>
    </row>
    <row r="465" spans="1:22" ht="15.75" thickBot="1">
      <c r="A465" s="184">
        <v>637015</v>
      </c>
      <c r="B465" s="9"/>
      <c r="C465" s="14">
        <v>41</v>
      </c>
      <c r="D465" s="557" t="s">
        <v>284</v>
      </c>
      <c r="E465" s="359" t="s">
        <v>155</v>
      </c>
      <c r="F465" s="185">
        <v>342</v>
      </c>
      <c r="G465" s="185">
        <v>14</v>
      </c>
      <c r="H465" s="49">
        <v>350</v>
      </c>
      <c r="I465" s="8">
        <v>400</v>
      </c>
      <c r="J465" s="185">
        <v>372</v>
      </c>
      <c r="K465" s="49">
        <v>350</v>
      </c>
      <c r="L465" s="8">
        <v>350</v>
      </c>
      <c r="M465" s="185">
        <v>350</v>
      </c>
      <c r="P465" s="202"/>
      <c r="Q465" s="202"/>
      <c r="R465" s="850"/>
      <c r="S465" s="850"/>
      <c r="T465" s="202"/>
      <c r="U465" s="201"/>
      <c r="V465" s="201"/>
    </row>
    <row r="466" spans="1:24" ht="14.25" customHeight="1">
      <c r="A466" s="184">
        <v>637016</v>
      </c>
      <c r="B466" s="9"/>
      <c r="C466" s="14">
        <v>41</v>
      </c>
      <c r="D466" s="557" t="s">
        <v>284</v>
      </c>
      <c r="E466" s="359" t="s">
        <v>157</v>
      </c>
      <c r="F466" s="185">
        <v>1015</v>
      </c>
      <c r="G466" s="185">
        <v>1178</v>
      </c>
      <c r="H466" s="49">
        <v>1940</v>
      </c>
      <c r="I466" s="13">
        <v>1940</v>
      </c>
      <c r="J466" s="189">
        <v>1526</v>
      </c>
      <c r="K466" s="49">
        <v>2090</v>
      </c>
      <c r="L466" s="13">
        <v>2090</v>
      </c>
      <c r="M466" s="189">
        <v>2090</v>
      </c>
      <c r="T466" s="201"/>
      <c r="U466" s="201"/>
      <c r="V466" s="201"/>
      <c r="W466" s="201"/>
      <c r="X466" s="201"/>
    </row>
    <row r="467" spans="1:13" ht="14.25" customHeight="1">
      <c r="A467" s="216">
        <v>637004</v>
      </c>
      <c r="B467" s="97">
        <v>6</v>
      </c>
      <c r="C467" s="352">
        <v>41</v>
      </c>
      <c r="D467" s="556" t="s">
        <v>284</v>
      </c>
      <c r="E467" s="656" t="s">
        <v>307</v>
      </c>
      <c r="F467" s="196"/>
      <c r="G467" s="196"/>
      <c r="H467" s="55"/>
      <c r="I467" s="13">
        <v>160</v>
      </c>
      <c r="J467" s="248">
        <v>160</v>
      </c>
      <c r="K467" s="55"/>
      <c r="L467" s="13"/>
      <c r="M467" s="248"/>
    </row>
    <row r="468" spans="1:13" ht="14.25" customHeight="1">
      <c r="A468" s="216">
        <v>637006</v>
      </c>
      <c r="B468" s="97"/>
      <c r="C468" s="352">
        <v>41</v>
      </c>
      <c r="D468" s="556" t="s">
        <v>284</v>
      </c>
      <c r="E468" s="656" t="s">
        <v>522</v>
      </c>
      <c r="F468" s="196"/>
      <c r="G468" s="196"/>
      <c r="H468" s="55"/>
      <c r="I468" s="13">
        <v>60</v>
      </c>
      <c r="J468" s="248">
        <v>55</v>
      </c>
      <c r="K468" s="55"/>
      <c r="L468" s="13"/>
      <c r="M468" s="248"/>
    </row>
    <row r="469" spans="1:13" ht="15">
      <c r="A469" s="295">
        <v>637027</v>
      </c>
      <c r="B469" s="296"/>
      <c r="C469" s="728">
        <v>41</v>
      </c>
      <c r="D469" s="660" t="s">
        <v>284</v>
      </c>
      <c r="E469" s="661" t="s">
        <v>511</v>
      </c>
      <c r="F469" s="650"/>
      <c r="G469" s="650">
        <v>600</v>
      </c>
      <c r="H469" s="662"/>
      <c r="I469" s="297"/>
      <c r="J469" s="298"/>
      <c r="K469" s="662"/>
      <c r="L469" s="297"/>
      <c r="M469" s="298"/>
    </row>
    <row r="470" spans="1:14" ht="15">
      <c r="A470" s="177">
        <v>642</v>
      </c>
      <c r="B470" s="3"/>
      <c r="C470" s="145"/>
      <c r="D470" s="559"/>
      <c r="E470" s="577" t="s">
        <v>276</v>
      </c>
      <c r="F470" s="178">
        <v>315</v>
      </c>
      <c r="G470" s="178">
        <v>280</v>
      </c>
      <c r="H470" s="651">
        <v>350</v>
      </c>
      <c r="I470" s="135">
        <v>350</v>
      </c>
      <c r="J470" s="257">
        <v>350</v>
      </c>
      <c r="K470" s="651">
        <f>K471</f>
        <v>350</v>
      </c>
      <c r="L470" s="135">
        <f>L471</f>
        <v>350</v>
      </c>
      <c r="M470" s="257">
        <f>M471</f>
        <v>350</v>
      </c>
      <c r="N470" s="201"/>
    </row>
    <row r="471" spans="1:13" ht="15">
      <c r="A471" s="217">
        <v>642011</v>
      </c>
      <c r="B471" s="105"/>
      <c r="C471" s="712">
        <v>41</v>
      </c>
      <c r="D471" s="559" t="s">
        <v>284</v>
      </c>
      <c r="E471" s="590" t="s">
        <v>279</v>
      </c>
      <c r="F471" s="180">
        <v>315</v>
      </c>
      <c r="G471" s="180">
        <v>280</v>
      </c>
      <c r="H471" s="663">
        <v>350</v>
      </c>
      <c r="I471" s="15">
        <v>350</v>
      </c>
      <c r="J471" s="267">
        <v>350</v>
      </c>
      <c r="K471" s="200">
        <v>350</v>
      </c>
      <c r="L471" s="15">
        <v>350</v>
      </c>
      <c r="M471" s="258">
        <v>350</v>
      </c>
    </row>
    <row r="472" spans="1:13" ht="15.75" thickBot="1">
      <c r="A472" s="212"/>
      <c r="B472" s="98"/>
      <c r="C472" s="714"/>
      <c r="D472" s="588"/>
      <c r="E472" s="591"/>
      <c r="F472" s="350"/>
      <c r="G472" s="350"/>
      <c r="H472" s="130"/>
      <c r="I472" s="143"/>
      <c r="J472" s="259"/>
      <c r="K472" s="513"/>
      <c r="L472" s="143"/>
      <c r="M472" s="259"/>
    </row>
    <row r="473" spans="1:13" ht="15.75" thickBot="1">
      <c r="A473" s="199" t="s">
        <v>393</v>
      </c>
      <c r="B473" s="18"/>
      <c r="C473" s="706"/>
      <c r="D473" s="553"/>
      <c r="E473" s="59" t="s">
        <v>342</v>
      </c>
      <c r="F473" s="19">
        <f>F474+F475+F484+F494+F497+F504</f>
        <v>21756</v>
      </c>
      <c r="G473" s="19">
        <f aca="true" t="shared" si="45" ref="G473:M473">G474+G475+G484+G494+G497+G504</f>
        <v>25517</v>
      </c>
      <c r="H473" s="72">
        <f t="shared" si="45"/>
        <v>38783</v>
      </c>
      <c r="I473" s="72">
        <f t="shared" si="45"/>
        <v>54696</v>
      </c>
      <c r="J473" s="19">
        <f t="shared" si="45"/>
        <v>53453</v>
      </c>
      <c r="K473" s="72">
        <f t="shared" si="45"/>
        <v>65273</v>
      </c>
      <c r="L473" s="72">
        <f t="shared" si="45"/>
        <v>59273</v>
      </c>
      <c r="M473" s="60">
        <f t="shared" si="45"/>
        <v>59273</v>
      </c>
    </row>
    <row r="474" spans="1:13" ht="15">
      <c r="A474" s="215">
        <v>611000</v>
      </c>
      <c r="B474" s="74"/>
      <c r="C474" s="707"/>
      <c r="D474" s="554" t="s">
        <v>306</v>
      </c>
      <c r="E474" s="600" t="s">
        <v>76</v>
      </c>
      <c r="F474" s="233">
        <v>14862</v>
      </c>
      <c r="G474" s="233">
        <v>16845</v>
      </c>
      <c r="H474" s="75">
        <v>16800</v>
      </c>
      <c r="I474" s="73">
        <v>23000</v>
      </c>
      <c r="J474" s="233">
        <v>22287</v>
      </c>
      <c r="K474" s="75">
        <v>29000</v>
      </c>
      <c r="L474" s="73">
        <v>29000</v>
      </c>
      <c r="M474" s="233">
        <v>29000</v>
      </c>
    </row>
    <row r="475" spans="1:13" ht="15">
      <c r="A475" s="207">
        <v>62</v>
      </c>
      <c r="B475" s="3"/>
      <c r="C475" s="145"/>
      <c r="D475" s="559"/>
      <c r="E475" s="577" t="s">
        <v>77</v>
      </c>
      <c r="F475" s="178">
        <f>SUM(F476:F483)</f>
        <v>5117</v>
      </c>
      <c r="G475" s="178">
        <f aca="true" t="shared" si="46" ref="G475:M475">SUM(G476:G483)</f>
        <v>5847</v>
      </c>
      <c r="H475" s="5">
        <f t="shared" si="46"/>
        <v>6130</v>
      </c>
      <c r="I475" s="5">
        <f t="shared" si="46"/>
        <v>7810</v>
      </c>
      <c r="J475" s="178">
        <f>SUM(J476:J483)</f>
        <v>7781</v>
      </c>
      <c r="K475" s="5">
        <f t="shared" si="46"/>
        <v>10440</v>
      </c>
      <c r="L475" s="5">
        <f t="shared" si="46"/>
        <v>10440</v>
      </c>
      <c r="M475" s="181">
        <f t="shared" si="46"/>
        <v>10440</v>
      </c>
    </row>
    <row r="476" spans="1:13" ht="15">
      <c r="A476" s="193">
        <v>621000</v>
      </c>
      <c r="B476" s="23"/>
      <c r="C476" s="696">
        <v>41</v>
      </c>
      <c r="D476" s="566" t="s">
        <v>306</v>
      </c>
      <c r="E476" s="562" t="s">
        <v>78</v>
      </c>
      <c r="F476" s="194">
        <v>358</v>
      </c>
      <c r="G476" s="194">
        <v>529</v>
      </c>
      <c r="H476" s="118">
        <v>500</v>
      </c>
      <c r="I476" s="96">
        <v>1070</v>
      </c>
      <c r="J476" s="194">
        <v>1068</v>
      </c>
      <c r="K476" s="118">
        <v>1450</v>
      </c>
      <c r="L476" s="96">
        <v>1450</v>
      </c>
      <c r="M476" s="231">
        <v>1450</v>
      </c>
    </row>
    <row r="477" spans="1:13" ht="15">
      <c r="A477" s="182">
        <v>623000</v>
      </c>
      <c r="B477" s="7"/>
      <c r="C477" s="221">
        <v>41</v>
      </c>
      <c r="D477" s="556" t="s">
        <v>306</v>
      </c>
      <c r="E477" s="359" t="s">
        <v>79</v>
      </c>
      <c r="F477" s="185">
        <v>1107</v>
      </c>
      <c r="G477" s="185">
        <v>1147</v>
      </c>
      <c r="H477" s="55">
        <v>1180</v>
      </c>
      <c r="I477" s="25">
        <v>1160</v>
      </c>
      <c r="J477" s="226">
        <v>1160</v>
      </c>
      <c r="K477" s="55">
        <v>1700</v>
      </c>
      <c r="L477" s="25">
        <v>1700</v>
      </c>
      <c r="M477" s="226">
        <v>1700</v>
      </c>
    </row>
    <row r="478" spans="1:13" ht="15">
      <c r="A478" s="184">
        <v>625001</v>
      </c>
      <c r="B478" s="9"/>
      <c r="C478" s="14">
        <v>41</v>
      </c>
      <c r="D478" s="557" t="s">
        <v>306</v>
      </c>
      <c r="E478" s="359" t="s">
        <v>80</v>
      </c>
      <c r="F478" s="664">
        <v>203</v>
      </c>
      <c r="G478" s="664">
        <v>235</v>
      </c>
      <c r="H478" s="55">
        <v>250</v>
      </c>
      <c r="I478" s="25">
        <v>320</v>
      </c>
      <c r="J478" s="226">
        <v>311</v>
      </c>
      <c r="K478" s="55">
        <v>410</v>
      </c>
      <c r="L478" s="25">
        <v>410</v>
      </c>
      <c r="M478" s="226">
        <v>410</v>
      </c>
    </row>
    <row r="479" spans="1:13" ht="15">
      <c r="A479" s="182">
        <v>625002</v>
      </c>
      <c r="B479" s="7"/>
      <c r="C479" s="709">
        <v>41</v>
      </c>
      <c r="D479" s="567" t="s">
        <v>306</v>
      </c>
      <c r="E479" s="359" t="s">
        <v>81</v>
      </c>
      <c r="F479" s="185">
        <v>2051</v>
      </c>
      <c r="G479" s="185">
        <v>2347</v>
      </c>
      <c r="H479" s="49">
        <v>2500</v>
      </c>
      <c r="I479" s="8">
        <v>3120</v>
      </c>
      <c r="J479" s="185">
        <v>3118</v>
      </c>
      <c r="K479" s="49">
        <v>4100</v>
      </c>
      <c r="L479" s="8">
        <v>4100</v>
      </c>
      <c r="M479" s="185">
        <v>4100</v>
      </c>
    </row>
    <row r="480" spans="1:13" ht="15">
      <c r="A480" s="184">
        <v>625003</v>
      </c>
      <c r="B480" s="34"/>
      <c r="C480" s="725">
        <v>41</v>
      </c>
      <c r="D480" s="556" t="s">
        <v>306</v>
      </c>
      <c r="E480" s="359" t="s">
        <v>82</v>
      </c>
      <c r="F480" s="226">
        <v>117</v>
      </c>
      <c r="G480" s="226">
        <v>123</v>
      </c>
      <c r="H480" s="49">
        <v>150</v>
      </c>
      <c r="I480" s="8">
        <v>180</v>
      </c>
      <c r="J480" s="185">
        <v>178</v>
      </c>
      <c r="K480" s="49">
        <v>240</v>
      </c>
      <c r="L480" s="8">
        <v>240</v>
      </c>
      <c r="M480" s="185">
        <v>240</v>
      </c>
    </row>
    <row r="481" spans="1:13" ht="15">
      <c r="A481" s="184">
        <v>625004</v>
      </c>
      <c r="B481" s="34"/>
      <c r="C481" s="89">
        <v>41</v>
      </c>
      <c r="D481" s="557" t="s">
        <v>306</v>
      </c>
      <c r="E481" s="359" t="s">
        <v>83</v>
      </c>
      <c r="F481" s="185">
        <v>439</v>
      </c>
      <c r="G481" s="185">
        <v>502</v>
      </c>
      <c r="H481" s="49">
        <v>550</v>
      </c>
      <c r="I481" s="8">
        <v>670</v>
      </c>
      <c r="J481" s="185">
        <v>668</v>
      </c>
      <c r="K481" s="49">
        <v>870</v>
      </c>
      <c r="L481" s="8">
        <v>870</v>
      </c>
      <c r="M481" s="185">
        <v>870</v>
      </c>
    </row>
    <row r="482" spans="1:13" ht="15">
      <c r="A482" s="182">
        <v>625005</v>
      </c>
      <c r="B482" s="53"/>
      <c r="C482" s="40">
        <v>41</v>
      </c>
      <c r="D482" s="555" t="s">
        <v>306</v>
      </c>
      <c r="E482" s="579" t="s">
        <v>84</v>
      </c>
      <c r="F482" s="196">
        <v>146</v>
      </c>
      <c r="G482" s="196">
        <v>168</v>
      </c>
      <c r="H482" s="37">
        <v>200</v>
      </c>
      <c r="I482" s="13">
        <v>230</v>
      </c>
      <c r="J482" s="196">
        <v>220</v>
      </c>
      <c r="K482" s="37">
        <v>290</v>
      </c>
      <c r="L482" s="13">
        <v>290</v>
      </c>
      <c r="M482" s="196">
        <v>290</v>
      </c>
    </row>
    <row r="483" spans="1:13" ht="15">
      <c r="A483" s="192">
        <v>625007</v>
      </c>
      <c r="B483" s="33"/>
      <c r="C483" s="140">
        <v>41</v>
      </c>
      <c r="D483" s="558" t="s">
        <v>306</v>
      </c>
      <c r="E483" s="656" t="s">
        <v>85</v>
      </c>
      <c r="F483" s="225">
        <v>696</v>
      </c>
      <c r="G483" s="225">
        <v>796</v>
      </c>
      <c r="H483" s="561">
        <v>800</v>
      </c>
      <c r="I483" s="24">
        <v>1060</v>
      </c>
      <c r="J483" s="225">
        <v>1058</v>
      </c>
      <c r="K483" s="561">
        <v>1380</v>
      </c>
      <c r="L483" s="24">
        <v>1380</v>
      </c>
      <c r="M483" s="225">
        <v>1380</v>
      </c>
    </row>
    <row r="484" spans="1:13" ht="15">
      <c r="A484" s="177">
        <v>633</v>
      </c>
      <c r="B484" s="145"/>
      <c r="C484" s="145"/>
      <c r="D484" s="559"/>
      <c r="E484" s="577" t="s">
        <v>94</v>
      </c>
      <c r="F484" s="178">
        <f>SUM(F486:F492)</f>
        <v>457</v>
      </c>
      <c r="G484" s="178">
        <f>SUM(G485:G492)</f>
        <v>1465</v>
      </c>
      <c r="H484" s="5">
        <f>SUM(H486:H493)</f>
        <v>14465</v>
      </c>
      <c r="I484" s="4">
        <f>SUM(I485:I493)</f>
        <v>21038</v>
      </c>
      <c r="J484" s="178">
        <f>SUM(J485:J493)</f>
        <v>20720</v>
      </c>
      <c r="K484" s="5">
        <f>SUM(K485:K493)</f>
        <v>23535</v>
      </c>
      <c r="L484" s="4">
        <f>SUM(L486:L493)</f>
        <v>17535</v>
      </c>
      <c r="M484" s="178">
        <f>SUM(M486:M493)</f>
        <v>17535</v>
      </c>
    </row>
    <row r="485" spans="1:13" ht="15">
      <c r="A485" s="217">
        <v>633001</v>
      </c>
      <c r="B485" s="696"/>
      <c r="C485" s="696">
        <v>41</v>
      </c>
      <c r="D485" s="566" t="s">
        <v>306</v>
      </c>
      <c r="E485" s="578" t="s">
        <v>422</v>
      </c>
      <c r="F485" s="194"/>
      <c r="G485" s="194">
        <v>1009</v>
      </c>
      <c r="H485" s="37"/>
      <c r="I485" s="13"/>
      <c r="J485" s="231"/>
      <c r="K485" s="37">
        <v>6000</v>
      </c>
      <c r="L485" s="13"/>
      <c r="M485" s="231"/>
    </row>
    <row r="486" spans="1:13" ht="15">
      <c r="A486" s="184">
        <v>633003</v>
      </c>
      <c r="B486" s="7">
        <v>1</v>
      </c>
      <c r="C486" s="709">
        <v>41</v>
      </c>
      <c r="D486" s="567" t="s">
        <v>306</v>
      </c>
      <c r="E486" s="579" t="s">
        <v>307</v>
      </c>
      <c r="F486" s="183"/>
      <c r="G486" s="183"/>
      <c r="H486" s="184">
        <v>80</v>
      </c>
      <c r="I486" s="8">
        <v>230</v>
      </c>
      <c r="J486" s="255">
        <v>221</v>
      </c>
      <c r="K486" s="184">
        <v>120</v>
      </c>
      <c r="L486" s="8">
        <v>120</v>
      </c>
      <c r="M486" s="255">
        <v>120</v>
      </c>
    </row>
    <row r="487" spans="1:13" ht="15">
      <c r="A487" s="182">
        <v>633006</v>
      </c>
      <c r="B487" s="9">
        <v>1</v>
      </c>
      <c r="C487" s="14">
        <v>41</v>
      </c>
      <c r="D487" s="557" t="s">
        <v>306</v>
      </c>
      <c r="E487" s="359" t="s">
        <v>291</v>
      </c>
      <c r="F487" s="185">
        <v>24</v>
      </c>
      <c r="G487" s="185">
        <v>19</v>
      </c>
      <c r="H487" s="49">
        <v>50</v>
      </c>
      <c r="I487" s="8">
        <v>50</v>
      </c>
      <c r="J487" s="185"/>
      <c r="K487" s="49">
        <v>50</v>
      </c>
      <c r="L487" s="8">
        <v>50</v>
      </c>
      <c r="M487" s="185">
        <v>50</v>
      </c>
    </row>
    <row r="488" spans="1:13" ht="15">
      <c r="A488" s="184">
        <v>633006</v>
      </c>
      <c r="B488" s="9">
        <v>3</v>
      </c>
      <c r="C488" s="709">
        <v>41</v>
      </c>
      <c r="D488" s="567" t="s">
        <v>306</v>
      </c>
      <c r="E488" s="359" t="s">
        <v>292</v>
      </c>
      <c r="F488" s="185">
        <v>183</v>
      </c>
      <c r="G488" s="185">
        <v>217</v>
      </c>
      <c r="H488" s="49">
        <v>150</v>
      </c>
      <c r="I488" s="8">
        <v>298</v>
      </c>
      <c r="J488" s="185">
        <v>297</v>
      </c>
      <c r="K488" s="49">
        <v>160</v>
      </c>
      <c r="L488" s="8">
        <v>160</v>
      </c>
      <c r="M488" s="185">
        <v>160</v>
      </c>
    </row>
    <row r="489" spans="1:13" ht="15">
      <c r="A489" s="184">
        <v>633006</v>
      </c>
      <c r="B489" s="9">
        <v>4</v>
      </c>
      <c r="C489" s="14">
        <v>41</v>
      </c>
      <c r="D489" s="557" t="s">
        <v>306</v>
      </c>
      <c r="E489" s="579" t="s">
        <v>102</v>
      </c>
      <c r="F489" s="185">
        <v>14</v>
      </c>
      <c r="G489" s="185">
        <v>27</v>
      </c>
      <c r="H489" s="49">
        <v>20</v>
      </c>
      <c r="I489" s="8">
        <v>30</v>
      </c>
      <c r="J489" s="659">
        <v>27</v>
      </c>
      <c r="K489" s="49">
        <v>40</v>
      </c>
      <c r="L489" s="8">
        <v>40</v>
      </c>
      <c r="M489" s="260">
        <v>40</v>
      </c>
    </row>
    <row r="490" spans="1:13" ht="15">
      <c r="A490" s="184">
        <v>633006</v>
      </c>
      <c r="B490" s="9">
        <v>7</v>
      </c>
      <c r="C490" s="14">
        <v>41</v>
      </c>
      <c r="D490" s="557" t="s">
        <v>306</v>
      </c>
      <c r="E490" s="579" t="s">
        <v>498</v>
      </c>
      <c r="F490" s="185">
        <v>27</v>
      </c>
      <c r="G490" s="185"/>
      <c r="H490" s="49">
        <v>50</v>
      </c>
      <c r="I490" s="8">
        <v>50</v>
      </c>
      <c r="J490" s="185"/>
      <c r="K490" s="49">
        <v>50</v>
      </c>
      <c r="L490" s="8">
        <v>50</v>
      </c>
      <c r="M490" s="185">
        <v>50</v>
      </c>
    </row>
    <row r="491" spans="1:18" ht="15">
      <c r="A491" s="184">
        <v>633006</v>
      </c>
      <c r="B491" s="9">
        <v>10</v>
      </c>
      <c r="C491" s="14">
        <v>41</v>
      </c>
      <c r="D491" s="557" t="s">
        <v>306</v>
      </c>
      <c r="E491" s="359" t="s">
        <v>308</v>
      </c>
      <c r="F491" s="185">
        <v>66</v>
      </c>
      <c r="G491" s="185"/>
      <c r="H491" s="49">
        <v>50</v>
      </c>
      <c r="I491" s="8">
        <v>50</v>
      </c>
      <c r="J491" s="185"/>
      <c r="K491" s="49">
        <v>50</v>
      </c>
      <c r="L491" s="8">
        <v>50</v>
      </c>
      <c r="M491" s="185">
        <v>50</v>
      </c>
      <c r="N491" s="201"/>
      <c r="O491" s="202"/>
      <c r="P491" s="202"/>
      <c r="Q491" s="202"/>
      <c r="R491" s="202"/>
    </row>
    <row r="492" spans="1:14" ht="15">
      <c r="A492" s="184">
        <v>633010</v>
      </c>
      <c r="B492" s="9"/>
      <c r="C492" s="14">
        <v>41</v>
      </c>
      <c r="D492" s="557" t="s">
        <v>306</v>
      </c>
      <c r="E492" s="359" t="s">
        <v>309</v>
      </c>
      <c r="F492" s="185">
        <v>143</v>
      </c>
      <c r="G492" s="185">
        <v>193</v>
      </c>
      <c r="H492" s="49">
        <v>65</v>
      </c>
      <c r="I492" s="8">
        <v>330</v>
      </c>
      <c r="J492" s="189">
        <v>325</v>
      </c>
      <c r="K492" s="49">
        <v>65</v>
      </c>
      <c r="L492" s="8">
        <v>65</v>
      </c>
      <c r="M492" s="255">
        <v>65</v>
      </c>
      <c r="N492" s="205"/>
    </row>
    <row r="493" spans="1:13" ht="15">
      <c r="A493" s="186">
        <v>633011</v>
      </c>
      <c r="B493" s="11"/>
      <c r="C493" s="782" t="s">
        <v>450</v>
      </c>
      <c r="D493" s="554"/>
      <c r="E493" s="574" t="s">
        <v>442</v>
      </c>
      <c r="F493" s="187"/>
      <c r="G493" s="187">
        <v>15812</v>
      </c>
      <c r="H493" s="83">
        <v>14000</v>
      </c>
      <c r="I493" s="10">
        <v>20000</v>
      </c>
      <c r="J493" s="236">
        <v>19850</v>
      </c>
      <c r="K493" s="83">
        <v>17000</v>
      </c>
      <c r="L493" s="10">
        <v>17000</v>
      </c>
      <c r="M493" s="744">
        <v>17000</v>
      </c>
    </row>
    <row r="494" spans="1:13" ht="15">
      <c r="A494" s="177">
        <v>635</v>
      </c>
      <c r="B494" s="3"/>
      <c r="C494" s="145"/>
      <c r="D494" s="559"/>
      <c r="E494" s="577" t="s">
        <v>126</v>
      </c>
      <c r="F494" s="178">
        <f>SUM(F495:F496)</f>
        <v>842</v>
      </c>
      <c r="G494" s="178">
        <f>SUM(G495:G496)</f>
        <v>617</v>
      </c>
      <c r="H494" s="5">
        <f>H495+H496</f>
        <v>460</v>
      </c>
      <c r="I494" s="4">
        <f>I495+I496</f>
        <v>1600</v>
      </c>
      <c r="J494" s="178">
        <f>J496+J495</f>
        <v>1507</v>
      </c>
      <c r="K494" s="5">
        <f>K495+K496</f>
        <v>600</v>
      </c>
      <c r="L494" s="4">
        <f>L495+L496</f>
        <v>600</v>
      </c>
      <c r="M494" s="178">
        <f>M496+M495</f>
        <v>600</v>
      </c>
    </row>
    <row r="495" spans="1:13" ht="15">
      <c r="A495" s="193">
        <v>635004</v>
      </c>
      <c r="B495" s="23">
        <v>5</v>
      </c>
      <c r="C495" s="696">
        <v>41</v>
      </c>
      <c r="D495" s="566" t="s">
        <v>306</v>
      </c>
      <c r="E495" s="578" t="s">
        <v>310</v>
      </c>
      <c r="F495" s="194">
        <v>206</v>
      </c>
      <c r="G495" s="194">
        <v>617</v>
      </c>
      <c r="H495" s="54">
        <v>110</v>
      </c>
      <c r="I495" s="22">
        <v>500</v>
      </c>
      <c r="J495" s="659">
        <v>498</v>
      </c>
      <c r="K495" s="54">
        <v>250</v>
      </c>
      <c r="L495" s="22">
        <v>250</v>
      </c>
      <c r="M495" s="814">
        <v>250</v>
      </c>
    </row>
    <row r="496" spans="1:18" ht="15">
      <c r="A496" s="186">
        <v>635004</v>
      </c>
      <c r="B496" s="11">
        <v>6</v>
      </c>
      <c r="C496" s="219">
        <v>41</v>
      </c>
      <c r="D496" s="554" t="s">
        <v>306</v>
      </c>
      <c r="E496" s="574" t="s">
        <v>311</v>
      </c>
      <c r="F496" s="187">
        <v>636</v>
      </c>
      <c r="G496" s="187"/>
      <c r="H496" s="83">
        <v>350</v>
      </c>
      <c r="I496" s="10">
        <v>1100</v>
      </c>
      <c r="J496" s="225">
        <v>1009</v>
      </c>
      <c r="K496" s="83">
        <v>350</v>
      </c>
      <c r="L496" s="10">
        <v>350</v>
      </c>
      <c r="M496" s="225">
        <v>350</v>
      </c>
      <c r="N496" s="201"/>
      <c r="O496" s="201"/>
      <c r="P496" s="201"/>
      <c r="Q496" s="201"/>
      <c r="R496" s="201"/>
    </row>
    <row r="497" spans="1:18" ht="15">
      <c r="A497" s="207">
        <v>637</v>
      </c>
      <c r="B497" s="3"/>
      <c r="C497" s="145"/>
      <c r="D497" s="559"/>
      <c r="E497" s="577" t="s">
        <v>138</v>
      </c>
      <c r="F497" s="178">
        <f>SUM(F500:F503)</f>
        <v>390</v>
      </c>
      <c r="G497" s="178">
        <f>SUM(G498:G503)</f>
        <v>655</v>
      </c>
      <c r="H497" s="5">
        <f>SUM(H498:H503)</f>
        <v>840</v>
      </c>
      <c r="I497" s="4">
        <f>SUM(I498:I503)</f>
        <v>1160</v>
      </c>
      <c r="J497" s="178">
        <f>SUM(J498:J503)</f>
        <v>1105</v>
      </c>
      <c r="K497" s="5">
        <f>SUM(K500:K503)</f>
        <v>1610</v>
      </c>
      <c r="L497" s="4">
        <f>SUM(L502:L503)</f>
        <v>1610</v>
      </c>
      <c r="M497" s="178">
        <f>SUM(M502:M503)</f>
        <v>1610</v>
      </c>
      <c r="N497" s="201"/>
      <c r="O497" s="201"/>
      <c r="P497" s="201"/>
      <c r="Q497" s="201"/>
      <c r="R497" s="201"/>
    </row>
    <row r="498" spans="1:13" ht="12.75" customHeight="1">
      <c r="A498" s="184">
        <v>637004</v>
      </c>
      <c r="B498" s="9"/>
      <c r="C498" s="14">
        <v>41</v>
      </c>
      <c r="D498" s="557" t="s">
        <v>306</v>
      </c>
      <c r="E498" s="359" t="s">
        <v>312</v>
      </c>
      <c r="F498" s="185">
        <v>231</v>
      </c>
      <c r="G498" s="185">
        <v>317</v>
      </c>
      <c r="H498" s="49">
        <v>500</v>
      </c>
      <c r="I498" s="8">
        <v>530</v>
      </c>
      <c r="J498" s="185">
        <v>528</v>
      </c>
      <c r="K498" s="184">
        <v>500</v>
      </c>
      <c r="L498" s="49">
        <v>500</v>
      </c>
      <c r="M498" s="224">
        <v>500</v>
      </c>
    </row>
    <row r="499" spans="1:13" ht="12.75" customHeight="1">
      <c r="A499" s="195">
        <v>637006</v>
      </c>
      <c r="B499" s="16"/>
      <c r="C499" s="221">
        <v>41</v>
      </c>
      <c r="D499" s="555" t="s">
        <v>306</v>
      </c>
      <c r="E499" s="603" t="s">
        <v>417</v>
      </c>
      <c r="F499" s="196"/>
      <c r="G499" s="196"/>
      <c r="H499" s="37"/>
      <c r="I499" s="13">
        <v>100</v>
      </c>
      <c r="J499" s="196">
        <v>60</v>
      </c>
      <c r="K499" s="195"/>
      <c r="L499" s="798"/>
      <c r="M499" s="799"/>
    </row>
    <row r="500" spans="1:13" ht="12.75" customHeight="1">
      <c r="A500" s="184">
        <v>637006</v>
      </c>
      <c r="B500" s="9"/>
      <c r="C500" s="14">
        <v>41</v>
      </c>
      <c r="D500" s="557" t="s">
        <v>306</v>
      </c>
      <c r="E500" s="359" t="s">
        <v>459</v>
      </c>
      <c r="F500" s="185"/>
      <c r="G500" s="185">
        <v>20</v>
      </c>
      <c r="H500" s="49"/>
      <c r="I500" s="8"/>
      <c r="J500" s="185"/>
      <c r="K500" s="184"/>
      <c r="L500" s="49"/>
      <c r="M500" s="224"/>
    </row>
    <row r="501" spans="1:13" ht="15">
      <c r="A501" s="184">
        <v>637012</v>
      </c>
      <c r="B501" s="16"/>
      <c r="C501" s="14">
        <v>41</v>
      </c>
      <c r="D501" s="557" t="s">
        <v>306</v>
      </c>
      <c r="E501" s="359" t="s">
        <v>244</v>
      </c>
      <c r="F501" s="817"/>
      <c r="G501" s="185">
        <v>50</v>
      </c>
      <c r="H501" s="184"/>
      <c r="I501" s="8">
        <v>10</v>
      </c>
      <c r="J501" s="196">
        <v>7</v>
      </c>
      <c r="K501" s="182"/>
      <c r="L501" s="37"/>
      <c r="M501" s="198"/>
    </row>
    <row r="502" spans="1:13" ht="15">
      <c r="A502" s="195">
        <v>637014</v>
      </c>
      <c r="B502" s="9"/>
      <c r="C502" s="709">
        <v>41</v>
      </c>
      <c r="D502" s="567" t="s">
        <v>306</v>
      </c>
      <c r="E502" s="579" t="s">
        <v>153</v>
      </c>
      <c r="F502" s="196">
        <v>205</v>
      </c>
      <c r="G502" s="196">
        <v>62</v>
      </c>
      <c r="H502" s="37">
        <v>80</v>
      </c>
      <c r="I502" s="6">
        <v>260</v>
      </c>
      <c r="J502" s="665">
        <v>252</v>
      </c>
      <c r="K502" s="55">
        <v>1170</v>
      </c>
      <c r="L502" s="25">
        <v>1170</v>
      </c>
      <c r="M502" s="261">
        <v>1170</v>
      </c>
    </row>
    <row r="503" spans="1:18" ht="15">
      <c r="A503" s="192">
        <v>637016</v>
      </c>
      <c r="B503" s="7"/>
      <c r="C503" s="219">
        <v>41</v>
      </c>
      <c r="D503" s="554" t="s">
        <v>306</v>
      </c>
      <c r="E503" s="574" t="s">
        <v>157</v>
      </c>
      <c r="F503" s="225">
        <v>185</v>
      </c>
      <c r="G503" s="225">
        <v>206</v>
      </c>
      <c r="H503" s="561">
        <v>260</v>
      </c>
      <c r="I503" s="6">
        <v>260</v>
      </c>
      <c r="J503" s="225">
        <v>258</v>
      </c>
      <c r="K503" s="561">
        <v>440</v>
      </c>
      <c r="L503" s="24">
        <v>440</v>
      </c>
      <c r="M503" s="225">
        <v>440</v>
      </c>
      <c r="N503" s="201"/>
      <c r="R503" s="201"/>
    </row>
    <row r="504" spans="1:13" ht="15">
      <c r="A504" s="207">
        <v>642</v>
      </c>
      <c r="B504" s="3"/>
      <c r="C504" s="707"/>
      <c r="D504" s="554"/>
      <c r="E504" s="600" t="s">
        <v>276</v>
      </c>
      <c r="F504" s="178">
        <v>88</v>
      </c>
      <c r="G504" s="178">
        <v>88</v>
      </c>
      <c r="H504" s="5">
        <v>88</v>
      </c>
      <c r="I504" s="4">
        <v>88</v>
      </c>
      <c r="J504" s="178">
        <v>53</v>
      </c>
      <c r="K504" s="5">
        <f>K505</f>
        <v>88</v>
      </c>
      <c r="L504" s="4">
        <f>L505</f>
        <v>88</v>
      </c>
      <c r="M504" s="178">
        <f>M505</f>
        <v>88</v>
      </c>
    </row>
    <row r="505" spans="1:13" ht="15.75" thickBot="1">
      <c r="A505" s="217">
        <v>642011</v>
      </c>
      <c r="B505" s="105"/>
      <c r="C505" s="712">
        <v>41</v>
      </c>
      <c r="D505" s="586" t="s">
        <v>306</v>
      </c>
      <c r="E505" s="359" t="s">
        <v>279</v>
      </c>
      <c r="F505" s="180">
        <v>88</v>
      </c>
      <c r="G505" s="180">
        <v>88</v>
      </c>
      <c r="H505" s="118">
        <v>88</v>
      </c>
      <c r="I505" s="96">
        <v>88</v>
      </c>
      <c r="J505" s="196">
        <v>53</v>
      </c>
      <c r="K505" s="118">
        <v>88</v>
      </c>
      <c r="L505" s="96">
        <v>88</v>
      </c>
      <c r="M505" s="198">
        <v>88</v>
      </c>
    </row>
    <row r="506" spans="1:18" ht="15.75" thickBot="1">
      <c r="A506" s="212"/>
      <c r="B506" s="98"/>
      <c r="C506" s="714"/>
      <c r="D506" s="588"/>
      <c r="E506" s="591"/>
      <c r="F506" s="350"/>
      <c r="G506" s="350"/>
      <c r="H506" s="108"/>
      <c r="I506" s="99"/>
      <c r="J506" s="259"/>
      <c r="K506" s="108"/>
      <c r="L506" s="99"/>
      <c r="M506" s="259"/>
      <c r="O506" s="218"/>
      <c r="P506" s="218"/>
      <c r="Q506" s="218"/>
      <c r="R506" s="218" t="s">
        <v>497</v>
      </c>
    </row>
    <row r="507" spans="1:13" ht="15.75" thickBot="1">
      <c r="A507" s="71" t="s">
        <v>313</v>
      </c>
      <c r="B507" s="18"/>
      <c r="C507" s="706"/>
      <c r="D507" s="553"/>
      <c r="E507" s="59" t="s">
        <v>355</v>
      </c>
      <c r="F507" s="19">
        <f>F508+F510</f>
        <v>21224</v>
      </c>
      <c r="G507" s="19">
        <f>G508+G510</f>
        <v>56538</v>
      </c>
      <c r="H507" s="72">
        <v>48380</v>
      </c>
      <c r="I507" s="70">
        <v>48380</v>
      </c>
      <c r="J507" s="19">
        <f>J508+J510</f>
        <v>38639</v>
      </c>
      <c r="K507" s="72">
        <f>K508+K510</f>
        <v>81500</v>
      </c>
      <c r="L507" s="70">
        <f>L508+L510</f>
        <v>80200</v>
      </c>
      <c r="M507" s="19">
        <f>M508+M510</f>
        <v>80200</v>
      </c>
    </row>
    <row r="508" spans="1:15" ht="15">
      <c r="A508" s="278">
        <v>637</v>
      </c>
      <c r="B508" s="101"/>
      <c r="C508" s="151"/>
      <c r="D508" s="584"/>
      <c r="E508" s="585" t="s">
        <v>138</v>
      </c>
      <c r="F508" s="230">
        <v>1068</v>
      </c>
      <c r="G508" s="230">
        <v>1355</v>
      </c>
      <c r="H508" s="113">
        <v>1300</v>
      </c>
      <c r="I508" s="104">
        <v>1300</v>
      </c>
      <c r="J508" s="230">
        <v>1198</v>
      </c>
      <c r="K508" s="113">
        <f>K509</f>
        <v>1300</v>
      </c>
      <c r="L508" s="104">
        <f>L509</f>
        <v>1300</v>
      </c>
      <c r="M508" s="230">
        <f>M509</f>
        <v>1300</v>
      </c>
      <c r="O508" s="201"/>
    </row>
    <row r="509" spans="1:15" ht="15">
      <c r="A509" s="179">
        <v>637001</v>
      </c>
      <c r="B509" s="78"/>
      <c r="C509" s="120">
        <v>41</v>
      </c>
      <c r="D509" s="559" t="s">
        <v>314</v>
      </c>
      <c r="E509" s="587" t="s">
        <v>315</v>
      </c>
      <c r="F509" s="180">
        <v>1068</v>
      </c>
      <c r="G509" s="180">
        <v>1355</v>
      </c>
      <c r="H509" s="80">
        <v>1300</v>
      </c>
      <c r="I509" s="81">
        <v>1300</v>
      </c>
      <c r="J509" s="196">
        <v>1198</v>
      </c>
      <c r="K509" s="80">
        <v>1300</v>
      </c>
      <c r="L509" s="13">
        <v>1300</v>
      </c>
      <c r="M509" s="180">
        <v>1300</v>
      </c>
      <c r="O509" s="201"/>
    </row>
    <row r="510" spans="1:13" ht="15">
      <c r="A510" s="207">
        <v>642</v>
      </c>
      <c r="B510" s="3"/>
      <c r="C510" s="707"/>
      <c r="D510" s="554"/>
      <c r="E510" s="577" t="s">
        <v>394</v>
      </c>
      <c r="F510" s="178">
        <f>SUM(F511:F512)</f>
        <v>20156</v>
      </c>
      <c r="G510" s="178">
        <f>SUM(G511:G512)</f>
        <v>55183</v>
      </c>
      <c r="H510" s="5">
        <v>47080</v>
      </c>
      <c r="I510" s="4">
        <v>47080</v>
      </c>
      <c r="J510" s="178">
        <f>SUM(J511:J512)</f>
        <v>37441</v>
      </c>
      <c r="K510" s="5">
        <f>K511+K512</f>
        <v>80200</v>
      </c>
      <c r="L510" s="4">
        <f>L511</f>
        <v>78900</v>
      </c>
      <c r="M510" s="178">
        <f>M511</f>
        <v>78900</v>
      </c>
    </row>
    <row r="511" spans="1:17" ht="15">
      <c r="A511" s="193">
        <v>642002</v>
      </c>
      <c r="B511" s="23"/>
      <c r="C511" s="221">
        <v>41</v>
      </c>
      <c r="D511" s="555" t="s">
        <v>395</v>
      </c>
      <c r="E511" s="603" t="s">
        <v>396</v>
      </c>
      <c r="F511" s="196">
        <v>19908</v>
      </c>
      <c r="G511" s="196">
        <v>54853</v>
      </c>
      <c r="H511" s="37">
        <v>45980</v>
      </c>
      <c r="I511" s="13">
        <v>45980</v>
      </c>
      <c r="J511" s="196">
        <v>36484</v>
      </c>
      <c r="K511" s="37">
        <v>78900</v>
      </c>
      <c r="L511" s="22">
        <v>78900</v>
      </c>
      <c r="M511" s="194">
        <v>78900</v>
      </c>
      <c r="Q511" s="201"/>
    </row>
    <row r="512" spans="1:17" ht="15">
      <c r="A512" s="195">
        <v>642005</v>
      </c>
      <c r="B512" s="33"/>
      <c r="C512" s="140">
        <v>41</v>
      </c>
      <c r="D512" s="558" t="s">
        <v>395</v>
      </c>
      <c r="E512" s="590" t="s">
        <v>397</v>
      </c>
      <c r="F512" s="226">
        <v>248</v>
      </c>
      <c r="G512" s="226">
        <v>330</v>
      </c>
      <c r="H512" s="561">
        <v>1100</v>
      </c>
      <c r="I512" s="25">
        <v>1100</v>
      </c>
      <c r="J512" s="225">
        <v>957</v>
      </c>
      <c r="K512" s="55">
        <v>1300</v>
      </c>
      <c r="L512" s="13">
        <v>1300</v>
      </c>
      <c r="M512" s="196">
        <v>1300</v>
      </c>
      <c r="Q512" s="201"/>
    </row>
    <row r="513" spans="1:13" ht="15.75" thickBot="1">
      <c r="A513" s="212"/>
      <c r="B513" s="28"/>
      <c r="C513" s="711"/>
      <c r="D513" s="583"/>
      <c r="E513" s="625"/>
      <c r="F513" s="241"/>
      <c r="G513" s="241"/>
      <c r="H513" s="29"/>
      <c r="I513" s="99"/>
      <c r="J513" s="259"/>
      <c r="K513" s="108"/>
      <c r="L513" s="99"/>
      <c r="M513" s="259"/>
    </row>
    <row r="514" spans="1:13" ht="15.75" thickBot="1">
      <c r="A514" s="199" t="s">
        <v>356</v>
      </c>
      <c r="B514" s="18"/>
      <c r="C514" s="706"/>
      <c r="D514" s="553"/>
      <c r="E514" s="59" t="s">
        <v>316</v>
      </c>
      <c r="F514" s="262">
        <f>F516+F527+F530+F515+F525</f>
        <v>33592</v>
      </c>
      <c r="G514" s="262">
        <f>G516+G527+G530+G515+G525</f>
        <v>55233</v>
      </c>
      <c r="H514" s="666">
        <f aca="true" t="shared" si="47" ref="H514:M514">H515+H516+H525+H527+H530</f>
        <v>44170</v>
      </c>
      <c r="I514" s="146">
        <f t="shared" si="47"/>
        <v>44170</v>
      </c>
      <c r="J514" s="262">
        <f t="shared" si="47"/>
        <v>36672</v>
      </c>
      <c r="K514" s="666">
        <f t="shared" si="47"/>
        <v>36610</v>
      </c>
      <c r="L514" s="146">
        <f t="shared" si="47"/>
        <v>36610</v>
      </c>
      <c r="M514" s="262">
        <f t="shared" si="47"/>
        <v>36610</v>
      </c>
    </row>
    <row r="515" spans="1:13" ht="15">
      <c r="A515" s="278">
        <v>611000</v>
      </c>
      <c r="B515" s="101"/>
      <c r="C515" s="151">
        <v>41</v>
      </c>
      <c r="D515" s="738">
        <v>42777</v>
      </c>
      <c r="E515" s="585" t="s">
        <v>76</v>
      </c>
      <c r="F515" s="230">
        <v>19927</v>
      </c>
      <c r="G515" s="230">
        <v>35549</v>
      </c>
      <c r="H515" s="113">
        <v>27000</v>
      </c>
      <c r="I515" s="104">
        <v>27000</v>
      </c>
      <c r="J515" s="230">
        <v>23470</v>
      </c>
      <c r="K515" s="113">
        <v>24000</v>
      </c>
      <c r="L515" s="104">
        <v>24000</v>
      </c>
      <c r="M515" s="230">
        <v>24000</v>
      </c>
    </row>
    <row r="516" spans="1:13" ht="15">
      <c r="A516" s="215">
        <v>62</v>
      </c>
      <c r="B516" s="74"/>
      <c r="C516" s="707"/>
      <c r="D516" s="559"/>
      <c r="E516" s="577" t="s">
        <v>77</v>
      </c>
      <c r="F516" s="233">
        <f>SUM(F517:F524)</f>
        <v>6593</v>
      </c>
      <c r="G516" s="233">
        <f aca="true" t="shared" si="48" ref="G516:M516">SUM(G517:G524)</f>
        <v>11780</v>
      </c>
      <c r="H516" s="75">
        <f t="shared" si="48"/>
        <v>9670</v>
      </c>
      <c r="I516" s="75">
        <f t="shared" si="48"/>
        <v>9670</v>
      </c>
      <c r="J516" s="233">
        <f t="shared" si="48"/>
        <v>8075</v>
      </c>
      <c r="K516" s="75">
        <f t="shared" si="48"/>
        <v>8410</v>
      </c>
      <c r="L516" s="75">
        <f t="shared" si="48"/>
        <v>8410</v>
      </c>
      <c r="M516" s="223">
        <f t="shared" si="48"/>
        <v>8410</v>
      </c>
    </row>
    <row r="517" spans="1:13" ht="15">
      <c r="A517" s="193">
        <v>621000</v>
      </c>
      <c r="B517" s="23"/>
      <c r="C517" s="696">
        <v>41</v>
      </c>
      <c r="D517" s="566" t="s">
        <v>317</v>
      </c>
      <c r="E517" s="579" t="s">
        <v>78</v>
      </c>
      <c r="F517" s="194">
        <v>1028</v>
      </c>
      <c r="G517" s="194">
        <v>1744</v>
      </c>
      <c r="H517" s="118">
        <v>1000</v>
      </c>
      <c r="I517" s="96">
        <v>1300</v>
      </c>
      <c r="J517" s="194">
        <v>1261</v>
      </c>
      <c r="K517" s="118">
        <v>800</v>
      </c>
      <c r="L517" s="96">
        <v>800</v>
      </c>
      <c r="M517" s="231">
        <v>800</v>
      </c>
    </row>
    <row r="518" spans="1:13" ht="15">
      <c r="A518" s="184">
        <v>623000</v>
      </c>
      <c r="B518" s="9"/>
      <c r="C518" s="14">
        <v>41</v>
      </c>
      <c r="D518" s="557" t="s">
        <v>317</v>
      </c>
      <c r="E518" s="359" t="s">
        <v>79</v>
      </c>
      <c r="F518" s="226">
        <v>724</v>
      </c>
      <c r="G518" s="226">
        <v>1573</v>
      </c>
      <c r="H518" s="49">
        <v>1700</v>
      </c>
      <c r="I518" s="8">
        <v>1400</v>
      </c>
      <c r="J518" s="185">
        <v>954</v>
      </c>
      <c r="K518" s="49">
        <v>1600</v>
      </c>
      <c r="L518" s="8">
        <v>1600</v>
      </c>
      <c r="M518" s="185">
        <v>1600</v>
      </c>
    </row>
    <row r="519" spans="1:13" ht="15">
      <c r="A519" s="184">
        <v>625001</v>
      </c>
      <c r="B519" s="9"/>
      <c r="C519" s="709">
        <v>41</v>
      </c>
      <c r="D519" s="567" t="s">
        <v>317</v>
      </c>
      <c r="E519" s="359" t="s">
        <v>80</v>
      </c>
      <c r="F519" s="226">
        <v>273</v>
      </c>
      <c r="G519" s="226">
        <v>489</v>
      </c>
      <c r="H519" s="37">
        <v>420</v>
      </c>
      <c r="I519" s="13">
        <v>420</v>
      </c>
      <c r="J519" s="196">
        <v>331</v>
      </c>
      <c r="K519" s="37">
        <v>340</v>
      </c>
      <c r="L519" s="13">
        <v>340</v>
      </c>
      <c r="M519" s="196">
        <v>340</v>
      </c>
    </row>
    <row r="520" spans="1:13" ht="15">
      <c r="A520" s="184">
        <v>625002</v>
      </c>
      <c r="B520" s="9"/>
      <c r="C520" s="14">
        <v>41</v>
      </c>
      <c r="D520" s="557" t="s">
        <v>317</v>
      </c>
      <c r="E520" s="359" t="s">
        <v>81</v>
      </c>
      <c r="F520" s="226">
        <v>2727</v>
      </c>
      <c r="G520" s="226">
        <v>4896</v>
      </c>
      <c r="H520" s="55">
        <v>3800</v>
      </c>
      <c r="I520" s="25">
        <v>3800</v>
      </c>
      <c r="J520" s="226">
        <v>3320</v>
      </c>
      <c r="K520" s="55">
        <v>3360</v>
      </c>
      <c r="L520" s="25">
        <v>3360</v>
      </c>
      <c r="M520" s="226">
        <v>3360</v>
      </c>
    </row>
    <row r="521" spans="1:13" ht="15">
      <c r="A521" s="182">
        <v>625003</v>
      </c>
      <c r="B521" s="7"/>
      <c r="C521" s="709">
        <v>41</v>
      </c>
      <c r="D521" s="567" t="s">
        <v>317</v>
      </c>
      <c r="E521" s="579" t="s">
        <v>82</v>
      </c>
      <c r="F521" s="226">
        <v>156</v>
      </c>
      <c r="G521" s="226">
        <v>257</v>
      </c>
      <c r="H521" s="55">
        <v>250</v>
      </c>
      <c r="I521" s="25">
        <v>250</v>
      </c>
      <c r="J521" s="226">
        <v>190</v>
      </c>
      <c r="K521" s="55">
        <v>200</v>
      </c>
      <c r="L521" s="25">
        <v>200</v>
      </c>
      <c r="M521" s="226">
        <v>200</v>
      </c>
    </row>
    <row r="522" spans="1:13" ht="15">
      <c r="A522" s="184">
        <v>625004</v>
      </c>
      <c r="B522" s="9"/>
      <c r="C522" s="14">
        <v>41</v>
      </c>
      <c r="D522" s="557" t="s">
        <v>317</v>
      </c>
      <c r="E522" s="359" t="s">
        <v>83</v>
      </c>
      <c r="F522" s="185">
        <v>560</v>
      </c>
      <c r="G522" s="185">
        <v>928</v>
      </c>
      <c r="H522" s="49">
        <v>900</v>
      </c>
      <c r="I522" s="8">
        <v>900</v>
      </c>
      <c r="J522" s="185">
        <v>669</v>
      </c>
      <c r="K522" s="49">
        <v>720</v>
      </c>
      <c r="L522" s="8">
        <v>720</v>
      </c>
      <c r="M522" s="185">
        <v>720</v>
      </c>
    </row>
    <row r="523" spans="1:13" ht="15">
      <c r="A523" s="184">
        <v>625005</v>
      </c>
      <c r="B523" s="9"/>
      <c r="C523" s="14">
        <v>41</v>
      </c>
      <c r="D523" s="557" t="s">
        <v>317</v>
      </c>
      <c r="E523" s="359" t="s">
        <v>84</v>
      </c>
      <c r="F523" s="185">
        <v>187</v>
      </c>
      <c r="G523" s="185">
        <v>297</v>
      </c>
      <c r="H523" s="94">
        <v>300</v>
      </c>
      <c r="I523" s="6">
        <v>300</v>
      </c>
      <c r="J523" s="183">
        <v>223</v>
      </c>
      <c r="K523" s="94">
        <v>240</v>
      </c>
      <c r="L523" s="6">
        <v>240</v>
      </c>
      <c r="M523" s="183">
        <v>240</v>
      </c>
    </row>
    <row r="524" spans="1:13" ht="15">
      <c r="A524" s="192">
        <v>625007</v>
      </c>
      <c r="B524" s="33"/>
      <c r="C524" s="219">
        <v>41</v>
      </c>
      <c r="D524" s="554" t="s">
        <v>317</v>
      </c>
      <c r="E524" s="656" t="s">
        <v>85</v>
      </c>
      <c r="F524" s="196">
        <v>938</v>
      </c>
      <c r="G524" s="196">
        <v>1596</v>
      </c>
      <c r="H524" s="561">
        <v>1300</v>
      </c>
      <c r="I524" s="24">
        <v>1300</v>
      </c>
      <c r="J524" s="225">
        <v>1127</v>
      </c>
      <c r="K524" s="561">
        <v>1150</v>
      </c>
      <c r="L524" s="24">
        <v>1150</v>
      </c>
      <c r="M524" s="225">
        <v>1150</v>
      </c>
    </row>
    <row r="525" spans="1:13" ht="15">
      <c r="A525" s="177">
        <v>633</v>
      </c>
      <c r="B525" s="145"/>
      <c r="C525" s="145"/>
      <c r="D525" s="559"/>
      <c r="E525" s="577" t="s">
        <v>94</v>
      </c>
      <c r="F525" s="178">
        <v>71</v>
      </c>
      <c r="G525" s="178">
        <v>85</v>
      </c>
      <c r="H525" s="5">
        <v>200</v>
      </c>
      <c r="I525" s="4">
        <v>200</v>
      </c>
      <c r="J525" s="178"/>
      <c r="K525" s="5">
        <f>K526</f>
        <v>200</v>
      </c>
      <c r="L525" s="4">
        <f>L526</f>
        <v>200</v>
      </c>
      <c r="M525" s="178">
        <f>M526</f>
        <v>200</v>
      </c>
    </row>
    <row r="526" spans="1:13" ht="15">
      <c r="A526" s="179">
        <v>633006</v>
      </c>
      <c r="B526" s="120">
        <v>3</v>
      </c>
      <c r="C526" s="120">
        <v>41</v>
      </c>
      <c r="D526" s="559" t="s">
        <v>317</v>
      </c>
      <c r="E526" s="587" t="s">
        <v>318</v>
      </c>
      <c r="F526" s="180">
        <v>71</v>
      </c>
      <c r="G526" s="180">
        <v>85</v>
      </c>
      <c r="H526" s="80">
        <v>200</v>
      </c>
      <c r="I526" s="81">
        <v>200</v>
      </c>
      <c r="J526" s="180"/>
      <c r="K526" s="80">
        <v>200</v>
      </c>
      <c r="L526" s="81">
        <v>200</v>
      </c>
      <c r="M526" s="180">
        <v>200</v>
      </c>
    </row>
    <row r="527" spans="1:13" ht="15">
      <c r="A527" s="177">
        <v>637</v>
      </c>
      <c r="B527" s="3"/>
      <c r="C527" s="145"/>
      <c r="D527" s="559"/>
      <c r="E527" s="577" t="s">
        <v>138</v>
      </c>
      <c r="F527" s="257">
        <f aca="true" t="shared" si="49" ref="F527:M527">SUM(F528:F529)</f>
        <v>3562</v>
      </c>
      <c r="G527" s="257">
        <f t="shared" si="49"/>
        <v>7026</v>
      </c>
      <c r="H527" s="5">
        <f t="shared" si="49"/>
        <v>5500</v>
      </c>
      <c r="I527" s="4">
        <f t="shared" si="49"/>
        <v>5500</v>
      </c>
      <c r="J527" s="178">
        <f t="shared" si="49"/>
        <v>4324</v>
      </c>
      <c r="K527" s="5">
        <f t="shared" si="49"/>
        <v>2200</v>
      </c>
      <c r="L527" s="4">
        <f t="shared" si="49"/>
        <v>2200</v>
      </c>
      <c r="M527" s="178">
        <f t="shared" si="49"/>
        <v>2200</v>
      </c>
    </row>
    <row r="528" spans="1:13" ht="15">
      <c r="A528" s="184">
        <v>637014</v>
      </c>
      <c r="B528" s="9"/>
      <c r="C528" s="709">
        <v>41</v>
      </c>
      <c r="D528" s="566" t="s">
        <v>317</v>
      </c>
      <c r="E528" s="359" t="s">
        <v>153</v>
      </c>
      <c r="F528" s="185">
        <v>3324</v>
      </c>
      <c r="G528" s="185">
        <v>6612</v>
      </c>
      <c r="H528" s="49">
        <v>5000</v>
      </c>
      <c r="I528" s="6">
        <v>5000</v>
      </c>
      <c r="J528" s="185">
        <v>4064</v>
      </c>
      <c r="K528" s="49">
        <v>1800</v>
      </c>
      <c r="L528" s="6">
        <v>1800</v>
      </c>
      <c r="M528" s="185">
        <v>1800</v>
      </c>
    </row>
    <row r="529" spans="1:13" ht="15">
      <c r="A529" s="186">
        <v>637016</v>
      </c>
      <c r="B529" s="11"/>
      <c r="C529" s="219">
        <v>41</v>
      </c>
      <c r="D529" s="558" t="s">
        <v>317</v>
      </c>
      <c r="E529" s="603" t="s">
        <v>157</v>
      </c>
      <c r="F529" s="668">
        <v>238</v>
      </c>
      <c r="G529" s="668">
        <v>414</v>
      </c>
      <c r="H529" s="83">
        <v>500</v>
      </c>
      <c r="I529" s="83">
        <v>500</v>
      </c>
      <c r="J529" s="263">
        <v>260</v>
      </c>
      <c r="K529" s="83">
        <v>400</v>
      </c>
      <c r="L529" s="83">
        <v>400</v>
      </c>
      <c r="M529" s="263">
        <v>400</v>
      </c>
    </row>
    <row r="530" spans="1:14" ht="15">
      <c r="A530" s="177">
        <v>641</v>
      </c>
      <c r="B530" s="3"/>
      <c r="C530" s="145"/>
      <c r="D530" s="559"/>
      <c r="E530" s="577" t="s">
        <v>162</v>
      </c>
      <c r="F530" s="178">
        <v>3439</v>
      </c>
      <c r="G530" s="178">
        <v>793</v>
      </c>
      <c r="H530" s="5">
        <v>1800</v>
      </c>
      <c r="I530" s="4">
        <v>1800</v>
      </c>
      <c r="J530" s="178">
        <v>803</v>
      </c>
      <c r="K530" s="5">
        <f>K531</f>
        <v>1800</v>
      </c>
      <c r="L530" s="4">
        <f>L531</f>
        <v>1800</v>
      </c>
      <c r="M530" s="178">
        <f>M531</f>
        <v>1800</v>
      </c>
      <c r="N530" s="201"/>
    </row>
    <row r="531" spans="1:13" ht="15">
      <c r="A531" s="179">
        <v>641012</v>
      </c>
      <c r="B531" s="16"/>
      <c r="C531" s="120">
        <v>41</v>
      </c>
      <c r="D531" s="559" t="s">
        <v>317</v>
      </c>
      <c r="E531" s="587" t="s">
        <v>319</v>
      </c>
      <c r="F531" s="180">
        <v>3439</v>
      </c>
      <c r="G531" s="180">
        <v>793</v>
      </c>
      <c r="H531" s="37">
        <v>1800</v>
      </c>
      <c r="I531" s="81">
        <v>1800</v>
      </c>
      <c r="J531" s="180">
        <v>803</v>
      </c>
      <c r="K531" s="80">
        <v>1800</v>
      </c>
      <c r="L531" s="13">
        <v>1800</v>
      </c>
      <c r="M531" s="180">
        <v>1800</v>
      </c>
    </row>
    <row r="532" spans="1:13" ht="15.75" thickBot="1">
      <c r="A532" s="213"/>
      <c r="B532" s="98"/>
      <c r="C532" s="711"/>
      <c r="D532" s="583"/>
      <c r="E532" s="625"/>
      <c r="F532" s="669"/>
      <c r="G532" s="669"/>
      <c r="H532" s="108"/>
      <c r="I532" s="13"/>
      <c r="J532" s="299"/>
      <c r="K532" s="37"/>
      <c r="L532" s="99"/>
      <c r="M532" s="256"/>
    </row>
    <row r="533" spans="1:14" ht="15.75" thickBot="1">
      <c r="A533" s="199" t="s">
        <v>357</v>
      </c>
      <c r="B533" s="18"/>
      <c r="C533" s="706"/>
      <c r="D533" s="553"/>
      <c r="E533" s="59" t="s">
        <v>320</v>
      </c>
      <c r="F533" s="19">
        <v>471</v>
      </c>
      <c r="G533" s="19">
        <v>353</v>
      </c>
      <c r="H533" s="72">
        <f aca="true" t="shared" si="50" ref="H533:M533">H534</f>
        <v>300</v>
      </c>
      <c r="I533" s="70">
        <f t="shared" si="50"/>
        <v>300</v>
      </c>
      <c r="J533" s="19">
        <v>213</v>
      </c>
      <c r="K533" s="72">
        <v>300</v>
      </c>
      <c r="L533" s="70">
        <v>300</v>
      </c>
      <c r="M533" s="19">
        <f t="shared" si="50"/>
        <v>300</v>
      </c>
      <c r="N533" s="201"/>
    </row>
    <row r="534" spans="1:18" ht="15">
      <c r="A534" s="190">
        <v>642</v>
      </c>
      <c r="B534" s="20"/>
      <c r="C534" s="721"/>
      <c r="D534" s="572"/>
      <c r="E534" s="577" t="s">
        <v>276</v>
      </c>
      <c r="F534" s="191">
        <v>471</v>
      </c>
      <c r="G534" s="191">
        <v>353</v>
      </c>
      <c r="H534" s="130">
        <v>300</v>
      </c>
      <c r="I534" s="21">
        <v>300</v>
      </c>
      <c r="J534" s="191">
        <v>213</v>
      </c>
      <c r="K534" s="130">
        <v>300</v>
      </c>
      <c r="L534" s="21">
        <v>300</v>
      </c>
      <c r="M534" s="191">
        <f>M535</f>
        <v>300</v>
      </c>
      <c r="N534" s="748"/>
      <c r="O534" s="348"/>
      <c r="P534" s="348"/>
      <c r="Q534" s="348"/>
      <c r="R534" s="348"/>
    </row>
    <row r="535" spans="1:13" ht="15">
      <c r="A535" s="179">
        <v>642014</v>
      </c>
      <c r="B535" s="23"/>
      <c r="C535" s="712">
        <v>111</v>
      </c>
      <c r="D535" s="667" t="s">
        <v>321</v>
      </c>
      <c r="E535" s="603" t="s">
        <v>322</v>
      </c>
      <c r="F535" s="194">
        <v>471</v>
      </c>
      <c r="G535" s="194">
        <v>353</v>
      </c>
      <c r="H535" s="54">
        <v>300</v>
      </c>
      <c r="I535" s="96">
        <v>300</v>
      </c>
      <c r="J535" s="194">
        <v>213</v>
      </c>
      <c r="K535" s="54">
        <v>300</v>
      </c>
      <c r="L535" s="22">
        <v>300</v>
      </c>
      <c r="M535" s="231">
        <v>300</v>
      </c>
    </row>
    <row r="536" spans="1:13" ht="15.75" thickBot="1">
      <c r="A536" s="213"/>
      <c r="B536" s="98"/>
      <c r="C536" s="714"/>
      <c r="D536" s="588"/>
      <c r="E536" s="591"/>
      <c r="F536" s="350"/>
      <c r="G536" s="350"/>
      <c r="H536" s="108"/>
      <c r="I536" s="99"/>
      <c r="J536" s="259"/>
      <c r="K536" s="108"/>
      <c r="L536" s="99"/>
      <c r="M536" s="336"/>
    </row>
    <row r="537" spans="1:15" ht="15.75" thickBot="1">
      <c r="A537" s="199" t="s">
        <v>358</v>
      </c>
      <c r="B537" s="100"/>
      <c r="C537" s="57"/>
      <c r="D537" s="553"/>
      <c r="E537" s="59" t="s">
        <v>323</v>
      </c>
      <c r="F537" s="19">
        <f aca="true" t="shared" si="51" ref="F537:L537">F538</f>
        <v>1299</v>
      </c>
      <c r="G537" s="19">
        <f t="shared" si="51"/>
        <v>116</v>
      </c>
      <c r="H537" s="72">
        <f t="shared" si="51"/>
        <v>400</v>
      </c>
      <c r="I537" s="70">
        <f t="shared" si="51"/>
        <v>400</v>
      </c>
      <c r="J537" s="19">
        <f t="shared" si="51"/>
        <v>286</v>
      </c>
      <c r="K537" s="72">
        <f t="shared" si="51"/>
        <v>1500</v>
      </c>
      <c r="L537" s="70">
        <f t="shared" si="51"/>
        <v>1500</v>
      </c>
      <c r="M537" s="19">
        <v>1500</v>
      </c>
      <c r="O537" s="203"/>
    </row>
    <row r="538" spans="1:13" ht="15">
      <c r="A538" s="278">
        <v>642</v>
      </c>
      <c r="B538" s="101"/>
      <c r="C538" s="151"/>
      <c r="D538" s="584"/>
      <c r="E538" s="585" t="s">
        <v>276</v>
      </c>
      <c r="F538" s="230">
        <f>SUM(F539:F542)</f>
        <v>1299</v>
      </c>
      <c r="G538" s="230">
        <f>SUM(G539:G542)</f>
        <v>116</v>
      </c>
      <c r="H538" s="113">
        <f>H539+H541+H542+H540</f>
        <v>400</v>
      </c>
      <c r="I538" s="104">
        <f>I539+I541+I542+I540</f>
        <v>400</v>
      </c>
      <c r="J538" s="230">
        <f>J539+J541+J543</f>
        <v>286</v>
      </c>
      <c r="K538" s="113">
        <v>1500</v>
      </c>
      <c r="L538" s="104">
        <v>1500</v>
      </c>
      <c r="M538" s="230">
        <v>1500</v>
      </c>
    </row>
    <row r="539" spans="1:16" ht="16.5" customHeight="1">
      <c r="A539" s="184">
        <v>642026</v>
      </c>
      <c r="B539" s="9">
        <v>2</v>
      </c>
      <c r="C539" s="14">
        <v>111</v>
      </c>
      <c r="D539" s="557" t="s">
        <v>321</v>
      </c>
      <c r="E539" s="359" t="s">
        <v>64</v>
      </c>
      <c r="F539" s="185"/>
      <c r="G539" s="185"/>
      <c r="H539" s="569">
        <v>400</v>
      </c>
      <c r="I539" s="56">
        <v>265</v>
      </c>
      <c r="J539" s="189">
        <v>153</v>
      </c>
      <c r="K539" s="569">
        <v>1300</v>
      </c>
      <c r="L539" s="56">
        <v>1300</v>
      </c>
      <c r="M539" s="189">
        <v>1300</v>
      </c>
      <c r="P539" s="201"/>
    </row>
    <row r="540" spans="1:13" ht="15" customHeight="1">
      <c r="A540" s="184">
        <v>642026</v>
      </c>
      <c r="B540" s="9"/>
      <c r="C540" s="14">
        <v>111</v>
      </c>
      <c r="D540" s="557" t="s">
        <v>321</v>
      </c>
      <c r="E540" s="656" t="s">
        <v>374</v>
      </c>
      <c r="F540" s="226">
        <v>1183</v>
      </c>
      <c r="G540" s="226"/>
      <c r="H540" s="649"/>
      <c r="I540" s="56"/>
      <c r="J540" s="189"/>
      <c r="K540" s="569"/>
      <c r="L540" s="134"/>
      <c r="M540" s="189"/>
    </row>
    <row r="541" spans="1:13" ht="15.75" customHeight="1">
      <c r="A541" s="184">
        <v>642026</v>
      </c>
      <c r="B541" s="9">
        <v>3</v>
      </c>
      <c r="C541" s="9"/>
      <c r="D541" s="557" t="s">
        <v>321</v>
      </c>
      <c r="E541" s="656" t="s">
        <v>295</v>
      </c>
      <c r="F541" s="226">
        <v>116</v>
      </c>
      <c r="G541" s="226">
        <v>116</v>
      </c>
      <c r="H541" s="649"/>
      <c r="I541" s="134">
        <v>135</v>
      </c>
      <c r="J541" s="248">
        <v>133</v>
      </c>
      <c r="K541" s="649">
        <v>200</v>
      </c>
      <c r="L541" s="134">
        <v>200</v>
      </c>
      <c r="M541" s="248">
        <v>200</v>
      </c>
    </row>
    <row r="542" spans="1:13" ht="15">
      <c r="A542" s="186">
        <v>642026</v>
      </c>
      <c r="B542" s="11">
        <v>4</v>
      </c>
      <c r="C542" s="221">
        <v>111</v>
      </c>
      <c r="D542" s="555" t="s">
        <v>321</v>
      </c>
      <c r="E542" s="590" t="s">
        <v>324</v>
      </c>
      <c r="F542" s="225"/>
      <c r="G542" s="225"/>
      <c r="H542" s="599"/>
      <c r="I542" s="115"/>
      <c r="J542" s="264"/>
      <c r="K542" s="599"/>
      <c r="L542" s="115"/>
      <c r="M542" s="264"/>
    </row>
    <row r="543" spans="1:16" ht="15.75" thickBot="1">
      <c r="A543" s="213"/>
      <c r="B543" s="98"/>
      <c r="C543" s="714"/>
      <c r="D543" s="588"/>
      <c r="E543" s="591"/>
      <c r="F543" s="242"/>
      <c r="G543" s="242"/>
      <c r="H543" s="37"/>
      <c r="I543" s="99"/>
      <c r="J543" s="265"/>
      <c r="K543" s="108"/>
      <c r="L543" s="13"/>
      <c r="M543" s="265"/>
      <c r="P543" s="201"/>
    </row>
    <row r="544" spans="1:16" ht="15.75" thickBot="1">
      <c r="A544" s="199" t="s">
        <v>358</v>
      </c>
      <c r="B544" s="18"/>
      <c r="C544" s="706"/>
      <c r="D544" s="553"/>
      <c r="E544" s="59" t="s">
        <v>325</v>
      </c>
      <c r="F544" s="19">
        <v>355</v>
      </c>
      <c r="G544" s="19">
        <v>397</v>
      </c>
      <c r="H544" s="72">
        <f aca="true" t="shared" si="52" ref="H544:M544">H545</f>
        <v>2000</v>
      </c>
      <c r="I544" s="70">
        <f t="shared" si="52"/>
        <v>2000</v>
      </c>
      <c r="J544" s="19">
        <f t="shared" si="52"/>
        <v>313</v>
      </c>
      <c r="K544" s="72">
        <f t="shared" si="52"/>
        <v>2000</v>
      </c>
      <c r="L544" s="70">
        <f t="shared" si="52"/>
        <v>2000</v>
      </c>
      <c r="M544" s="19">
        <f t="shared" si="52"/>
        <v>2000</v>
      </c>
      <c r="N544" s="201"/>
      <c r="P544" s="201"/>
    </row>
    <row r="545" spans="1:13" ht="15">
      <c r="A545" s="273">
        <v>642</v>
      </c>
      <c r="B545" s="101"/>
      <c r="C545" s="151"/>
      <c r="D545" s="584"/>
      <c r="E545" s="670" t="s">
        <v>276</v>
      </c>
      <c r="F545" s="593">
        <v>355</v>
      </c>
      <c r="G545" s="593">
        <v>397</v>
      </c>
      <c r="H545" s="113">
        <v>2000</v>
      </c>
      <c r="I545" s="104">
        <v>2000</v>
      </c>
      <c r="J545" s="230">
        <v>313</v>
      </c>
      <c r="K545" s="113">
        <f>K546</f>
        <v>2000</v>
      </c>
      <c r="L545" s="104">
        <f>L546</f>
        <v>2000</v>
      </c>
      <c r="M545" s="230">
        <f>M546</f>
        <v>2000</v>
      </c>
    </row>
    <row r="546" spans="1:13" ht="15">
      <c r="A546" s="179">
        <v>642026</v>
      </c>
      <c r="B546" s="78"/>
      <c r="C546" s="120">
        <v>41</v>
      </c>
      <c r="D546" s="559" t="s">
        <v>321</v>
      </c>
      <c r="E546" s="587" t="s">
        <v>276</v>
      </c>
      <c r="F546" s="180">
        <v>355</v>
      </c>
      <c r="G546" s="180">
        <v>397</v>
      </c>
      <c r="H546" s="37">
        <v>2000</v>
      </c>
      <c r="I546" s="13">
        <v>2000</v>
      </c>
      <c r="J546" s="196">
        <v>313</v>
      </c>
      <c r="K546" s="37">
        <v>2000</v>
      </c>
      <c r="L546" s="81">
        <v>2000</v>
      </c>
      <c r="M546" s="198">
        <v>2000</v>
      </c>
    </row>
    <row r="547" spans="1:13" ht="17.25" thickBot="1">
      <c r="A547" s="284"/>
      <c r="B547" s="147"/>
      <c r="C547" s="729"/>
      <c r="D547" s="583"/>
      <c r="E547" s="671"/>
      <c r="F547" s="674"/>
      <c r="G547" s="674"/>
      <c r="H547" s="673"/>
      <c r="I547" s="148"/>
      <c r="J547" s="259"/>
      <c r="K547" s="673"/>
      <c r="L547" s="149"/>
      <c r="M547" s="259"/>
    </row>
    <row r="548" spans="1:13" ht="15.75" thickBot="1">
      <c r="A548" s="199" t="s">
        <v>413</v>
      </c>
      <c r="B548" s="18"/>
      <c r="C548" s="706"/>
      <c r="D548" s="553"/>
      <c r="E548" s="672" t="s">
        <v>343</v>
      </c>
      <c r="F548" s="19">
        <f>SUM(F549:F551)</f>
        <v>9809</v>
      </c>
      <c r="G548" s="19">
        <f>SUM(G549:G551)</f>
        <v>617</v>
      </c>
      <c r="H548" s="72">
        <f aca="true" t="shared" si="53" ref="H548:M548">H549+H550+H551</f>
        <v>1500</v>
      </c>
      <c r="I548" s="70">
        <f t="shared" si="53"/>
        <v>1500</v>
      </c>
      <c r="J548" s="675">
        <f t="shared" si="53"/>
        <v>715</v>
      </c>
      <c r="K548" s="72">
        <f t="shared" si="53"/>
        <v>11500</v>
      </c>
      <c r="L548" s="70">
        <f t="shared" si="53"/>
        <v>1500</v>
      </c>
      <c r="M548" s="19">
        <f t="shared" si="53"/>
        <v>1500</v>
      </c>
    </row>
    <row r="549" spans="1:13" ht="15">
      <c r="A549" s="215">
        <v>633006</v>
      </c>
      <c r="B549" s="739">
        <v>7</v>
      </c>
      <c r="C549" s="739">
        <v>41</v>
      </c>
      <c r="D549" s="740" t="s">
        <v>326</v>
      </c>
      <c r="E549" s="585" t="s">
        <v>501</v>
      </c>
      <c r="F549" s="257">
        <v>9203</v>
      </c>
      <c r="G549" s="257"/>
      <c r="H549" s="651"/>
      <c r="I549" s="135"/>
      <c r="J549" s="250"/>
      <c r="K549" s="651">
        <v>10000</v>
      </c>
      <c r="L549" s="135"/>
      <c r="M549" s="257"/>
    </row>
    <row r="550" spans="1:13" ht="15">
      <c r="A550" s="207">
        <v>637015</v>
      </c>
      <c r="B550" s="145"/>
      <c r="C550" s="145">
        <v>41</v>
      </c>
      <c r="D550" s="741" t="s">
        <v>326</v>
      </c>
      <c r="E550" s="577" t="s">
        <v>138</v>
      </c>
      <c r="F550" s="178"/>
      <c r="G550" s="178"/>
      <c r="H550" s="5">
        <v>500</v>
      </c>
      <c r="I550" s="4">
        <v>500</v>
      </c>
      <c r="J550" s="178"/>
      <c r="K550" s="5">
        <v>500</v>
      </c>
      <c r="L550" s="4">
        <v>500</v>
      </c>
      <c r="M550" s="178">
        <v>500</v>
      </c>
    </row>
    <row r="551" spans="1:13" ht="15">
      <c r="A551" s="285">
        <v>641006</v>
      </c>
      <c r="B551" s="152"/>
      <c r="C551" s="152">
        <v>111</v>
      </c>
      <c r="D551" s="741" t="s">
        <v>326</v>
      </c>
      <c r="E551" s="577" t="s">
        <v>327</v>
      </c>
      <c r="F551" s="178">
        <v>606</v>
      </c>
      <c r="G551" s="178">
        <v>617</v>
      </c>
      <c r="H551" s="5">
        <v>1000</v>
      </c>
      <c r="I551" s="4">
        <v>1000</v>
      </c>
      <c r="J551" s="181">
        <v>715</v>
      </c>
      <c r="K551" s="5">
        <v>1000</v>
      </c>
      <c r="L551" s="4">
        <v>1000</v>
      </c>
      <c r="M551" s="178">
        <v>1000</v>
      </c>
    </row>
    <row r="552" spans="1:16" ht="15.75" thickBot="1">
      <c r="A552" s="333"/>
      <c r="B552" s="327"/>
      <c r="C552" s="730"/>
      <c r="D552" s="588"/>
      <c r="E552" s="676" t="s">
        <v>328</v>
      </c>
      <c r="F552" s="679">
        <v>450283</v>
      </c>
      <c r="G552" s="679">
        <v>528258</v>
      </c>
      <c r="H552" s="677">
        <v>434000</v>
      </c>
      <c r="I552" s="328">
        <v>517728</v>
      </c>
      <c r="J552" s="692">
        <v>512521</v>
      </c>
      <c r="K552" s="677">
        <v>494200</v>
      </c>
      <c r="L552" s="328">
        <v>494200</v>
      </c>
      <c r="M552" s="329">
        <v>494200</v>
      </c>
      <c r="P552" s="201"/>
    </row>
    <row r="553" spans="1:13" ht="15.75" thickBot="1">
      <c r="A553" s="38"/>
      <c r="B553" s="40"/>
      <c r="C553" s="40"/>
      <c r="D553" s="334"/>
      <c r="E553" s="46" t="s">
        <v>329</v>
      </c>
      <c r="F553" s="47">
        <v>964821</v>
      </c>
      <c r="G553" s="47">
        <v>929776</v>
      </c>
      <c r="H553" s="678">
        <v>1125808</v>
      </c>
      <c r="I553" s="47">
        <v>1342740</v>
      </c>
      <c r="J553" s="678">
        <f>J4+J108+J125+J144+J147+J154+J163+J187+J191+J200+J219+J238+J241+J251+J270+J300+J310+J348+J367+J399+J410+J473+J507+J514+J533+J537+J544+J548</f>
        <v>1022713</v>
      </c>
      <c r="K553" s="678">
        <f>K4+K108+K125+K144+K147+K163+K187+K191+K200+K219+K241+K251+K270+K300+K310+K348+K367+K399+K410+K473+K507+K514+K533+K537+K544+K548</f>
        <v>1400248</v>
      </c>
      <c r="L553" s="47">
        <f>L4+L108+L125+L144+L147+L154+L163+L187+L191+L200+L219+L241+L251+L270+L300+L310+L348+L367+L399+L410+L473+L507+L514+L533+L537+L544+L548</f>
        <v>1093248</v>
      </c>
      <c r="M553" s="331">
        <f>M4+M108+M125+M144+M147+M154+M163+M187+M191+M200+M219+M238+M241+M251+M270+M300+M310+M348+M367+M399+M410+M473+M507+M514+M533+M537+M544+M548</f>
        <v>1096663.05</v>
      </c>
    </row>
    <row r="554" spans="1:13" ht="15.75" thickBot="1">
      <c r="A554" s="65"/>
      <c r="B554" s="65"/>
      <c r="C554" s="65"/>
      <c r="D554" s="167"/>
      <c r="E554" s="153" t="s">
        <v>330</v>
      </c>
      <c r="F554" s="154">
        <v>450283</v>
      </c>
      <c r="G554" s="154">
        <v>528258</v>
      </c>
      <c r="H554" s="330">
        <f>H552</f>
        <v>434000</v>
      </c>
      <c r="I554" s="330">
        <v>517728</v>
      </c>
      <c r="J554" s="693">
        <f>J552</f>
        <v>512521</v>
      </c>
      <c r="K554" s="62">
        <v>494200</v>
      </c>
      <c r="L554" s="330">
        <f>L552</f>
        <v>494200</v>
      </c>
      <c r="M554" s="62">
        <f>M552</f>
        <v>494200</v>
      </c>
    </row>
    <row r="555" spans="1:19" ht="15.75" thickBot="1">
      <c r="A555" s="155"/>
      <c r="B555" s="155"/>
      <c r="C555" s="155"/>
      <c r="D555" s="167"/>
      <c r="E555" s="156" t="s">
        <v>331</v>
      </c>
      <c r="F555" s="43">
        <v>1415104</v>
      </c>
      <c r="G555" s="43">
        <v>1458215</v>
      </c>
      <c r="H555" s="43">
        <f aca="true" t="shared" si="54" ref="H555:M555">H553+H554</f>
        <v>1559808</v>
      </c>
      <c r="I555" s="43">
        <f t="shared" si="54"/>
        <v>1860468</v>
      </c>
      <c r="J555" s="43">
        <f t="shared" si="54"/>
        <v>1535234</v>
      </c>
      <c r="K555" s="332">
        <f t="shared" si="54"/>
        <v>1894448</v>
      </c>
      <c r="L555" s="43">
        <f t="shared" si="54"/>
        <v>1587448</v>
      </c>
      <c r="M555" s="332">
        <f t="shared" si="54"/>
        <v>1590863.05</v>
      </c>
      <c r="S555" s="797"/>
    </row>
    <row r="556" spans="1:13" ht="15.75" thickBot="1">
      <c r="A556" s="155"/>
      <c r="B556" s="155"/>
      <c r="C556" s="155"/>
      <c r="D556" s="126"/>
      <c r="E556" s="41"/>
      <c r="H556" s="157"/>
      <c r="I556" s="157"/>
      <c r="J556" s="144"/>
      <c r="K556" s="157"/>
      <c r="L556" s="157"/>
      <c r="M556" s="220"/>
    </row>
    <row r="557" spans="1:13" ht="15.75" thickBot="1">
      <c r="A557" s="286"/>
      <c r="B557" s="158"/>
      <c r="C557" s="44"/>
      <c r="D557" s="335"/>
      <c r="E557" s="63" t="s">
        <v>332</v>
      </c>
      <c r="H557" s="159"/>
      <c r="I557" s="159"/>
      <c r="J557" s="157"/>
      <c r="K557" s="159"/>
      <c r="L557" s="159"/>
      <c r="M557" s="268"/>
    </row>
    <row r="558" spans="1:13" ht="15.75" thickBot="1">
      <c r="A558" s="160" t="s">
        <v>333</v>
      </c>
      <c r="B558" s="161"/>
      <c r="C558" s="731"/>
      <c r="D558" s="553"/>
      <c r="E558" s="346" t="s">
        <v>334</v>
      </c>
      <c r="F558" s="163">
        <v>15730</v>
      </c>
      <c r="G558" s="163">
        <v>82574</v>
      </c>
      <c r="H558" s="162">
        <v>46474</v>
      </c>
      <c r="I558" s="165">
        <f>SUM(I559:I563)</f>
        <v>303501</v>
      </c>
      <c r="J558" s="163">
        <f>SUM(J559:J563)</f>
        <v>104378</v>
      </c>
      <c r="K558" s="39">
        <f>SUM(K559:K564)</f>
        <v>220000</v>
      </c>
      <c r="L558" s="162">
        <f>SUM(L559:L563)</f>
        <v>96572</v>
      </c>
      <c r="M558" s="163">
        <f>SUM(M559:M563)</f>
        <v>96552</v>
      </c>
    </row>
    <row r="559" spans="1:18" ht="15">
      <c r="A559" s="197">
        <v>711001</v>
      </c>
      <c r="B559" s="32"/>
      <c r="C559" s="732">
        <v>43</v>
      </c>
      <c r="D559" s="680" t="s">
        <v>335</v>
      </c>
      <c r="E559" s="684" t="s">
        <v>411</v>
      </c>
      <c r="F559" s="686"/>
      <c r="G559" s="686">
        <v>11917</v>
      </c>
      <c r="H559" s="174"/>
      <c r="I559" s="166">
        <v>1900</v>
      </c>
      <c r="J559" s="337">
        <v>1865</v>
      </c>
      <c r="K559" s="682">
        <v>10000</v>
      </c>
      <c r="L559" s="166"/>
      <c r="M559" s="337"/>
      <c r="N559" s="742"/>
      <c r="O559" s="348"/>
      <c r="P559" s="348"/>
      <c r="Q559" s="348"/>
      <c r="R559" s="348"/>
    </row>
    <row r="560" spans="1:14" ht="15">
      <c r="A560" s="184">
        <v>713005</v>
      </c>
      <c r="B560" s="9"/>
      <c r="C560" s="14">
        <v>111</v>
      </c>
      <c r="D560" s="568" t="s">
        <v>335</v>
      </c>
      <c r="E560" s="42" t="s">
        <v>437</v>
      </c>
      <c r="F560" s="185"/>
      <c r="G560" s="185">
        <v>18842</v>
      </c>
      <c r="H560" s="49"/>
      <c r="I560" s="8"/>
      <c r="J560" s="697"/>
      <c r="K560" s="184">
        <v>15000</v>
      </c>
      <c r="L560" s="93"/>
      <c r="M560" s="665"/>
      <c r="N560" s="348"/>
    </row>
    <row r="561" spans="1:13" ht="15">
      <c r="A561" s="184">
        <v>716000</v>
      </c>
      <c r="B561" s="7"/>
      <c r="C561" s="709">
        <v>41</v>
      </c>
      <c r="D561" s="573" t="s">
        <v>335</v>
      </c>
      <c r="E561" s="359" t="s">
        <v>336</v>
      </c>
      <c r="F561" s="183"/>
      <c r="G561" s="183">
        <v>7058</v>
      </c>
      <c r="H561" s="174">
        <v>15000</v>
      </c>
      <c r="I561" s="6">
        <v>15000</v>
      </c>
      <c r="J561" s="1133">
        <v>3500</v>
      </c>
      <c r="K561" s="174">
        <v>15000</v>
      </c>
      <c r="L561" s="176">
        <v>10000</v>
      </c>
      <c r="M561" s="255">
        <v>10000</v>
      </c>
    </row>
    <row r="562" spans="1:13" ht="17.25" customHeight="1">
      <c r="A562" s="790">
        <v>717001</v>
      </c>
      <c r="B562" s="791">
        <v>40</v>
      </c>
      <c r="C562" s="956">
        <v>51</v>
      </c>
      <c r="D562" s="957" t="s">
        <v>335</v>
      </c>
      <c r="E562" s="958" t="s">
        <v>490</v>
      </c>
      <c r="F562" s="959">
        <v>15730</v>
      </c>
      <c r="G562" s="959">
        <v>25931</v>
      </c>
      <c r="H562" s="794"/>
      <c r="I562" s="300">
        <v>255570</v>
      </c>
      <c r="J562" s="636">
        <v>86013</v>
      </c>
      <c r="K562" s="794">
        <v>180000</v>
      </c>
      <c r="L562" s="300"/>
      <c r="M562" s="636"/>
    </row>
    <row r="563" spans="1:13" ht="16.5" customHeight="1">
      <c r="A563" s="821">
        <v>717002</v>
      </c>
      <c r="B563" s="822"/>
      <c r="C563" s="823">
        <v>41</v>
      </c>
      <c r="D563" s="824" t="s">
        <v>335</v>
      </c>
      <c r="E563" s="825" t="s">
        <v>334</v>
      </c>
      <c r="F563" s="826"/>
      <c r="G563" s="826">
        <v>18826</v>
      </c>
      <c r="H563" s="662">
        <v>40431</v>
      </c>
      <c r="I563" s="297">
        <v>31031</v>
      </c>
      <c r="J563" s="298">
        <v>13000</v>
      </c>
      <c r="K563" s="827"/>
      <c r="L563" s="828">
        <v>86572</v>
      </c>
      <c r="M563" s="636">
        <v>86552</v>
      </c>
    </row>
    <row r="564" spans="1:13" ht="15.75" hidden="1" thickBot="1">
      <c r="A564" s="216"/>
      <c r="B564" s="97"/>
      <c r="C564" s="97"/>
      <c r="D564" s="556"/>
      <c r="E564" s="656"/>
      <c r="F564" s="668"/>
      <c r="G564" s="668"/>
      <c r="H564" s="55"/>
      <c r="I564" s="25"/>
      <c r="J564" s="226"/>
      <c r="K564" s="45"/>
      <c r="L564" s="800"/>
      <c r="M564" s="196"/>
    </row>
    <row r="565" spans="1:13" ht="15.75" thickBot="1">
      <c r="A565" s="212"/>
      <c r="B565" s="98"/>
      <c r="C565" s="714"/>
      <c r="D565" s="588"/>
      <c r="E565" s="582"/>
      <c r="F565" s="819"/>
      <c r="G565" s="819"/>
      <c r="H565" s="108"/>
      <c r="I565" s="108"/>
      <c r="J565" s="241"/>
      <c r="K565" s="212"/>
      <c r="L565" s="820"/>
      <c r="M565" s="241"/>
    </row>
    <row r="566" spans="1:19" ht="15.75" thickBot="1">
      <c r="A566" s="160" t="s">
        <v>478</v>
      </c>
      <c r="B566" s="161"/>
      <c r="C566" s="731"/>
      <c r="D566" s="553"/>
      <c r="E566" s="346" t="s">
        <v>206</v>
      </c>
      <c r="F566" s="163"/>
      <c r="G566" s="163"/>
      <c r="H566" s="39"/>
      <c r="I566" s="39">
        <v>63000</v>
      </c>
      <c r="J566" s="678">
        <v>63000</v>
      </c>
      <c r="K566" s="164">
        <f>K567+K570+K569+K568</f>
        <v>80907</v>
      </c>
      <c r="L566" s="162"/>
      <c r="M566" s="163"/>
      <c r="S566" s="201"/>
    </row>
    <row r="567" spans="1:19" ht="15">
      <c r="A567" s="781" t="s">
        <v>449</v>
      </c>
      <c r="B567" s="32"/>
      <c r="C567" s="732">
        <v>111</v>
      </c>
      <c r="D567" s="699" t="s">
        <v>259</v>
      </c>
      <c r="E567" s="684" t="s">
        <v>479</v>
      </c>
      <c r="F567" s="686"/>
      <c r="G567" s="686"/>
      <c r="H567" s="681"/>
      <c r="I567" s="681">
        <v>20000</v>
      </c>
      <c r="J567" s="760">
        <v>20000</v>
      </c>
      <c r="K567" s="197">
        <v>12000</v>
      </c>
      <c r="L567" s="682"/>
      <c r="M567" s="686"/>
      <c r="S567" s="201"/>
    </row>
    <row r="568" spans="1:19" ht="15">
      <c r="A568" s="960" t="s">
        <v>449</v>
      </c>
      <c r="B568" s="288">
        <v>40</v>
      </c>
      <c r="C568" s="726">
        <v>51</v>
      </c>
      <c r="D568" s="632" t="s">
        <v>259</v>
      </c>
      <c r="E568" s="958" t="s">
        <v>519</v>
      </c>
      <c r="F568" s="961"/>
      <c r="G568" s="961"/>
      <c r="H568" s="962"/>
      <c r="I568" s="962">
        <v>43000</v>
      </c>
      <c r="J568" s="963">
        <v>43000</v>
      </c>
      <c r="K568" s="952">
        <v>33987</v>
      </c>
      <c r="L568" s="964"/>
      <c r="M568" s="289"/>
      <c r="S568" s="201"/>
    </row>
    <row r="569" spans="1:19" ht="15">
      <c r="A569" s="818" t="s">
        <v>449</v>
      </c>
      <c r="B569" s="9">
        <v>1</v>
      </c>
      <c r="C569" s="14">
        <v>41</v>
      </c>
      <c r="D569" s="557" t="s">
        <v>259</v>
      </c>
      <c r="E569" s="509" t="s">
        <v>491</v>
      </c>
      <c r="F569" s="185"/>
      <c r="G569" s="185"/>
      <c r="H569" s="49"/>
      <c r="I569" s="49"/>
      <c r="J569" s="224"/>
      <c r="K569" s="184">
        <v>4920</v>
      </c>
      <c r="L569" s="49"/>
      <c r="M569" s="226"/>
      <c r="N569" s="202"/>
      <c r="S569" s="201"/>
    </row>
    <row r="570" spans="1:19" ht="15.75" thickBot="1">
      <c r="A570" s="213">
        <v>717002</v>
      </c>
      <c r="B570" s="28">
        <v>2</v>
      </c>
      <c r="C570" s="711">
        <v>41</v>
      </c>
      <c r="D570" s="583" t="s">
        <v>259</v>
      </c>
      <c r="E570" s="608" t="s">
        <v>492</v>
      </c>
      <c r="F570" s="580"/>
      <c r="G570" s="580"/>
      <c r="H570" s="29"/>
      <c r="I570" s="27"/>
      <c r="J570" s="580"/>
      <c r="K570" s="213">
        <v>30000</v>
      </c>
      <c r="L570" s="338"/>
      <c r="M570" s="743"/>
      <c r="P570" s="201"/>
      <c r="Q570" s="201"/>
      <c r="R570" s="201"/>
      <c r="S570" s="201"/>
    </row>
    <row r="571" spans="1:20" ht="15.75" thickBot="1">
      <c r="A571" s="213"/>
      <c r="B571" s="28"/>
      <c r="C571" s="711"/>
      <c r="D571" s="583"/>
      <c r="E571" s="608"/>
      <c r="F571" s="657"/>
      <c r="G571" s="657"/>
      <c r="H571" s="29"/>
      <c r="I571" s="29"/>
      <c r="J571" s="580"/>
      <c r="K571" s="213"/>
      <c r="L571" s="29"/>
      <c r="M571" s="1134"/>
      <c r="N571" s="201"/>
      <c r="O571" s="201"/>
      <c r="P571" s="201"/>
      <c r="Q571" s="201"/>
      <c r="R571" s="201"/>
      <c r="S571" s="201"/>
      <c r="T571" s="201"/>
    </row>
    <row r="572" spans="1:20" ht="15.75" thickBot="1">
      <c r="A572" s="160" t="s">
        <v>398</v>
      </c>
      <c r="B572" s="161"/>
      <c r="C572" s="731"/>
      <c r="D572" s="553"/>
      <c r="E572" s="346" t="s">
        <v>211</v>
      </c>
      <c r="F572" s="163">
        <v>26509</v>
      </c>
      <c r="G572" s="163"/>
      <c r="H572" s="39"/>
      <c r="I572" s="39"/>
      <c r="J572" s="678"/>
      <c r="K572" s="162"/>
      <c r="L572" s="165"/>
      <c r="M572" s="657"/>
      <c r="N572" s="205"/>
      <c r="O572" s="201"/>
      <c r="P572" s="201"/>
      <c r="Q572" s="201"/>
      <c r="R572" s="201"/>
      <c r="S572" s="201"/>
      <c r="T572" s="201"/>
    </row>
    <row r="573" spans="1:13" ht="15">
      <c r="A573" s="517">
        <v>713004</v>
      </c>
      <c r="B573" s="518"/>
      <c r="C573" s="733">
        <v>111</v>
      </c>
      <c r="D573" s="584"/>
      <c r="E573" s="42" t="s">
        <v>399</v>
      </c>
      <c r="F573" s="694">
        <v>26509</v>
      </c>
      <c r="G573" s="694"/>
      <c r="H573" s="683"/>
      <c r="I573" s="301"/>
      <c r="J573" s="695"/>
      <c r="K573" s="683"/>
      <c r="L573" s="301"/>
      <c r="M573" s="695"/>
    </row>
    <row r="574" spans="1:14" ht="15.75" thickBot="1">
      <c r="A574" s="195"/>
      <c r="B574" s="36"/>
      <c r="C574" s="40"/>
      <c r="D574" s="555"/>
      <c r="E574" s="591"/>
      <c r="F574" s="196"/>
      <c r="G574" s="196"/>
      <c r="H574" s="37"/>
      <c r="I574" s="13"/>
      <c r="J574" s="299"/>
      <c r="K574" s="37"/>
      <c r="L574" s="13"/>
      <c r="M574" s="299"/>
      <c r="N574" s="205"/>
    </row>
    <row r="575" spans="1:14" ht="15.75" thickBot="1">
      <c r="A575" s="160" t="s">
        <v>412</v>
      </c>
      <c r="B575" s="161"/>
      <c r="C575" s="731"/>
      <c r="D575" s="553"/>
      <c r="E575" s="346" t="s">
        <v>246</v>
      </c>
      <c r="F575" s="163"/>
      <c r="G575" s="163">
        <v>11974</v>
      </c>
      <c r="H575" s="39"/>
      <c r="I575" s="39"/>
      <c r="J575" s="678"/>
      <c r="K575" s="162"/>
      <c r="L575" s="165"/>
      <c r="M575" s="163"/>
      <c r="N575" s="201"/>
    </row>
    <row r="576" spans="1:14" ht="15">
      <c r="A576" s="197">
        <v>713004</v>
      </c>
      <c r="B576" s="355"/>
      <c r="C576" s="734">
        <v>41</v>
      </c>
      <c r="D576" s="699" t="s">
        <v>247</v>
      </c>
      <c r="E576" s="684" t="s">
        <v>495</v>
      </c>
      <c r="F576" s="700"/>
      <c r="G576" s="686">
        <v>11974</v>
      </c>
      <c r="H576" s="681"/>
      <c r="I576" s="31"/>
      <c r="J576" s="686"/>
      <c r="K576" s="681"/>
      <c r="L576" s="31"/>
      <c r="M576" s="686"/>
      <c r="N576" s="201"/>
    </row>
    <row r="577" spans="1:18" ht="15.75" thickBot="1">
      <c r="A577" s="195"/>
      <c r="B577" s="36"/>
      <c r="C577" s="40"/>
      <c r="D577" s="555"/>
      <c r="E577" s="42"/>
      <c r="F577" s="191"/>
      <c r="G577" s="191"/>
      <c r="H577" s="37"/>
      <c r="I577" s="13"/>
      <c r="J577" s="198"/>
      <c r="K577" s="45"/>
      <c r="L577" s="13"/>
      <c r="M577" s="196"/>
      <c r="N577" s="201"/>
      <c r="R577" s="201"/>
    </row>
    <row r="578" spans="1:18" ht="15.75" thickBot="1">
      <c r="A578" s="160" t="s">
        <v>354</v>
      </c>
      <c r="B578" s="161"/>
      <c r="C578" s="731"/>
      <c r="D578" s="553"/>
      <c r="E578" s="346" t="s">
        <v>438</v>
      </c>
      <c r="F578" s="163"/>
      <c r="G578" s="163">
        <v>27579</v>
      </c>
      <c r="H578" s="39">
        <v>1125720</v>
      </c>
      <c r="I578" s="39">
        <f>SUM(I579:I584)</f>
        <v>1197150</v>
      </c>
      <c r="J578" s="678">
        <f>SUM(J579:J584)</f>
        <v>1167334</v>
      </c>
      <c r="K578" s="162">
        <v>20000</v>
      </c>
      <c r="L578" s="165"/>
      <c r="M578" s="163"/>
      <c r="N578" s="201"/>
      <c r="R578" s="201"/>
    </row>
    <row r="579" spans="1:13" ht="15">
      <c r="A579" s="781" t="s">
        <v>449</v>
      </c>
      <c r="B579" s="355">
        <v>20</v>
      </c>
      <c r="C579" s="734" t="s">
        <v>447</v>
      </c>
      <c r="D579" s="699" t="s">
        <v>335</v>
      </c>
      <c r="E579" s="684" t="s">
        <v>408</v>
      </c>
      <c r="F579" s="686"/>
      <c r="G579" s="686"/>
      <c r="H579" s="681">
        <v>959835</v>
      </c>
      <c r="I579" s="681">
        <v>466900</v>
      </c>
      <c r="J579" s="760">
        <v>466893</v>
      </c>
      <c r="K579" s="682"/>
      <c r="L579" s="166"/>
      <c r="M579" s="686"/>
    </row>
    <row r="580" spans="1:13" ht="15">
      <c r="A580" s="182">
        <v>717002</v>
      </c>
      <c r="B580" s="53">
        <v>20</v>
      </c>
      <c r="C580" s="88" t="s">
        <v>448</v>
      </c>
      <c r="D580" s="567" t="s">
        <v>335</v>
      </c>
      <c r="E580" s="549" t="s">
        <v>408</v>
      </c>
      <c r="F580" s="780"/>
      <c r="G580" s="780"/>
      <c r="H580" s="94">
        <v>106650</v>
      </c>
      <c r="I580" s="6">
        <v>72835</v>
      </c>
      <c r="J580" s="244">
        <v>54928</v>
      </c>
      <c r="K580" s="174"/>
      <c r="L580" s="6"/>
      <c r="M580" s="183"/>
    </row>
    <row r="581" spans="1:13" ht="15">
      <c r="A581" s="184">
        <v>717002</v>
      </c>
      <c r="B581" s="34"/>
      <c r="C581" s="89">
        <v>41</v>
      </c>
      <c r="D581" s="557" t="s">
        <v>335</v>
      </c>
      <c r="E581" s="509" t="s">
        <v>480</v>
      </c>
      <c r="F581" s="801"/>
      <c r="G581" s="801"/>
      <c r="H581" s="49">
        <v>59235</v>
      </c>
      <c r="I581" s="8">
        <v>53235</v>
      </c>
      <c r="J581" s="224">
        <v>41576</v>
      </c>
      <c r="K581" s="308">
        <v>20000</v>
      </c>
      <c r="L581" s="8"/>
      <c r="M581" s="185"/>
    </row>
    <row r="582" spans="1:18" ht="15">
      <c r="A582" s="184">
        <v>717002</v>
      </c>
      <c r="B582" s="34">
        <v>20</v>
      </c>
      <c r="C582" s="89">
        <v>41</v>
      </c>
      <c r="D582" s="557" t="s">
        <v>335</v>
      </c>
      <c r="E582" s="509" t="s">
        <v>481</v>
      </c>
      <c r="F582" s="801"/>
      <c r="G582" s="801"/>
      <c r="H582" s="49"/>
      <c r="I582" s="8">
        <v>77430</v>
      </c>
      <c r="J582" s="224">
        <v>77423</v>
      </c>
      <c r="K582" s="308"/>
      <c r="L582" s="8"/>
      <c r="M582" s="185"/>
      <c r="R582" s="201"/>
    </row>
    <row r="583" spans="1:13" ht="15">
      <c r="A583" s="195">
        <v>717002</v>
      </c>
      <c r="B583" s="36">
        <v>20</v>
      </c>
      <c r="C583" s="40">
        <v>51</v>
      </c>
      <c r="D583" s="555" t="s">
        <v>335</v>
      </c>
      <c r="E583" s="549" t="s">
        <v>482</v>
      </c>
      <c r="F583" s="191"/>
      <c r="G583" s="191"/>
      <c r="H583" s="37"/>
      <c r="I583" s="13">
        <v>498750</v>
      </c>
      <c r="J583" s="198">
        <v>498750</v>
      </c>
      <c r="K583" s="45"/>
      <c r="L583" s="13"/>
      <c r="M583" s="196"/>
    </row>
    <row r="584" spans="1:13" ht="15">
      <c r="A584" s="192">
        <v>717002</v>
      </c>
      <c r="B584" s="82">
        <v>30</v>
      </c>
      <c r="C584" s="723">
        <v>41</v>
      </c>
      <c r="D584" s="558" t="s">
        <v>335</v>
      </c>
      <c r="E584" s="560" t="s">
        <v>483</v>
      </c>
      <c r="F584" s="307"/>
      <c r="G584" s="225">
        <v>27579</v>
      </c>
      <c r="H584" s="561"/>
      <c r="I584" s="24">
        <v>28000</v>
      </c>
      <c r="J584" s="701">
        <v>27764</v>
      </c>
      <c r="K584" s="702"/>
      <c r="L584" s="24"/>
      <c r="M584" s="225"/>
    </row>
    <row r="585" spans="1:14" ht="15.75" thickBot="1">
      <c r="A585" s="515"/>
      <c r="B585" s="516"/>
      <c r="C585" s="155"/>
      <c r="D585" s="583"/>
      <c r="E585" s="685"/>
      <c r="F585" s="657"/>
      <c r="G585" s="657"/>
      <c r="H585" s="130"/>
      <c r="I585" s="354"/>
      <c r="J585" s="245"/>
      <c r="K585" s="268"/>
      <c r="L585" s="354"/>
      <c r="M585" s="191"/>
      <c r="N585" s="205"/>
    </row>
    <row r="586" spans="1:19" ht="15.75" thickBot="1">
      <c r="A586" s="160" t="s">
        <v>404</v>
      </c>
      <c r="B586" s="161"/>
      <c r="C586" s="731"/>
      <c r="D586" s="553"/>
      <c r="E586" s="346" t="s">
        <v>341</v>
      </c>
      <c r="F586" s="163"/>
      <c r="G586" s="163">
        <v>15000</v>
      </c>
      <c r="H586" s="39"/>
      <c r="I586" s="39"/>
      <c r="J586" s="678"/>
      <c r="K586" s="162"/>
      <c r="L586" s="165"/>
      <c r="M586" s="163"/>
      <c r="N586" s="201"/>
      <c r="S586" s="201"/>
    </row>
    <row r="587" spans="1:19" ht="15">
      <c r="A587" s="786" t="s">
        <v>449</v>
      </c>
      <c r="B587" s="355"/>
      <c r="C587" s="734">
        <v>41</v>
      </c>
      <c r="D587" s="699" t="s">
        <v>460</v>
      </c>
      <c r="E587" s="684" t="s">
        <v>461</v>
      </c>
      <c r="F587" s="686"/>
      <c r="G587" s="686">
        <v>1500</v>
      </c>
      <c r="H587" s="681"/>
      <c r="I587" s="681"/>
      <c r="J587" s="760"/>
      <c r="K587" s="197"/>
      <c r="L587" s="682"/>
      <c r="M587" s="686"/>
      <c r="O587" s="201"/>
      <c r="S587" s="201"/>
    </row>
    <row r="588" spans="1:19" ht="15">
      <c r="A588" s="195">
        <v>717002</v>
      </c>
      <c r="B588" s="36"/>
      <c r="C588" s="40">
        <v>111</v>
      </c>
      <c r="D588" s="555" t="s">
        <v>284</v>
      </c>
      <c r="E588" s="42" t="s">
        <v>462</v>
      </c>
      <c r="F588" s="787"/>
      <c r="G588" s="225">
        <v>13500</v>
      </c>
      <c r="H588" s="192"/>
      <c r="I588" s="24"/>
      <c r="J588" s="701"/>
      <c r="K588" s="192"/>
      <c r="L588" s="561"/>
      <c r="M588" s="225"/>
      <c r="O588" s="201"/>
      <c r="P588" s="201"/>
      <c r="Q588" s="201"/>
      <c r="R588" s="201"/>
      <c r="S588" s="201"/>
    </row>
    <row r="589" spans="1:13" ht="15.75" thickBot="1">
      <c r="A589" s="212"/>
      <c r="B589" s="105"/>
      <c r="C589" s="105"/>
      <c r="D589" s="642"/>
      <c r="E589" s="582"/>
      <c r="F589" s="331"/>
      <c r="G589" s="331"/>
      <c r="H589" s="213"/>
      <c r="I589" s="27"/>
      <c r="J589" s="239"/>
      <c r="K589" s="213"/>
      <c r="L589" s="29"/>
      <c r="M589" s="239"/>
    </row>
    <row r="590" spans="1:13" ht="15.75" thickBot="1">
      <c r="A590" s="763" t="s">
        <v>413</v>
      </c>
      <c r="B590" s="161"/>
      <c r="C590" s="161"/>
      <c r="D590" s="344"/>
      <c r="E590" s="346" t="s">
        <v>343</v>
      </c>
      <c r="F590" s="47"/>
      <c r="G590" s="47">
        <v>3000</v>
      </c>
      <c r="H590" s="164"/>
      <c r="I590" s="802"/>
      <c r="J590" s="678"/>
      <c r="K590" s="164"/>
      <c r="L590" s="39"/>
      <c r="M590" s="678"/>
    </row>
    <row r="591" spans="1:17" ht="15.75" thickBot="1">
      <c r="A591" s="302">
        <v>717002</v>
      </c>
      <c r="B591" s="765"/>
      <c r="C591" s="765">
        <v>41</v>
      </c>
      <c r="D591" s="335" t="s">
        <v>326</v>
      </c>
      <c r="E591" s="608" t="s">
        <v>414</v>
      </c>
      <c r="F591" s="331"/>
      <c r="G591" s="239">
        <v>3000</v>
      </c>
      <c r="H591" s="698"/>
      <c r="I591" s="750"/>
      <c r="J591" s="198"/>
      <c r="K591" s="698"/>
      <c r="L591" s="29"/>
      <c r="M591" s="198"/>
      <c r="N591" s="205"/>
      <c r="P591" s="201"/>
      <c r="Q591" s="201"/>
    </row>
    <row r="592" spans="1:14" ht="15.75" customHeight="1" thickBot="1">
      <c r="A592" s="761"/>
      <c r="B592" s="38"/>
      <c r="C592" s="38"/>
      <c r="D592" s="334"/>
      <c r="E592" s="63" t="s">
        <v>337</v>
      </c>
      <c r="F592" s="64">
        <v>42239</v>
      </c>
      <c r="G592" s="64">
        <v>140127</v>
      </c>
      <c r="H592" s="767">
        <v>1181151</v>
      </c>
      <c r="I592" s="768">
        <f>I558+I566+I578</f>
        <v>1563651</v>
      </c>
      <c r="J592" s="168">
        <f>J558+J566+J578</f>
        <v>1334712</v>
      </c>
      <c r="K592" s="168">
        <f>K558+K566+K572+K575+K578+K586</f>
        <v>320907</v>
      </c>
      <c r="L592" s="168">
        <f>L558+L566</f>
        <v>96572</v>
      </c>
      <c r="M592" s="64">
        <f>M558</f>
        <v>96552</v>
      </c>
      <c r="N592" s="201"/>
    </row>
    <row r="593" spans="1:17" ht="15.75" thickBot="1">
      <c r="A593" s="762"/>
      <c r="B593" s="138"/>
      <c r="C593" s="138"/>
      <c r="D593" s="356"/>
      <c r="E593" s="138"/>
      <c r="H593" s="804"/>
      <c r="I593" s="804"/>
      <c r="J593" s="804"/>
      <c r="K593" s="804"/>
      <c r="L593" s="804"/>
      <c r="M593" s="804"/>
      <c r="O593" s="201"/>
      <c r="P593" s="201"/>
      <c r="Q593" s="201"/>
    </row>
    <row r="594" spans="1:20" ht="15.75" thickBot="1">
      <c r="A594" s="323" t="s">
        <v>181</v>
      </c>
      <c r="B594" s="766"/>
      <c r="C594" s="766"/>
      <c r="D594" s="344"/>
      <c r="E594" s="687" t="s">
        <v>338</v>
      </c>
      <c r="F594" s="201"/>
      <c r="G594" s="201"/>
      <c r="H594" s="805"/>
      <c r="I594" s="805"/>
      <c r="J594" s="338"/>
      <c r="K594" s="807"/>
      <c r="L594" s="805"/>
      <c r="M594" s="338"/>
      <c r="N594" s="201"/>
      <c r="O594" s="201"/>
      <c r="P594" s="348"/>
      <c r="Q594" s="348"/>
      <c r="R594" s="348"/>
      <c r="S594" s="348"/>
      <c r="T594" s="348"/>
    </row>
    <row r="595" spans="1:18" ht="15">
      <c r="A595" s="764">
        <v>819002</v>
      </c>
      <c r="B595" s="78"/>
      <c r="C595" s="78">
        <v>41</v>
      </c>
      <c r="D595" s="641" t="s">
        <v>75</v>
      </c>
      <c r="E595" s="587" t="s">
        <v>415</v>
      </c>
      <c r="F595" s="803"/>
      <c r="G595" s="806"/>
      <c r="H595" s="683">
        <v>3000</v>
      </c>
      <c r="I595" s="683">
        <v>31000</v>
      </c>
      <c r="J595" s="1132">
        <v>31006</v>
      </c>
      <c r="K595" s="517">
        <v>1200</v>
      </c>
      <c r="L595" s="301"/>
      <c r="M595" s="703"/>
      <c r="O595" s="201"/>
      <c r="P595" s="201"/>
      <c r="Q595" s="201"/>
      <c r="R595" s="201"/>
    </row>
    <row r="596" spans="1:18" ht="15">
      <c r="A596" s="179">
        <v>819002</v>
      </c>
      <c r="B596" s="78"/>
      <c r="C596" s="120">
        <v>41</v>
      </c>
      <c r="D596" s="559" t="s">
        <v>235</v>
      </c>
      <c r="E596" s="589" t="s">
        <v>428</v>
      </c>
      <c r="F596" s="690">
        <v>410</v>
      </c>
      <c r="G596" s="690">
        <v>2</v>
      </c>
      <c r="H596" s="688"/>
      <c r="I596" s="502">
        <v>500</v>
      </c>
      <c r="J596" s="266">
        <v>448</v>
      </c>
      <c r="K596" s="749"/>
      <c r="L596" s="689"/>
      <c r="M596" s="266"/>
      <c r="O596" s="201"/>
      <c r="P596" s="201"/>
      <c r="Q596" s="201"/>
      <c r="R596" s="201"/>
    </row>
    <row r="597" spans="1:18" ht="15">
      <c r="A597" s="965">
        <v>821005</v>
      </c>
      <c r="B597" s="966">
        <v>40</v>
      </c>
      <c r="C597" s="967">
        <v>41</v>
      </c>
      <c r="D597" s="968" t="s">
        <v>75</v>
      </c>
      <c r="E597" s="969" t="s">
        <v>484</v>
      </c>
      <c r="F597" s="970"/>
      <c r="G597" s="970"/>
      <c r="H597" s="971"/>
      <c r="I597" s="972">
        <v>10500</v>
      </c>
      <c r="J597" s="973">
        <v>10500</v>
      </c>
      <c r="K597" s="971">
        <v>42000</v>
      </c>
      <c r="L597" s="972">
        <v>42000</v>
      </c>
      <c r="M597" s="973">
        <v>42000</v>
      </c>
      <c r="O597" s="201"/>
      <c r="P597" s="201"/>
      <c r="Q597" s="201"/>
      <c r="R597" s="201"/>
    </row>
    <row r="598" spans="1:15" ht="15">
      <c r="A598" s="179">
        <v>821007</v>
      </c>
      <c r="B598" s="78"/>
      <c r="C598" s="120">
        <v>41</v>
      </c>
      <c r="D598" s="559" t="s">
        <v>75</v>
      </c>
      <c r="E598" s="589" t="s">
        <v>439</v>
      </c>
      <c r="F598" s="691">
        <v>47424</v>
      </c>
      <c r="G598" s="691">
        <v>47424</v>
      </c>
      <c r="H598" s="663">
        <v>47424</v>
      </c>
      <c r="I598" s="170">
        <v>47424</v>
      </c>
      <c r="J598" s="267">
        <v>47424</v>
      </c>
      <c r="K598" s="663">
        <v>47424</v>
      </c>
      <c r="L598" s="170">
        <v>47424</v>
      </c>
      <c r="M598" s="267">
        <v>47424</v>
      </c>
      <c r="O598" s="201"/>
    </row>
    <row r="599" spans="1:15" ht="15">
      <c r="A599" s="179">
        <v>821007</v>
      </c>
      <c r="B599" s="78">
        <v>50</v>
      </c>
      <c r="C599" s="120">
        <v>41</v>
      </c>
      <c r="D599" s="559" t="s">
        <v>75</v>
      </c>
      <c r="E599" s="587" t="s">
        <v>339</v>
      </c>
      <c r="F599" s="266">
        <v>14694</v>
      </c>
      <c r="G599" s="266">
        <v>14855</v>
      </c>
      <c r="H599" s="749">
        <v>14944</v>
      </c>
      <c r="I599" s="688">
        <v>14944</v>
      </c>
      <c r="J599" s="266">
        <v>14724</v>
      </c>
      <c r="K599" s="688">
        <v>14944</v>
      </c>
      <c r="L599" s="169">
        <v>14944</v>
      </c>
      <c r="M599" s="266">
        <v>14944</v>
      </c>
      <c r="O599" s="201"/>
    </row>
    <row r="600" spans="1:13" ht="15.75" thickBot="1">
      <c r="A600" s="179">
        <v>821006</v>
      </c>
      <c r="B600" s="105">
        <v>20</v>
      </c>
      <c r="C600" s="120">
        <v>51</v>
      </c>
      <c r="D600" s="559" t="s">
        <v>75</v>
      </c>
      <c r="E600" s="587" t="s">
        <v>444</v>
      </c>
      <c r="F600" s="769"/>
      <c r="G600" s="769"/>
      <c r="H600" s="749">
        <v>500000</v>
      </c>
      <c r="I600" s="770">
        <v>499500</v>
      </c>
      <c r="J600" s="266">
        <v>498750</v>
      </c>
      <c r="K600" s="770"/>
      <c r="L600" s="771"/>
      <c r="M600" s="266"/>
    </row>
    <row r="601" spans="1:18" ht="15.75" thickBot="1">
      <c r="A601" s="274"/>
      <c r="B601" s="98"/>
      <c r="C601" s="714"/>
      <c r="D601" s="588"/>
      <c r="E601" s="324" t="s">
        <v>338</v>
      </c>
      <c r="F601" s="325">
        <f>SUM(F595:F598)</f>
        <v>47834</v>
      </c>
      <c r="G601" s="325">
        <f>SUM(G595:G600)</f>
        <v>62281</v>
      </c>
      <c r="H601" s="326">
        <v>562368</v>
      </c>
      <c r="I601" s="325">
        <v>603868</v>
      </c>
      <c r="J601" s="171">
        <f>SUM(J594:J600)</f>
        <v>602852</v>
      </c>
      <c r="K601" s="326">
        <f>K595+K598+K599+K600+K597</f>
        <v>105568</v>
      </c>
      <c r="L601" s="171">
        <f>L595+L596+L598+L599+L597</f>
        <v>104368</v>
      </c>
      <c r="M601" s="171">
        <f>M596+M598+M599+M597</f>
        <v>104368</v>
      </c>
      <c r="N601" s="201"/>
      <c r="O601" s="201"/>
      <c r="P601" s="201"/>
      <c r="Q601" s="201"/>
      <c r="R601" s="201"/>
    </row>
    <row r="602" spans="1:15" ht="15.75" thickBot="1">
      <c r="A602" s="40"/>
      <c r="B602" s="40"/>
      <c r="C602" s="40"/>
      <c r="D602" s="167"/>
      <c r="E602" s="58" t="s">
        <v>66</v>
      </c>
      <c r="H602" s="268"/>
      <c r="I602" s="268"/>
      <c r="J602" s="268"/>
      <c r="K602" s="268"/>
      <c r="L602" s="268"/>
      <c r="M602" s="157"/>
      <c r="O602" s="201"/>
    </row>
    <row r="603" spans="1:18" ht="15.75" thickBot="1">
      <c r="A603" s="40"/>
      <c r="B603" s="40"/>
      <c r="C603" s="40"/>
      <c r="D603" s="167"/>
      <c r="E603" s="59" t="s">
        <v>329</v>
      </c>
      <c r="F603" s="311">
        <f aca="true" t="shared" si="55" ref="F603:M603">F553</f>
        <v>964821</v>
      </c>
      <c r="G603" s="311">
        <f t="shared" si="55"/>
        <v>929776</v>
      </c>
      <c r="H603" s="30">
        <f t="shared" si="55"/>
        <v>1125808</v>
      </c>
      <c r="I603" s="30">
        <f t="shared" si="55"/>
        <v>1342740</v>
      </c>
      <c r="J603" s="30">
        <f t="shared" si="55"/>
        <v>1022713</v>
      </c>
      <c r="K603" s="30">
        <f t="shared" si="55"/>
        <v>1400248</v>
      </c>
      <c r="L603" s="30">
        <f t="shared" si="55"/>
        <v>1093248</v>
      </c>
      <c r="M603" s="30">
        <f t="shared" si="55"/>
        <v>1096663.05</v>
      </c>
      <c r="N603" s="205"/>
      <c r="O603" s="201"/>
      <c r="P603" s="201"/>
      <c r="Q603" s="201"/>
      <c r="R603" s="201"/>
    </row>
    <row r="604" spans="1:15" ht="15.75" thickBot="1">
      <c r="A604" s="40"/>
      <c r="B604" s="40"/>
      <c r="C604" s="40"/>
      <c r="D604" s="126"/>
      <c r="E604" s="61" t="s">
        <v>330</v>
      </c>
      <c r="F604" s="64">
        <f>F554</f>
        <v>450283</v>
      </c>
      <c r="G604" s="64">
        <f>G554</f>
        <v>528258</v>
      </c>
      <c r="H604" s="316">
        <v>434000</v>
      </c>
      <c r="I604" s="319">
        <v>517728</v>
      </c>
      <c r="J604" s="311">
        <f>J552</f>
        <v>512521</v>
      </c>
      <c r="K604" s="316">
        <v>494200</v>
      </c>
      <c r="L604" s="311">
        <v>494200</v>
      </c>
      <c r="M604" s="62">
        <f>M554</f>
        <v>494200</v>
      </c>
      <c r="O604" s="201"/>
    </row>
    <row r="605" spans="1:17" ht="15.75" thickBot="1">
      <c r="A605" s="40"/>
      <c r="B605" s="40"/>
      <c r="C605" s="40"/>
      <c r="D605" s="126"/>
      <c r="E605" s="309" t="s">
        <v>337</v>
      </c>
      <c r="F605" s="312">
        <v>42239</v>
      </c>
      <c r="G605" s="312">
        <v>140127</v>
      </c>
      <c r="H605" s="313">
        <v>1181151</v>
      </c>
      <c r="I605" s="64">
        <f>I592</f>
        <v>1563651</v>
      </c>
      <c r="J605" s="312">
        <v>1334713</v>
      </c>
      <c r="K605" s="64">
        <f>K592</f>
        <v>320907</v>
      </c>
      <c r="L605" s="312">
        <f>L592</f>
        <v>96572</v>
      </c>
      <c r="M605" s="321">
        <f>M592</f>
        <v>96552</v>
      </c>
      <c r="O605" s="201"/>
      <c r="P605" s="201"/>
      <c r="Q605" s="201"/>
    </row>
    <row r="606" spans="1:18" ht="15.75" thickBot="1">
      <c r="A606" s="155"/>
      <c r="B606" s="155"/>
      <c r="C606" s="155"/>
      <c r="D606" s="126"/>
      <c r="E606" s="310" t="s">
        <v>338</v>
      </c>
      <c r="F606" s="314">
        <f>F601</f>
        <v>47834</v>
      </c>
      <c r="G606" s="314">
        <f>G601</f>
        <v>62281</v>
      </c>
      <c r="H606" s="314">
        <f>H601</f>
        <v>562368</v>
      </c>
      <c r="I606" s="320">
        <v>603868</v>
      </c>
      <c r="J606" s="314">
        <f>J601</f>
        <v>602852</v>
      </c>
      <c r="K606" s="320">
        <f>K601</f>
        <v>105568</v>
      </c>
      <c r="L606" s="314">
        <f>L601</f>
        <v>104368</v>
      </c>
      <c r="M606" s="322">
        <f>M601</f>
        <v>104368</v>
      </c>
      <c r="O606" s="201"/>
      <c r="P606" s="201"/>
      <c r="Q606" s="201"/>
      <c r="R606" s="201"/>
    </row>
    <row r="607" spans="1:13" ht="15.75" thickBot="1">
      <c r="A607" s="155"/>
      <c r="B607" s="155"/>
      <c r="C607" s="155"/>
      <c r="D607" s="126"/>
      <c r="E607" s="58" t="s">
        <v>340</v>
      </c>
      <c r="F607" s="315">
        <f>SUM(F603:F606)</f>
        <v>1505177</v>
      </c>
      <c r="G607" s="315">
        <f>SUM(G603:G606)</f>
        <v>1660442</v>
      </c>
      <c r="H607" s="317">
        <f aca="true" t="shared" si="56" ref="H607:M607">H603+H604+H605+H606</f>
        <v>3303327</v>
      </c>
      <c r="I607" s="317">
        <f t="shared" si="56"/>
        <v>4027987</v>
      </c>
      <c r="J607" s="317">
        <f t="shared" si="56"/>
        <v>3472799</v>
      </c>
      <c r="K607" s="317">
        <f t="shared" si="56"/>
        <v>2320923</v>
      </c>
      <c r="L607" s="317">
        <f t="shared" si="56"/>
        <v>1788388</v>
      </c>
      <c r="M607" s="317">
        <f t="shared" si="56"/>
        <v>1791783.05</v>
      </c>
    </row>
    <row r="608" spans="1:14" ht="15">
      <c r="A608" s="201"/>
      <c r="M608" s="218"/>
      <c r="N608" s="172"/>
    </row>
    <row r="609" spans="1:19" ht="15">
      <c r="A609" s="201"/>
      <c r="M609" s="201"/>
      <c r="O609" s="201"/>
      <c r="P609" s="201"/>
      <c r="Q609" s="201"/>
      <c r="R609" s="201"/>
      <c r="S609" s="201"/>
    </row>
    <row r="610" spans="1:13" ht="15">
      <c r="A610" s="201"/>
      <c r="M610" s="201"/>
    </row>
    <row r="611" spans="1:13" ht="15">
      <c r="A611" s="201"/>
      <c r="M611" s="201"/>
    </row>
    <row r="612" spans="1:13" ht="15">
      <c r="A612" s="201"/>
      <c r="M612" s="201"/>
    </row>
    <row r="613" ht="15">
      <c r="M613" s="201"/>
    </row>
    <row r="615" ht="15">
      <c r="E615" s="201"/>
    </row>
    <row r="616" spans="9:10" ht="15">
      <c r="I616" s="202"/>
      <c r="J616" s="202"/>
    </row>
    <row r="617" ht="15">
      <c r="E617" s="201"/>
    </row>
  </sheetData>
  <sheetProtection/>
  <mergeCells count="13">
    <mergeCell ref="A2:A3"/>
    <mergeCell ref="E2:E3"/>
    <mergeCell ref="F2:F3"/>
    <mergeCell ref="G2:G3"/>
    <mergeCell ref="H2:H3"/>
    <mergeCell ref="K2:K3"/>
    <mergeCell ref="L2:L3"/>
    <mergeCell ref="M2:M3"/>
    <mergeCell ref="F1:G1"/>
    <mergeCell ref="H1:J1"/>
    <mergeCell ref="K1:M1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14"/>
  <sheetViews>
    <sheetView zoomScalePageLayoutView="0" workbookViewId="0" topLeftCell="A82">
      <selection activeCell="A1" sqref="A1:M114"/>
    </sheetView>
  </sheetViews>
  <sheetFormatPr defaultColWidth="9.140625" defaultRowHeight="15"/>
  <cols>
    <col min="2" max="2" width="3.28125" style="0" customWidth="1"/>
    <col min="3" max="3" width="4.57421875" style="0" customWidth="1"/>
    <col min="4" max="4" width="34.57421875" style="0" customWidth="1"/>
    <col min="5" max="5" width="8.57421875" style="0" customWidth="1"/>
    <col min="6" max="6" width="8.28125" style="0" customWidth="1"/>
    <col min="7" max="7" width="7.8515625" style="0" customWidth="1"/>
    <col min="8" max="8" width="8.28125" style="0" customWidth="1"/>
    <col min="9" max="9" width="9.00390625" style="0" customWidth="1"/>
    <col min="10" max="10" width="9.421875" style="0" customWidth="1"/>
    <col min="11" max="11" width="10.00390625" style="0" customWidth="1"/>
    <col min="12" max="12" width="10.00390625" style="0" bestFit="1" customWidth="1"/>
    <col min="13" max="13" width="5.28125" style="0" customWidth="1"/>
  </cols>
  <sheetData>
    <row r="1" spans="1:13" ht="15.75">
      <c r="A1" s="362"/>
      <c r="B1" s="363"/>
      <c r="C1" s="363"/>
      <c r="D1" s="534" t="s">
        <v>0</v>
      </c>
      <c r="E1" s="1185" t="s">
        <v>1</v>
      </c>
      <c r="F1" s="1186"/>
      <c r="G1" s="1187" t="s">
        <v>451</v>
      </c>
      <c r="H1" s="1185"/>
      <c r="I1" s="1185"/>
      <c r="J1" s="1188" t="s">
        <v>509</v>
      </c>
      <c r="K1" s="1225"/>
      <c r="L1" s="1226"/>
      <c r="M1" s="853"/>
    </row>
    <row r="2" spans="1:13" ht="15">
      <c r="A2" s="366"/>
      <c r="B2" s="367" t="s">
        <v>2</v>
      </c>
      <c r="C2" s="368" t="s">
        <v>405</v>
      </c>
      <c r="D2" s="851" t="s">
        <v>3</v>
      </c>
      <c r="E2" s="1197">
        <v>2016</v>
      </c>
      <c r="F2" s="1199">
        <v>2017</v>
      </c>
      <c r="G2" s="1201" t="s">
        <v>4</v>
      </c>
      <c r="H2" s="1203" t="s">
        <v>5</v>
      </c>
      <c r="I2" s="1191" t="s">
        <v>514</v>
      </c>
      <c r="J2" s="1193" t="s">
        <v>4</v>
      </c>
      <c r="K2" s="1205" t="s">
        <v>5</v>
      </c>
      <c r="L2" s="1205" t="s">
        <v>508</v>
      </c>
      <c r="M2" s="854" t="s">
        <v>507</v>
      </c>
    </row>
    <row r="3" spans="1:14" ht="15.75" thickBot="1">
      <c r="A3" s="369" t="s">
        <v>6</v>
      </c>
      <c r="B3" s="370" t="s">
        <v>7</v>
      </c>
      <c r="C3" s="370"/>
      <c r="D3" s="852"/>
      <c r="E3" s="1198"/>
      <c r="F3" s="1200"/>
      <c r="G3" s="1202"/>
      <c r="H3" s="1204"/>
      <c r="I3" s="1192"/>
      <c r="J3" s="1223"/>
      <c r="K3" s="1224"/>
      <c r="L3" s="1224"/>
      <c r="M3" s="854"/>
      <c r="N3" s="205"/>
    </row>
    <row r="4" spans="1:13" ht="15">
      <c r="A4" s="371">
        <v>100</v>
      </c>
      <c r="B4" s="372"/>
      <c r="C4" s="372"/>
      <c r="D4" s="526" t="s">
        <v>8</v>
      </c>
      <c r="E4" s="373">
        <f>E6+E7+E11</f>
        <v>946343</v>
      </c>
      <c r="F4" s="373">
        <f>F6+F7+F11</f>
        <v>1005383</v>
      </c>
      <c r="G4" s="374">
        <f>G5+G7+G11</f>
        <v>1009777</v>
      </c>
      <c r="H4" s="373">
        <f>H6+H7+H11</f>
        <v>1143317</v>
      </c>
      <c r="I4" s="375">
        <f>I6+I7+I11</f>
        <v>1141849</v>
      </c>
      <c r="J4" s="374">
        <f>J5+J7+J11</f>
        <v>1202747</v>
      </c>
      <c r="K4" s="373">
        <f>K5+K7+K11</f>
        <v>1230887</v>
      </c>
      <c r="L4" s="898">
        <f>L5+L7+L11</f>
        <v>369997.24</v>
      </c>
      <c r="M4" s="899">
        <f aca="true" t="shared" si="0" ref="M4:M16">(100/K4)*L4</f>
        <v>30.059399441215966</v>
      </c>
    </row>
    <row r="5" spans="1:13" ht="15">
      <c r="A5" s="377">
        <v>110</v>
      </c>
      <c r="B5" s="378"/>
      <c r="C5" s="378"/>
      <c r="D5" s="527" t="s">
        <v>9</v>
      </c>
      <c r="E5" s="379">
        <v>727481</v>
      </c>
      <c r="F5" s="379">
        <v>797325</v>
      </c>
      <c r="G5" s="380">
        <v>800000</v>
      </c>
      <c r="H5" s="379">
        <v>927380</v>
      </c>
      <c r="I5" s="381">
        <v>927373</v>
      </c>
      <c r="J5" s="380">
        <v>1000580</v>
      </c>
      <c r="K5" s="379">
        <v>1028720</v>
      </c>
      <c r="L5" s="863">
        <v>300199.68</v>
      </c>
      <c r="M5" s="910">
        <f t="shared" si="0"/>
        <v>29.18186484174508</v>
      </c>
    </row>
    <row r="6" spans="1:13" ht="15">
      <c r="A6" s="383">
        <v>111003</v>
      </c>
      <c r="B6" s="384"/>
      <c r="C6" s="384">
        <v>41</v>
      </c>
      <c r="D6" s="528" t="s">
        <v>9</v>
      </c>
      <c r="E6" s="385">
        <v>727481</v>
      </c>
      <c r="F6" s="385">
        <v>797325</v>
      </c>
      <c r="G6" s="383">
        <v>800000</v>
      </c>
      <c r="H6" s="385">
        <v>927380</v>
      </c>
      <c r="I6" s="386">
        <v>927373</v>
      </c>
      <c r="J6" s="383">
        <v>1000580</v>
      </c>
      <c r="K6" s="385">
        <v>1028720</v>
      </c>
      <c r="L6" s="864">
        <v>300199.68</v>
      </c>
      <c r="M6" s="869">
        <f t="shared" si="0"/>
        <v>29.18186484174508</v>
      </c>
    </row>
    <row r="7" spans="1:13" ht="15">
      <c r="A7" s="380">
        <v>121</v>
      </c>
      <c r="B7" s="378"/>
      <c r="C7" s="378"/>
      <c r="D7" s="527" t="s">
        <v>10</v>
      </c>
      <c r="E7" s="389">
        <f aca="true" t="shared" si="1" ref="E7:L7">SUM(E8:E10)</f>
        <v>148792</v>
      </c>
      <c r="F7" s="389">
        <f t="shared" si="1"/>
        <v>135558</v>
      </c>
      <c r="G7" s="380">
        <f t="shared" si="1"/>
        <v>137400</v>
      </c>
      <c r="H7" s="389">
        <f t="shared" si="1"/>
        <v>137650</v>
      </c>
      <c r="I7" s="390">
        <f t="shared" si="1"/>
        <v>137973</v>
      </c>
      <c r="J7" s="380">
        <f t="shared" si="1"/>
        <v>128900</v>
      </c>
      <c r="K7" s="389">
        <f t="shared" si="1"/>
        <v>128900</v>
      </c>
      <c r="L7" s="863">
        <f t="shared" si="1"/>
        <v>47614.14</v>
      </c>
      <c r="M7" s="910">
        <f t="shared" si="0"/>
        <v>36.938820791311095</v>
      </c>
    </row>
    <row r="8" spans="1:13" ht="15">
      <c r="A8" s="392">
        <v>121001</v>
      </c>
      <c r="B8" s="393"/>
      <c r="C8" s="393">
        <v>41</v>
      </c>
      <c r="D8" s="529" t="s">
        <v>11</v>
      </c>
      <c r="E8" s="394">
        <v>37331</v>
      </c>
      <c r="F8" s="394">
        <v>24740</v>
      </c>
      <c r="G8" s="392">
        <v>25000</v>
      </c>
      <c r="H8" s="394">
        <v>25000</v>
      </c>
      <c r="I8" s="395">
        <v>25188</v>
      </c>
      <c r="J8" s="392">
        <v>24500</v>
      </c>
      <c r="K8" s="394">
        <v>24500</v>
      </c>
      <c r="L8" s="865">
        <v>13536.61</v>
      </c>
      <c r="M8" s="870">
        <f t="shared" si="0"/>
        <v>55.25146938775511</v>
      </c>
    </row>
    <row r="9" spans="1:13" ht="15">
      <c r="A9" s="397">
        <v>121002</v>
      </c>
      <c r="B9" s="398"/>
      <c r="C9" s="398">
        <v>41</v>
      </c>
      <c r="D9" s="530" t="s">
        <v>12</v>
      </c>
      <c r="E9" s="399">
        <v>107937</v>
      </c>
      <c r="F9" s="399">
        <v>107586</v>
      </c>
      <c r="G9" s="397">
        <v>109000</v>
      </c>
      <c r="H9" s="399">
        <v>109000</v>
      </c>
      <c r="I9" s="400">
        <v>109158</v>
      </c>
      <c r="J9" s="397">
        <v>101000</v>
      </c>
      <c r="K9" s="399">
        <v>101000</v>
      </c>
      <c r="L9" s="866">
        <v>31984.04</v>
      </c>
      <c r="M9" s="871">
        <f t="shared" si="0"/>
        <v>31.667366336633666</v>
      </c>
    </row>
    <row r="10" spans="1:13" ht="15">
      <c r="A10" s="402">
        <v>121003</v>
      </c>
      <c r="B10" s="403"/>
      <c r="C10" s="403">
        <v>41</v>
      </c>
      <c r="D10" s="531" t="s">
        <v>401</v>
      </c>
      <c r="E10" s="404">
        <v>3524</v>
      </c>
      <c r="F10" s="404">
        <v>3232</v>
      </c>
      <c r="G10" s="402">
        <v>3400</v>
      </c>
      <c r="H10" s="404">
        <v>3650</v>
      </c>
      <c r="I10" s="405">
        <v>3627</v>
      </c>
      <c r="J10" s="402">
        <v>3400</v>
      </c>
      <c r="K10" s="404">
        <v>3400</v>
      </c>
      <c r="L10" s="867">
        <v>2093.49</v>
      </c>
      <c r="M10" s="872">
        <f t="shared" si="0"/>
        <v>61.57323529411764</v>
      </c>
    </row>
    <row r="11" spans="1:13" ht="15">
      <c r="A11" s="407">
        <v>130</v>
      </c>
      <c r="B11" s="378"/>
      <c r="C11" s="378"/>
      <c r="D11" s="527" t="s">
        <v>13</v>
      </c>
      <c r="E11" s="379">
        <f aca="true" t="shared" si="2" ref="E11:L11">SUM(E12:E17)</f>
        <v>70070</v>
      </c>
      <c r="F11" s="379">
        <f t="shared" si="2"/>
        <v>72500</v>
      </c>
      <c r="G11" s="380">
        <f t="shared" si="2"/>
        <v>72377</v>
      </c>
      <c r="H11" s="379">
        <f t="shared" si="2"/>
        <v>78287</v>
      </c>
      <c r="I11" s="409">
        <f t="shared" si="2"/>
        <v>76503</v>
      </c>
      <c r="J11" s="380">
        <f t="shared" si="2"/>
        <v>73267</v>
      </c>
      <c r="K11" s="379">
        <f t="shared" si="2"/>
        <v>73267</v>
      </c>
      <c r="L11" s="863">
        <f t="shared" si="2"/>
        <v>22183.420000000002</v>
      </c>
      <c r="M11" s="911">
        <f t="shared" si="0"/>
        <v>30.27750556184913</v>
      </c>
    </row>
    <row r="12" spans="1:13" ht="15">
      <c r="A12" s="410">
        <v>133001</v>
      </c>
      <c r="B12" s="393"/>
      <c r="C12" s="393">
        <v>41</v>
      </c>
      <c r="D12" s="529" t="s">
        <v>14</v>
      </c>
      <c r="E12" s="394">
        <v>1886</v>
      </c>
      <c r="F12" s="394">
        <v>1954</v>
      </c>
      <c r="G12" s="392">
        <v>1960</v>
      </c>
      <c r="H12" s="394">
        <v>2070</v>
      </c>
      <c r="I12" s="412">
        <v>2064</v>
      </c>
      <c r="J12" s="392">
        <v>1850</v>
      </c>
      <c r="K12" s="394">
        <v>1850</v>
      </c>
      <c r="L12" s="865">
        <v>842.99</v>
      </c>
      <c r="M12" s="871">
        <f t="shared" si="0"/>
        <v>45.56702702702703</v>
      </c>
    </row>
    <row r="13" spans="1:13" ht="15">
      <c r="A13" s="392">
        <v>133004</v>
      </c>
      <c r="B13" s="393"/>
      <c r="C13" s="393">
        <v>41</v>
      </c>
      <c r="D13" s="529" t="s">
        <v>375</v>
      </c>
      <c r="E13" s="394">
        <v>50</v>
      </c>
      <c r="F13" s="394"/>
      <c r="G13" s="392">
        <v>50</v>
      </c>
      <c r="H13" s="394">
        <v>100</v>
      </c>
      <c r="I13" s="395">
        <v>100</v>
      </c>
      <c r="J13" s="392">
        <v>50</v>
      </c>
      <c r="K13" s="394">
        <v>50</v>
      </c>
      <c r="L13" s="865">
        <v>50</v>
      </c>
      <c r="M13" s="873">
        <f t="shared" si="0"/>
        <v>100</v>
      </c>
    </row>
    <row r="14" spans="1:13" ht="15">
      <c r="A14" s="392">
        <v>133006</v>
      </c>
      <c r="B14" s="393"/>
      <c r="C14" s="393">
        <v>41</v>
      </c>
      <c r="D14" s="529" t="s">
        <v>17</v>
      </c>
      <c r="E14" s="394">
        <v>1130</v>
      </c>
      <c r="F14" s="394">
        <v>954</v>
      </c>
      <c r="G14" s="392">
        <v>1200</v>
      </c>
      <c r="H14" s="394">
        <v>1200</v>
      </c>
      <c r="I14" s="395">
        <v>1034</v>
      </c>
      <c r="J14" s="392">
        <v>1200</v>
      </c>
      <c r="K14" s="394">
        <v>1200</v>
      </c>
      <c r="L14" s="865">
        <v>358.05</v>
      </c>
      <c r="M14" s="873">
        <f t="shared" si="0"/>
        <v>29.8375</v>
      </c>
    </row>
    <row r="15" spans="1:13" ht="15">
      <c r="A15" s="397">
        <v>133012</v>
      </c>
      <c r="B15" s="398"/>
      <c r="C15" s="398">
        <v>41</v>
      </c>
      <c r="D15" s="530" t="s">
        <v>344</v>
      </c>
      <c r="E15" s="413">
        <v>825</v>
      </c>
      <c r="F15" s="413">
        <v>2097</v>
      </c>
      <c r="G15" s="414">
        <v>2000</v>
      </c>
      <c r="H15" s="413">
        <v>2000</v>
      </c>
      <c r="I15" s="415">
        <v>1563</v>
      </c>
      <c r="J15" s="414">
        <v>2000</v>
      </c>
      <c r="K15" s="413">
        <v>2000</v>
      </c>
      <c r="L15" s="868">
        <v>238.32</v>
      </c>
      <c r="M15" s="873">
        <f t="shared" si="0"/>
        <v>11.916</v>
      </c>
    </row>
    <row r="16" spans="1:13" ht="15">
      <c r="A16" s="397">
        <v>133013</v>
      </c>
      <c r="B16" s="398"/>
      <c r="C16" s="398">
        <v>41</v>
      </c>
      <c r="D16" s="530" t="s">
        <v>15</v>
      </c>
      <c r="E16" s="413">
        <v>66179</v>
      </c>
      <c r="F16" s="413">
        <v>67495</v>
      </c>
      <c r="G16" s="414">
        <v>67000</v>
      </c>
      <c r="H16" s="413">
        <v>72750</v>
      </c>
      <c r="I16" s="415">
        <v>71742</v>
      </c>
      <c r="J16" s="414">
        <v>68000</v>
      </c>
      <c r="K16" s="413">
        <v>68000</v>
      </c>
      <c r="L16" s="868">
        <v>20694.06</v>
      </c>
      <c r="M16" s="873">
        <f t="shared" si="0"/>
        <v>30.43244117647059</v>
      </c>
    </row>
    <row r="17" spans="1:13" ht="15.75" thickBot="1">
      <c r="A17" s="392">
        <v>139002</v>
      </c>
      <c r="B17" s="393"/>
      <c r="C17" s="393">
        <v>41</v>
      </c>
      <c r="D17" s="529" t="s">
        <v>16</v>
      </c>
      <c r="E17" s="394"/>
      <c r="F17" s="394"/>
      <c r="G17" s="392">
        <v>167</v>
      </c>
      <c r="H17" s="394">
        <v>167</v>
      </c>
      <c r="I17" s="395"/>
      <c r="J17" s="392">
        <v>167</v>
      </c>
      <c r="K17" s="394">
        <v>167</v>
      </c>
      <c r="L17" s="865"/>
      <c r="M17" s="874"/>
    </row>
    <row r="18" spans="1:13" ht="15.75" thickBot="1">
      <c r="A18" s="417">
        <v>200</v>
      </c>
      <c r="B18" s="418"/>
      <c r="C18" s="418"/>
      <c r="D18" s="532" t="s">
        <v>18</v>
      </c>
      <c r="E18" s="419">
        <f>E19+E20+E27+E33+E32+E51+E53</f>
        <v>137090</v>
      </c>
      <c r="F18" s="419">
        <f>F19+F20+F27+F33+F32+F51+F53</f>
        <v>108843</v>
      </c>
      <c r="G18" s="420">
        <f>G19+G20+G27+G31+G51+G53+G33</f>
        <v>140581</v>
      </c>
      <c r="H18" s="419">
        <f>H19+H20+H27+H33+H32+H51+H53+H31</f>
        <v>151607</v>
      </c>
      <c r="I18" s="421">
        <f>I20+I27+I31+I33+I51+I53</f>
        <v>139054</v>
      </c>
      <c r="J18" s="420">
        <f>J19+J20+J27+J31+J51+J53+J33</f>
        <v>124331</v>
      </c>
      <c r="K18" s="419">
        <f>K19+K20+K27+K33+K32+K51+K53</f>
        <v>130831</v>
      </c>
      <c r="L18" s="878">
        <f>L20+L27+L33+L32+L51+L53</f>
        <v>31836.289999999997</v>
      </c>
      <c r="M18" s="875">
        <f aca="true" t="shared" si="3" ref="M18:M33">(100/K18)*L18</f>
        <v>24.333904044148554</v>
      </c>
    </row>
    <row r="19" spans="1:13" ht="15" hidden="1">
      <c r="A19" s="422">
        <v>211</v>
      </c>
      <c r="B19" s="423"/>
      <c r="C19" s="423"/>
      <c r="D19" s="533" t="s">
        <v>19</v>
      </c>
      <c r="E19" s="424">
        <v>0</v>
      </c>
      <c r="F19" s="424">
        <v>0</v>
      </c>
      <c r="G19" s="425">
        <v>0</v>
      </c>
      <c r="H19" s="424">
        <v>0</v>
      </c>
      <c r="I19" s="426">
        <v>0</v>
      </c>
      <c r="J19" s="425">
        <v>0</v>
      </c>
      <c r="K19" s="424">
        <v>0</v>
      </c>
      <c r="L19" s="879">
        <v>0</v>
      </c>
      <c r="M19" s="903" t="e">
        <f t="shared" si="3"/>
        <v>#DIV/0!</v>
      </c>
    </row>
    <row r="20" spans="1:13" ht="15">
      <c r="A20" s="380">
        <v>212</v>
      </c>
      <c r="B20" s="378"/>
      <c r="C20" s="378"/>
      <c r="D20" s="527" t="s">
        <v>20</v>
      </c>
      <c r="E20" s="389">
        <f aca="true" t="shared" si="4" ref="E20:L20">SUM(E21:E26)</f>
        <v>56811</v>
      </c>
      <c r="F20" s="389">
        <f t="shared" si="4"/>
        <v>50105</v>
      </c>
      <c r="G20" s="380">
        <f t="shared" si="4"/>
        <v>50420</v>
      </c>
      <c r="H20" s="389">
        <f t="shared" si="4"/>
        <v>54540</v>
      </c>
      <c r="I20" s="390">
        <f t="shared" si="4"/>
        <v>52984</v>
      </c>
      <c r="J20" s="380">
        <f t="shared" si="4"/>
        <v>49420</v>
      </c>
      <c r="K20" s="389">
        <f t="shared" si="4"/>
        <v>49420</v>
      </c>
      <c r="L20" s="880">
        <f t="shared" si="4"/>
        <v>13822.93</v>
      </c>
      <c r="M20" s="912">
        <f t="shared" si="3"/>
        <v>27.970315661675436</v>
      </c>
    </row>
    <row r="21" spans="1:13" ht="15">
      <c r="A21" s="392">
        <v>212001</v>
      </c>
      <c r="B21" s="393"/>
      <c r="C21" s="393">
        <v>41</v>
      </c>
      <c r="D21" s="529" t="s">
        <v>21</v>
      </c>
      <c r="E21" s="394">
        <v>1094</v>
      </c>
      <c r="F21" s="394">
        <v>1086</v>
      </c>
      <c r="G21" s="392">
        <v>1090</v>
      </c>
      <c r="H21" s="394">
        <v>1090</v>
      </c>
      <c r="I21" s="395">
        <v>1086</v>
      </c>
      <c r="J21" s="392">
        <v>1090</v>
      </c>
      <c r="K21" s="394">
        <v>1090</v>
      </c>
      <c r="L21" s="881"/>
      <c r="M21" s="876">
        <f t="shared" si="3"/>
        <v>0</v>
      </c>
    </row>
    <row r="22" spans="1:13" ht="15">
      <c r="A22" s="397">
        <v>212002</v>
      </c>
      <c r="B22" s="398"/>
      <c r="C22" s="398">
        <v>41</v>
      </c>
      <c r="D22" s="530" t="s">
        <v>22</v>
      </c>
      <c r="E22" s="399">
        <v>1728</v>
      </c>
      <c r="F22" s="399">
        <v>1280</v>
      </c>
      <c r="G22" s="397">
        <v>1700</v>
      </c>
      <c r="H22" s="399">
        <v>1700</v>
      </c>
      <c r="I22" s="400">
        <v>1060</v>
      </c>
      <c r="J22" s="397">
        <v>1700</v>
      </c>
      <c r="K22" s="399">
        <v>1700</v>
      </c>
      <c r="L22" s="882">
        <v>556.75</v>
      </c>
      <c r="M22" s="877">
        <f t="shared" si="3"/>
        <v>32.75</v>
      </c>
    </row>
    <row r="23" spans="1:13" ht="15">
      <c r="A23" s="397">
        <v>212003</v>
      </c>
      <c r="B23" s="398">
        <v>1</v>
      </c>
      <c r="C23" s="398">
        <v>41</v>
      </c>
      <c r="D23" s="530" t="s">
        <v>23</v>
      </c>
      <c r="E23" s="399">
        <v>11152</v>
      </c>
      <c r="F23" s="399">
        <v>4360</v>
      </c>
      <c r="G23" s="397">
        <v>5000</v>
      </c>
      <c r="H23" s="399">
        <v>3500</v>
      </c>
      <c r="I23" s="400">
        <v>3480</v>
      </c>
      <c r="J23" s="397">
        <v>2500</v>
      </c>
      <c r="K23" s="399">
        <v>2500</v>
      </c>
      <c r="L23" s="882">
        <v>2358.04</v>
      </c>
      <c r="M23" s="877">
        <f t="shared" si="3"/>
        <v>94.3216</v>
      </c>
    </row>
    <row r="24" spans="1:19" ht="15">
      <c r="A24" s="397">
        <v>212003</v>
      </c>
      <c r="B24" s="398">
        <v>2</v>
      </c>
      <c r="C24" s="398">
        <v>41</v>
      </c>
      <c r="D24" s="530" t="s">
        <v>24</v>
      </c>
      <c r="E24" s="399">
        <v>41872</v>
      </c>
      <c r="F24" s="399">
        <v>42007</v>
      </c>
      <c r="G24" s="397">
        <v>41130</v>
      </c>
      <c r="H24" s="399">
        <v>41130</v>
      </c>
      <c r="I24" s="400">
        <v>40319</v>
      </c>
      <c r="J24" s="397">
        <v>41130</v>
      </c>
      <c r="K24" s="399">
        <v>41130</v>
      </c>
      <c r="L24" s="882">
        <v>9866.3</v>
      </c>
      <c r="M24" s="871">
        <f t="shared" si="3"/>
        <v>23.98808655482616</v>
      </c>
      <c r="S24" s="348"/>
    </row>
    <row r="25" spans="1:13" ht="15">
      <c r="A25" s="428">
        <v>212003</v>
      </c>
      <c r="B25" s="429">
        <v>3</v>
      </c>
      <c r="C25" s="398">
        <v>41</v>
      </c>
      <c r="D25" s="530" t="s">
        <v>360</v>
      </c>
      <c r="E25" s="399">
        <v>351</v>
      </c>
      <c r="F25" s="399">
        <v>902</v>
      </c>
      <c r="G25" s="397">
        <v>1000</v>
      </c>
      <c r="H25" s="430">
        <v>6620</v>
      </c>
      <c r="I25" s="401">
        <v>6620</v>
      </c>
      <c r="J25" s="397">
        <v>2500</v>
      </c>
      <c r="K25" s="430">
        <v>2500</v>
      </c>
      <c r="L25" s="882">
        <v>980.4</v>
      </c>
      <c r="M25" s="906">
        <f t="shared" si="3"/>
        <v>39.216</v>
      </c>
    </row>
    <row r="26" spans="1:13" ht="15">
      <c r="A26" s="431">
        <v>212004</v>
      </c>
      <c r="B26" s="432"/>
      <c r="C26" s="403">
        <v>41</v>
      </c>
      <c r="D26" s="531" t="s">
        <v>345</v>
      </c>
      <c r="E26" s="404">
        <v>614</v>
      </c>
      <c r="F26" s="404">
        <v>470</v>
      </c>
      <c r="G26" s="402">
        <v>500</v>
      </c>
      <c r="H26" s="433">
        <v>500</v>
      </c>
      <c r="I26" s="405">
        <v>419</v>
      </c>
      <c r="J26" s="402">
        <v>500</v>
      </c>
      <c r="K26" s="433">
        <v>500</v>
      </c>
      <c r="L26" s="883">
        <v>61.44</v>
      </c>
      <c r="M26" s="917">
        <f t="shared" si="3"/>
        <v>12.288</v>
      </c>
    </row>
    <row r="27" spans="1:13" ht="15">
      <c r="A27" s="380">
        <v>221</v>
      </c>
      <c r="B27" s="378"/>
      <c r="C27" s="378"/>
      <c r="D27" s="527" t="s">
        <v>25</v>
      </c>
      <c r="E27" s="389">
        <f aca="true" t="shared" si="5" ref="E27:L27">SUM(E28:E30)</f>
        <v>16886</v>
      </c>
      <c r="F27" s="389">
        <f t="shared" si="5"/>
        <v>9100</v>
      </c>
      <c r="G27" s="380">
        <f t="shared" si="5"/>
        <v>10300</v>
      </c>
      <c r="H27" s="389">
        <f t="shared" si="5"/>
        <v>10300</v>
      </c>
      <c r="I27" s="390">
        <f t="shared" si="5"/>
        <v>7935</v>
      </c>
      <c r="J27" s="380">
        <f t="shared" si="5"/>
        <v>8300</v>
      </c>
      <c r="K27" s="389">
        <f t="shared" si="5"/>
        <v>8300</v>
      </c>
      <c r="L27" s="880">
        <f t="shared" si="5"/>
        <v>1254.5</v>
      </c>
      <c r="M27" s="913">
        <f t="shared" si="3"/>
        <v>15.114457831325302</v>
      </c>
    </row>
    <row r="28" spans="1:23" ht="15">
      <c r="A28" s="434">
        <v>221004</v>
      </c>
      <c r="B28" s="411">
        <v>1</v>
      </c>
      <c r="C28" s="411">
        <v>41</v>
      </c>
      <c r="D28" s="538" t="s">
        <v>26</v>
      </c>
      <c r="E28" s="436">
        <v>9086</v>
      </c>
      <c r="F28" s="436">
        <v>5700</v>
      </c>
      <c r="G28" s="410">
        <v>7000</v>
      </c>
      <c r="H28" s="436">
        <v>7000</v>
      </c>
      <c r="I28" s="437">
        <v>5171</v>
      </c>
      <c r="J28" s="410">
        <v>5000</v>
      </c>
      <c r="K28" s="430">
        <v>5000</v>
      </c>
      <c r="L28" s="884">
        <v>1254.5</v>
      </c>
      <c r="M28" s="914">
        <f t="shared" si="3"/>
        <v>25.09</v>
      </c>
      <c r="W28" s="201"/>
    </row>
    <row r="29" spans="1:13" ht="15">
      <c r="A29" s="397">
        <v>221004</v>
      </c>
      <c r="B29" s="393">
        <v>2</v>
      </c>
      <c r="C29" s="393">
        <v>41</v>
      </c>
      <c r="D29" s="529" t="s">
        <v>346</v>
      </c>
      <c r="E29" s="394">
        <v>7500</v>
      </c>
      <c r="F29" s="394">
        <v>3200</v>
      </c>
      <c r="G29" s="392">
        <v>3000</v>
      </c>
      <c r="H29" s="394">
        <v>3000</v>
      </c>
      <c r="I29" s="401">
        <v>2664</v>
      </c>
      <c r="J29" s="392">
        <v>3000</v>
      </c>
      <c r="K29" s="399">
        <v>3000</v>
      </c>
      <c r="L29" s="881">
        <v>0</v>
      </c>
      <c r="M29" s="909">
        <f t="shared" si="3"/>
        <v>0</v>
      </c>
    </row>
    <row r="30" spans="1:13" ht="15">
      <c r="A30" s="438">
        <v>221005</v>
      </c>
      <c r="B30" s="432">
        <v>2</v>
      </c>
      <c r="C30" s="429">
        <v>41</v>
      </c>
      <c r="D30" s="536" t="s">
        <v>347</v>
      </c>
      <c r="E30" s="752">
        <v>300</v>
      </c>
      <c r="F30" s="752">
        <v>200</v>
      </c>
      <c r="G30" s="428">
        <v>300</v>
      </c>
      <c r="H30" s="399">
        <v>300</v>
      </c>
      <c r="I30" s="400">
        <v>100</v>
      </c>
      <c r="J30" s="428">
        <v>300</v>
      </c>
      <c r="K30" s="399">
        <v>300</v>
      </c>
      <c r="L30" s="885">
        <v>0</v>
      </c>
      <c r="M30" s="912">
        <f t="shared" si="3"/>
        <v>0</v>
      </c>
    </row>
    <row r="31" spans="1:13" ht="15">
      <c r="A31" s="377">
        <v>222</v>
      </c>
      <c r="B31" s="378"/>
      <c r="C31" s="378"/>
      <c r="D31" s="527" t="s">
        <v>27</v>
      </c>
      <c r="E31" s="832">
        <v>265</v>
      </c>
      <c r="F31" s="751">
        <v>15</v>
      </c>
      <c r="G31" s="380">
        <v>120</v>
      </c>
      <c r="H31" s="379">
        <v>120</v>
      </c>
      <c r="I31" s="381">
        <v>0</v>
      </c>
      <c r="J31" s="380">
        <v>120</v>
      </c>
      <c r="K31" s="379">
        <v>6620</v>
      </c>
      <c r="L31" s="886">
        <v>6536.46</v>
      </c>
      <c r="M31" s="915">
        <f t="shared" si="3"/>
        <v>98.73806646525681</v>
      </c>
    </row>
    <row r="32" spans="1:13" ht="15">
      <c r="A32" s="383">
        <v>222003</v>
      </c>
      <c r="B32" s="384"/>
      <c r="C32" s="384">
        <v>41</v>
      </c>
      <c r="D32" s="528" t="s">
        <v>27</v>
      </c>
      <c r="E32" s="833">
        <v>265</v>
      </c>
      <c r="F32" s="387">
        <v>15</v>
      </c>
      <c r="G32" s="383">
        <v>120</v>
      </c>
      <c r="H32" s="385">
        <v>120</v>
      </c>
      <c r="I32" s="386">
        <v>0</v>
      </c>
      <c r="J32" s="383">
        <v>120</v>
      </c>
      <c r="K32" s="385">
        <v>6620</v>
      </c>
      <c r="L32" s="887">
        <v>6536.46</v>
      </c>
      <c r="M32" s="589">
        <f t="shared" si="3"/>
        <v>98.73806646525681</v>
      </c>
    </row>
    <row r="33" spans="1:13" ht="15">
      <c r="A33" s="380">
        <v>223</v>
      </c>
      <c r="B33" s="378"/>
      <c r="C33" s="378"/>
      <c r="D33" s="527" t="s">
        <v>28</v>
      </c>
      <c r="E33" s="391">
        <f>SUM(E34:E49)</f>
        <v>51880</v>
      </c>
      <c r="F33" s="391">
        <f>SUM(F34:F48)</f>
        <v>45347</v>
      </c>
      <c r="G33" s="380">
        <f>SUM(G35:G49)</f>
        <v>65271</v>
      </c>
      <c r="H33" s="389">
        <f>SUM(H34:H49)</f>
        <v>73661</v>
      </c>
      <c r="I33" s="390">
        <f>SUM(I34:I49)</f>
        <v>66717</v>
      </c>
      <c r="J33" s="380">
        <f>SUM(J35:J50)</f>
        <v>56021</v>
      </c>
      <c r="K33" s="389">
        <f>SUM(K35:K50)</f>
        <v>56021</v>
      </c>
      <c r="L33" s="880">
        <f>SUM(L35:L50)</f>
        <v>10072.71</v>
      </c>
      <c r="M33" s="916">
        <f t="shared" si="3"/>
        <v>17.980239553024756</v>
      </c>
    </row>
    <row r="34" spans="1:13" ht="15">
      <c r="A34" s="195">
        <v>223001</v>
      </c>
      <c r="B34" s="16"/>
      <c r="C34" s="16"/>
      <c r="D34" s="759" t="s">
        <v>424</v>
      </c>
      <c r="E34" s="198">
        <v>816</v>
      </c>
      <c r="F34" s="198"/>
      <c r="G34" s="195"/>
      <c r="H34" s="37">
        <v>9020</v>
      </c>
      <c r="I34" s="45">
        <v>9018</v>
      </c>
      <c r="J34" s="195"/>
      <c r="K34" s="37"/>
      <c r="L34" s="198"/>
      <c r="M34" s="900"/>
    </row>
    <row r="35" spans="1:13" ht="15">
      <c r="A35" s="392">
        <v>223001</v>
      </c>
      <c r="B35" s="393">
        <v>1</v>
      </c>
      <c r="C35" s="393">
        <v>41</v>
      </c>
      <c r="D35" s="529" t="s">
        <v>29</v>
      </c>
      <c r="E35" s="834">
        <v>24754</v>
      </c>
      <c r="F35" s="396">
        <v>6134</v>
      </c>
      <c r="G35" s="392">
        <v>1800</v>
      </c>
      <c r="H35" s="394">
        <v>2160</v>
      </c>
      <c r="I35" s="395">
        <v>2156</v>
      </c>
      <c r="J35" s="392">
        <v>1800</v>
      </c>
      <c r="K35" s="394">
        <v>1800</v>
      </c>
      <c r="L35" s="881">
        <v>616.71</v>
      </c>
      <c r="M35" s="908">
        <f aca="true" t="shared" si="6" ref="M35:M40">(100/K35)*L35</f>
        <v>34.26166666666667</v>
      </c>
    </row>
    <row r="36" spans="1:13" ht="15">
      <c r="A36" s="397">
        <v>223001</v>
      </c>
      <c r="B36" s="398">
        <v>2</v>
      </c>
      <c r="C36" s="398">
        <v>41</v>
      </c>
      <c r="D36" s="530" t="s">
        <v>30</v>
      </c>
      <c r="E36" s="473">
        <v>717</v>
      </c>
      <c r="F36" s="401">
        <v>373</v>
      </c>
      <c r="G36" s="397">
        <v>500</v>
      </c>
      <c r="H36" s="399">
        <v>500</v>
      </c>
      <c r="I36" s="400">
        <v>487</v>
      </c>
      <c r="J36" s="397">
        <v>500</v>
      </c>
      <c r="K36" s="399">
        <v>500</v>
      </c>
      <c r="L36" s="882">
        <v>108</v>
      </c>
      <c r="M36" s="908">
        <f t="shared" si="6"/>
        <v>21.6</v>
      </c>
    </row>
    <row r="37" spans="1:13" ht="15">
      <c r="A37" s="397">
        <v>223001</v>
      </c>
      <c r="B37" s="398">
        <v>3</v>
      </c>
      <c r="C37" s="398">
        <v>41</v>
      </c>
      <c r="D37" s="530" t="s">
        <v>31</v>
      </c>
      <c r="E37" s="473">
        <v>3655</v>
      </c>
      <c r="F37" s="401">
        <v>6135</v>
      </c>
      <c r="G37" s="397">
        <v>6300</v>
      </c>
      <c r="H37" s="399">
        <v>6300</v>
      </c>
      <c r="I37" s="400">
        <v>2842</v>
      </c>
      <c r="J37" s="397">
        <v>3000</v>
      </c>
      <c r="K37" s="399">
        <v>3000</v>
      </c>
      <c r="L37" s="882">
        <v>600</v>
      </c>
      <c r="M37" s="909">
        <f t="shared" si="6"/>
        <v>20</v>
      </c>
    </row>
    <row r="38" spans="1:13" ht="15">
      <c r="A38" s="397">
        <v>223001</v>
      </c>
      <c r="B38" s="398">
        <v>4</v>
      </c>
      <c r="C38" s="398">
        <v>41</v>
      </c>
      <c r="D38" s="530" t="s">
        <v>32</v>
      </c>
      <c r="E38" s="473">
        <v>1302</v>
      </c>
      <c r="F38" s="401">
        <v>648</v>
      </c>
      <c r="G38" s="397">
        <v>1500</v>
      </c>
      <c r="H38" s="399">
        <v>1500</v>
      </c>
      <c r="I38" s="400">
        <v>810</v>
      </c>
      <c r="J38" s="397">
        <v>1500</v>
      </c>
      <c r="K38" s="399">
        <v>1500</v>
      </c>
      <c r="L38" s="882">
        <v>81</v>
      </c>
      <c r="M38" s="906">
        <f t="shared" si="6"/>
        <v>5.4</v>
      </c>
    </row>
    <row r="39" spans="1:13" ht="15">
      <c r="A39" s="397">
        <v>223001</v>
      </c>
      <c r="B39" s="398">
        <v>5</v>
      </c>
      <c r="C39" s="398">
        <v>41</v>
      </c>
      <c r="D39" s="530" t="s">
        <v>33</v>
      </c>
      <c r="E39" s="394">
        <v>4</v>
      </c>
      <c r="F39" s="394">
        <v>4</v>
      </c>
      <c r="G39" s="397">
        <v>5</v>
      </c>
      <c r="H39" s="399">
        <v>5</v>
      </c>
      <c r="I39" s="400">
        <v>0</v>
      </c>
      <c r="J39" s="397">
        <v>5</v>
      </c>
      <c r="K39" s="399">
        <v>5</v>
      </c>
      <c r="L39" s="882"/>
      <c r="M39" s="906">
        <f t="shared" si="6"/>
        <v>0</v>
      </c>
    </row>
    <row r="40" spans="1:13" ht="15">
      <c r="A40" s="397">
        <v>223001</v>
      </c>
      <c r="B40" s="398">
        <v>6</v>
      </c>
      <c r="C40" s="398">
        <v>41</v>
      </c>
      <c r="D40" s="530" t="s">
        <v>34</v>
      </c>
      <c r="E40" s="399">
        <v>132</v>
      </c>
      <c r="F40" s="399">
        <v>114</v>
      </c>
      <c r="G40" s="397">
        <v>166</v>
      </c>
      <c r="H40" s="399">
        <v>166</v>
      </c>
      <c r="I40" s="400">
        <v>0</v>
      </c>
      <c r="J40" s="397">
        <v>166</v>
      </c>
      <c r="K40" s="399">
        <v>166</v>
      </c>
      <c r="L40" s="882">
        <v>111</v>
      </c>
      <c r="M40" s="908">
        <f t="shared" si="6"/>
        <v>66.86746987951808</v>
      </c>
    </row>
    <row r="41" spans="1:13" ht="15">
      <c r="A41" s="397">
        <v>223001</v>
      </c>
      <c r="B41" s="398">
        <v>7</v>
      </c>
      <c r="C41" s="398">
        <v>41</v>
      </c>
      <c r="D41" s="530" t="s">
        <v>38</v>
      </c>
      <c r="E41" s="399"/>
      <c r="F41" s="399"/>
      <c r="G41" s="397">
        <v>1000</v>
      </c>
      <c r="H41" s="399">
        <v>1000</v>
      </c>
      <c r="I41" s="400">
        <v>0</v>
      </c>
      <c r="J41" s="397"/>
      <c r="K41" s="399"/>
      <c r="L41" s="882"/>
      <c r="M41" s="909"/>
    </row>
    <row r="42" spans="1:13" ht="15">
      <c r="A42" s="397">
        <v>223001</v>
      </c>
      <c r="B42" s="398">
        <v>8</v>
      </c>
      <c r="C42" s="398">
        <v>41</v>
      </c>
      <c r="D42" s="530" t="s">
        <v>37</v>
      </c>
      <c r="E42" s="399">
        <v>26</v>
      </c>
      <c r="F42" s="399">
        <v>251</v>
      </c>
      <c r="G42" s="397">
        <v>500</v>
      </c>
      <c r="H42" s="399">
        <v>500</v>
      </c>
      <c r="I42" s="400">
        <v>53</v>
      </c>
      <c r="J42" s="397">
        <v>500</v>
      </c>
      <c r="K42" s="399">
        <v>500</v>
      </c>
      <c r="L42" s="882">
        <v>67.65</v>
      </c>
      <c r="M42" s="909">
        <f aca="true" t="shared" si="7" ref="M42:M55">(100/K42)*L42</f>
        <v>13.530000000000001</v>
      </c>
    </row>
    <row r="43" spans="1:13" ht="15">
      <c r="A43" s="397">
        <v>223001</v>
      </c>
      <c r="B43" s="398">
        <v>9</v>
      </c>
      <c r="C43" s="398">
        <v>41</v>
      </c>
      <c r="D43" s="530" t="s">
        <v>379</v>
      </c>
      <c r="E43" s="399">
        <v>349</v>
      </c>
      <c r="F43" s="399">
        <v>436</v>
      </c>
      <c r="G43" s="397">
        <v>500</v>
      </c>
      <c r="H43" s="399">
        <v>540</v>
      </c>
      <c r="I43" s="400">
        <v>539</v>
      </c>
      <c r="J43" s="397">
        <v>500</v>
      </c>
      <c r="K43" s="399">
        <v>500</v>
      </c>
      <c r="L43" s="882">
        <v>92.4</v>
      </c>
      <c r="M43" s="908">
        <f t="shared" si="7"/>
        <v>18.48</v>
      </c>
    </row>
    <row r="44" spans="1:13" ht="15">
      <c r="A44" s="392">
        <v>223001</v>
      </c>
      <c r="B44" s="393">
        <v>10</v>
      </c>
      <c r="C44" s="393">
        <v>41</v>
      </c>
      <c r="D44" s="529" t="s">
        <v>36</v>
      </c>
      <c r="E44" s="399">
        <v>1310</v>
      </c>
      <c r="F44" s="399">
        <v>6738</v>
      </c>
      <c r="G44" s="397">
        <v>5000</v>
      </c>
      <c r="H44" s="399">
        <v>7590</v>
      </c>
      <c r="I44" s="400">
        <v>7586</v>
      </c>
      <c r="J44" s="397">
        <v>5000</v>
      </c>
      <c r="K44" s="399">
        <v>5000</v>
      </c>
      <c r="L44" s="882">
        <v>1189</v>
      </c>
      <c r="M44" s="906">
        <f t="shared" si="7"/>
        <v>23.78</v>
      </c>
    </row>
    <row r="45" spans="1:13" ht="15">
      <c r="A45" s="428">
        <v>223001</v>
      </c>
      <c r="B45" s="429">
        <v>11</v>
      </c>
      <c r="C45" s="429">
        <v>41</v>
      </c>
      <c r="D45" s="536" t="s">
        <v>359</v>
      </c>
      <c r="E45" s="399">
        <v>66</v>
      </c>
      <c r="F45" s="399">
        <v>1674</v>
      </c>
      <c r="G45" s="397">
        <v>1500</v>
      </c>
      <c r="H45" s="399">
        <v>1500</v>
      </c>
      <c r="I45" s="400">
        <v>758</v>
      </c>
      <c r="J45" s="397">
        <v>1500</v>
      </c>
      <c r="K45" s="399">
        <v>1500</v>
      </c>
      <c r="L45" s="882">
        <v>5.24</v>
      </c>
      <c r="M45" s="906">
        <f t="shared" si="7"/>
        <v>0.34933333333333333</v>
      </c>
    </row>
    <row r="46" spans="1:13" ht="15">
      <c r="A46" s="428">
        <v>223001</v>
      </c>
      <c r="B46" s="429">
        <v>12</v>
      </c>
      <c r="C46" s="429">
        <v>41</v>
      </c>
      <c r="D46" s="759" t="s">
        <v>463</v>
      </c>
      <c r="E46" s="399"/>
      <c r="F46" s="399"/>
      <c r="G46" s="397"/>
      <c r="H46" s="399">
        <v>50</v>
      </c>
      <c r="I46" s="400">
        <v>10</v>
      </c>
      <c r="J46" s="397">
        <v>50</v>
      </c>
      <c r="K46" s="399">
        <v>50</v>
      </c>
      <c r="L46" s="882"/>
      <c r="M46" s="908">
        <f t="shared" si="7"/>
        <v>0</v>
      </c>
    </row>
    <row r="47" spans="1:13" ht="15">
      <c r="A47" s="397">
        <v>223002</v>
      </c>
      <c r="B47" s="398">
        <v>16</v>
      </c>
      <c r="C47" s="9" t="s">
        <v>510</v>
      </c>
      <c r="D47" s="530" t="s">
        <v>35</v>
      </c>
      <c r="E47" s="399">
        <v>3813</v>
      </c>
      <c r="F47" s="399">
        <v>6489</v>
      </c>
      <c r="G47" s="397">
        <v>7500</v>
      </c>
      <c r="H47" s="399">
        <v>7500</v>
      </c>
      <c r="I47" s="400">
        <v>7232</v>
      </c>
      <c r="J47" s="397">
        <v>7500</v>
      </c>
      <c r="K47" s="399">
        <v>7500</v>
      </c>
      <c r="L47" s="882">
        <v>1190</v>
      </c>
      <c r="M47" s="909">
        <f t="shared" si="7"/>
        <v>15.866666666666667</v>
      </c>
    </row>
    <row r="48" spans="1:13" ht="15">
      <c r="A48" s="397">
        <v>223003</v>
      </c>
      <c r="B48" s="398"/>
      <c r="C48" s="9">
        <v>41</v>
      </c>
      <c r="D48" s="360" t="s">
        <v>454</v>
      </c>
      <c r="E48" s="399">
        <v>14936</v>
      </c>
      <c r="F48" s="399">
        <v>16351</v>
      </c>
      <c r="G48" s="397">
        <v>25000</v>
      </c>
      <c r="H48" s="399">
        <v>13780</v>
      </c>
      <c r="I48" s="400">
        <v>13690</v>
      </c>
      <c r="J48" s="397">
        <v>9000</v>
      </c>
      <c r="K48" s="399">
        <v>9000</v>
      </c>
      <c r="L48" s="882">
        <v>1960.5</v>
      </c>
      <c r="M48" s="906">
        <f t="shared" si="7"/>
        <v>21.783333333333335</v>
      </c>
    </row>
    <row r="49" spans="1:13" ht="14.25" customHeight="1">
      <c r="A49" s="397">
        <v>223003</v>
      </c>
      <c r="B49" s="398"/>
      <c r="C49" s="9" t="s">
        <v>450</v>
      </c>
      <c r="D49" s="360" t="s">
        <v>440</v>
      </c>
      <c r="E49" s="399"/>
      <c r="F49" s="399">
        <v>17777</v>
      </c>
      <c r="G49" s="397">
        <v>14000</v>
      </c>
      <c r="H49" s="399">
        <v>21550</v>
      </c>
      <c r="I49" s="400">
        <v>21536</v>
      </c>
      <c r="J49" s="397">
        <v>25000</v>
      </c>
      <c r="K49" s="399">
        <v>25000</v>
      </c>
      <c r="L49" s="882">
        <v>4051.21</v>
      </c>
      <c r="M49" s="901">
        <f t="shared" si="7"/>
        <v>16.20484</v>
      </c>
    </row>
    <row r="50" spans="1:13" ht="15" hidden="1">
      <c r="A50" s="397">
        <v>223003</v>
      </c>
      <c r="B50" s="398">
        <v>1</v>
      </c>
      <c r="C50" s="398"/>
      <c r="D50" s="530" t="s">
        <v>39</v>
      </c>
      <c r="E50" s="399">
        <v>0</v>
      </c>
      <c r="F50" s="399">
        <v>0</v>
      </c>
      <c r="G50" s="397">
        <v>0</v>
      </c>
      <c r="H50" s="399">
        <v>0</v>
      </c>
      <c r="I50" s="400"/>
      <c r="J50" s="397">
        <v>0</v>
      </c>
      <c r="K50" s="399">
        <v>0</v>
      </c>
      <c r="L50" s="882"/>
      <c r="M50" s="901" t="e">
        <f t="shared" si="7"/>
        <v>#DIV/0!</v>
      </c>
    </row>
    <row r="51" spans="1:13" ht="15">
      <c r="A51" s="377">
        <v>240</v>
      </c>
      <c r="B51" s="408"/>
      <c r="C51" s="408"/>
      <c r="D51" s="527" t="s">
        <v>40</v>
      </c>
      <c r="E51" s="389">
        <f>SUM(E52:E52)</f>
        <v>71</v>
      </c>
      <c r="F51" s="389">
        <f>SUM(F52:F52)</f>
        <v>72</v>
      </c>
      <c r="G51" s="380">
        <f>SUM(G52:G52)</f>
        <v>70</v>
      </c>
      <c r="H51" s="389">
        <f>SUM(H52:H52)</f>
        <v>70</v>
      </c>
      <c r="I51" s="390">
        <v>45</v>
      </c>
      <c r="J51" s="380">
        <f>SUM(J52:J52)</f>
        <v>70</v>
      </c>
      <c r="K51" s="389">
        <f>SUM(K52:K52)</f>
        <v>70</v>
      </c>
      <c r="L51" s="880">
        <f>SUM(L52:L52)</f>
        <v>23.39</v>
      </c>
      <c r="M51" s="903">
        <f t="shared" si="7"/>
        <v>33.41428571428572</v>
      </c>
    </row>
    <row r="52" spans="1:13" ht="15">
      <c r="A52" s="410">
        <v>242000</v>
      </c>
      <c r="B52" s="411"/>
      <c r="C52" s="411"/>
      <c r="D52" s="538" t="s">
        <v>41</v>
      </c>
      <c r="E52" s="436">
        <v>71</v>
      </c>
      <c r="F52" s="436">
        <v>72</v>
      </c>
      <c r="G52" s="410">
        <v>70</v>
      </c>
      <c r="H52" s="436">
        <v>70</v>
      </c>
      <c r="I52" s="440">
        <v>45</v>
      </c>
      <c r="J52" s="410">
        <v>70</v>
      </c>
      <c r="K52" s="436">
        <v>70</v>
      </c>
      <c r="L52" s="884">
        <v>23.39</v>
      </c>
      <c r="M52" s="904">
        <f t="shared" si="7"/>
        <v>33.41428571428572</v>
      </c>
    </row>
    <row r="53" spans="1:13" ht="15">
      <c r="A53" s="377">
        <v>290</v>
      </c>
      <c r="B53" s="378"/>
      <c r="C53" s="378"/>
      <c r="D53" s="527" t="s">
        <v>42</v>
      </c>
      <c r="E53" s="379">
        <f aca="true" t="shared" si="8" ref="E53:L53">SUM(E54:E59)</f>
        <v>11177</v>
      </c>
      <c r="F53" s="379">
        <f t="shared" si="8"/>
        <v>4204</v>
      </c>
      <c r="G53" s="380">
        <f t="shared" si="8"/>
        <v>14400</v>
      </c>
      <c r="H53" s="379">
        <f t="shared" si="8"/>
        <v>12796</v>
      </c>
      <c r="I53" s="381">
        <f t="shared" si="8"/>
        <v>11373</v>
      </c>
      <c r="J53" s="380">
        <f t="shared" si="8"/>
        <v>10400</v>
      </c>
      <c r="K53" s="379">
        <f t="shared" si="8"/>
        <v>10400</v>
      </c>
      <c r="L53" s="886">
        <f t="shared" si="8"/>
        <v>126.3</v>
      </c>
      <c r="M53" s="905">
        <f t="shared" si="7"/>
        <v>1.214423076923077</v>
      </c>
    </row>
    <row r="54" spans="1:13" ht="15">
      <c r="A54" s="392">
        <v>292017</v>
      </c>
      <c r="B54" s="393"/>
      <c r="C54" s="393"/>
      <c r="D54" s="529" t="s">
        <v>425</v>
      </c>
      <c r="E54" s="394">
        <v>5956</v>
      </c>
      <c r="F54" s="394"/>
      <c r="G54" s="392">
        <v>5000</v>
      </c>
      <c r="H54" s="394">
        <v>5000</v>
      </c>
      <c r="I54" s="829">
        <v>4709</v>
      </c>
      <c r="J54" s="410">
        <v>5000</v>
      </c>
      <c r="K54" s="394">
        <v>5000</v>
      </c>
      <c r="L54" s="881"/>
      <c r="M54" s="900">
        <f t="shared" si="7"/>
        <v>0</v>
      </c>
    </row>
    <row r="55" spans="1:13" ht="15">
      <c r="A55" s="397">
        <v>292008</v>
      </c>
      <c r="B55" s="398"/>
      <c r="C55" s="398">
        <v>41</v>
      </c>
      <c r="D55" s="530" t="s">
        <v>348</v>
      </c>
      <c r="E55" s="399">
        <v>3699</v>
      </c>
      <c r="F55" s="399">
        <v>3868</v>
      </c>
      <c r="G55" s="397">
        <v>9000</v>
      </c>
      <c r="H55" s="399">
        <v>7396</v>
      </c>
      <c r="I55" s="395">
        <v>6664</v>
      </c>
      <c r="J55" s="392">
        <v>5000</v>
      </c>
      <c r="K55" s="399">
        <v>5000</v>
      </c>
      <c r="L55" s="882">
        <v>126.3</v>
      </c>
      <c r="M55" s="906">
        <f t="shared" si="7"/>
        <v>2.526</v>
      </c>
    </row>
    <row r="56" spans="1:13" ht="15" hidden="1">
      <c r="A56" s="397">
        <v>292012</v>
      </c>
      <c r="B56" s="398"/>
      <c r="C56" s="398"/>
      <c r="D56" s="530" t="s">
        <v>45</v>
      </c>
      <c r="E56" s="399"/>
      <c r="F56" s="399"/>
      <c r="G56" s="397"/>
      <c r="H56" s="399"/>
      <c r="I56" s="400"/>
      <c r="J56" s="397"/>
      <c r="K56" s="399"/>
      <c r="L56" s="882"/>
      <c r="M56" s="861">
        <v>0</v>
      </c>
    </row>
    <row r="57" spans="1:13" ht="15">
      <c r="A57" s="397">
        <v>292019</v>
      </c>
      <c r="B57" s="398"/>
      <c r="C57" s="398">
        <v>41</v>
      </c>
      <c r="D57" s="530" t="s">
        <v>361</v>
      </c>
      <c r="E57" s="399">
        <v>1469</v>
      </c>
      <c r="F57" s="399"/>
      <c r="G57" s="397"/>
      <c r="H57" s="399"/>
      <c r="I57" s="400"/>
      <c r="J57" s="397"/>
      <c r="K57" s="399"/>
      <c r="L57" s="882"/>
      <c r="M57" s="861"/>
    </row>
    <row r="58" spans="1:13" ht="15">
      <c r="A58" s="397">
        <v>292027</v>
      </c>
      <c r="B58" s="398"/>
      <c r="C58" s="398">
        <v>41</v>
      </c>
      <c r="D58" s="530" t="s">
        <v>43</v>
      </c>
      <c r="E58" s="399">
        <v>53</v>
      </c>
      <c r="F58" s="399">
        <v>8</v>
      </c>
      <c r="G58" s="397">
        <v>100</v>
      </c>
      <c r="H58" s="399">
        <v>100</v>
      </c>
      <c r="I58" s="400">
        <v>0</v>
      </c>
      <c r="J58" s="397">
        <v>100</v>
      </c>
      <c r="K58" s="399">
        <v>100</v>
      </c>
      <c r="L58" s="882"/>
      <c r="M58" s="906">
        <f>(100/K58)*L58</f>
        <v>0</v>
      </c>
    </row>
    <row r="59" spans="1:13" ht="15.75" thickBot="1">
      <c r="A59" s="392">
        <v>292027</v>
      </c>
      <c r="B59" s="398">
        <v>1</v>
      </c>
      <c r="C59" s="398">
        <v>41</v>
      </c>
      <c r="D59" s="530" t="s">
        <v>44</v>
      </c>
      <c r="E59" s="399"/>
      <c r="F59" s="399">
        <v>328</v>
      </c>
      <c r="G59" s="397">
        <v>300</v>
      </c>
      <c r="H59" s="399">
        <v>300</v>
      </c>
      <c r="I59" s="400">
        <v>0</v>
      </c>
      <c r="J59" s="397">
        <v>300</v>
      </c>
      <c r="K59" s="399">
        <v>300</v>
      </c>
      <c r="L59" s="882"/>
      <c r="M59" s="907">
        <f>(100/K59)*L59</f>
        <v>0</v>
      </c>
    </row>
    <row r="60" spans="1:13" ht="15.75" thickBot="1">
      <c r="A60" s="441">
        <v>300</v>
      </c>
      <c r="B60" s="418"/>
      <c r="C60" s="418"/>
      <c r="D60" s="532" t="s">
        <v>46</v>
      </c>
      <c r="E60" s="442">
        <f aca="true" t="shared" si="9" ref="E60:L60">SUM(E61:E82)</f>
        <v>446644</v>
      </c>
      <c r="F60" s="442">
        <f t="shared" si="9"/>
        <v>427260</v>
      </c>
      <c r="G60" s="441">
        <f t="shared" si="9"/>
        <v>409450</v>
      </c>
      <c r="H60" s="442">
        <f t="shared" si="9"/>
        <v>516476</v>
      </c>
      <c r="I60" s="443">
        <f t="shared" si="9"/>
        <v>418247</v>
      </c>
      <c r="J60" s="441">
        <f t="shared" si="9"/>
        <v>524150</v>
      </c>
      <c r="K60" s="442">
        <f t="shared" si="9"/>
        <v>532650</v>
      </c>
      <c r="L60" s="890">
        <f t="shared" si="9"/>
        <v>124247.35999999999</v>
      </c>
      <c r="M60" s="420">
        <f>(100/K60)*L60</f>
        <v>23.32626677931099</v>
      </c>
    </row>
    <row r="61" spans="1:13" ht="15">
      <c r="A61" s="445">
        <v>311000</v>
      </c>
      <c r="B61" s="446">
        <v>1</v>
      </c>
      <c r="C61" s="446">
        <v>71</v>
      </c>
      <c r="D61" s="539" t="s">
        <v>47</v>
      </c>
      <c r="E61" s="447">
        <v>4100</v>
      </c>
      <c r="F61" s="447">
        <v>3700</v>
      </c>
      <c r="G61" s="445">
        <v>1500</v>
      </c>
      <c r="H61" s="447">
        <v>4780</v>
      </c>
      <c r="I61" s="448">
        <v>4776</v>
      </c>
      <c r="J61" s="445">
        <v>1500</v>
      </c>
      <c r="K61" s="447">
        <v>1500</v>
      </c>
      <c r="L61" s="891"/>
      <c r="M61" s="908">
        <f>(100/K51)*L61</f>
        <v>0</v>
      </c>
    </row>
    <row r="62" spans="1:13" ht="15">
      <c r="A62" s="392">
        <v>312001</v>
      </c>
      <c r="B62" s="393">
        <v>1</v>
      </c>
      <c r="C62" s="393">
        <v>111</v>
      </c>
      <c r="D62" s="529" t="s">
        <v>48</v>
      </c>
      <c r="E62" s="394">
        <v>344242</v>
      </c>
      <c r="F62" s="394">
        <v>372215</v>
      </c>
      <c r="G62" s="392">
        <v>367000</v>
      </c>
      <c r="H62" s="394">
        <v>378409</v>
      </c>
      <c r="I62" s="395">
        <v>377128</v>
      </c>
      <c r="J62" s="392">
        <v>395000</v>
      </c>
      <c r="K62" s="394">
        <v>395000</v>
      </c>
      <c r="L62" s="881">
        <v>105394</v>
      </c>
      <c r="M62" s="906">
        <f>(100/K62)*L62</f>
        <v>26.682025316455697</v>
      </c>
    </row>
    <row r="63" spans="1:13" ht="15">
      <c r="A63" s="392">
        <v>312001</v>
      </c>
      <c r="B63" s="393">
        <v>2</v>
      </c>
      <c r="C63" s="393">
        <v>111</v>
      </c>
      <c r="D63" s="529" t="s">
        <v>402</v>
      </c>
      <c r="E63" s="399">
        <v>2576</v>
      </c>
      <c r="F63" s="399">
        <v>2536</v>
      </c>
      <c r="G63" s="397">
        <v>2800</v>
      </c>
      <c r="H63" s="399">
        <v>3000</v>
      </c>
      <c r="I63" s="400">
        <v>2997</v>
      </c>
      <c r="J63" s="397">
        <v>3000</v>
      </c>
      <c r="K63" s="399">
        <v>3000</v>
      </c>
      <c r="L63" s="882"/>
      <c r="M63" s="906">
        <f>(100/K63)*L63</f>
        <v>0</v>
      </c>
    </row>
    <row r="64" spans="1:13" ht="15">
      <c r="A64" s="392">
        <v>312001</v>
      </c>
      <c r="B64" s="393">
        <v>3</v>
      </c>
      <c r="C64" s="393">
        <v>111</v>
      </c>
      <c r="D64" s="529" t="s">
        <v>380</v>
      </c>
      <c r="E64" s="399">
        <v>3122</v>
      </c>
      <c r="F64" s="399"/>
      <c r="G64" s="397"/>
      <c r="H64" s="399"/>
      <c r="I64" s="400"/>
      <c r="J64" s="397"/>
      <c r="K64" s="399"/>
      <c r="L64" s="882"/>
      <c r="M64" s="906"/>
    </row>
    <row r="65" spans="1:13" ht="15">
      <c r="A65" s="392">
        <v>312001</v>
      </c>
      <c r="B65" s="393">
        <v>4</v>
      </c>
      <c r="C65" s="393">
        <v>111</v>
      </c>
      <c r="D65" s="529" t="s">
        <v>381</v>
      </c>
      <c r="E65" s="399">
        <v>24547</v>
      </c>
      <c r="F65" s="399">
        <v>5853</v>
      </c>
      <c r="G65" s="397">
        <v>8200</v>
      </c>
      <c r="H65" s="399">
        <v>8200</v>
      </c>
      <c r="I65" s="400">
        <v>7073</v>
      </c>
      <c r="J65" s="397"/>
      <c r="K65" s="399">
        <v>1500</v>
      </c>
      <c r="L65" s="882">
        <v>1223.4</v>
      </c>
      <c r="M65" s="906">
        <f>(100/K65)*L65</f>
        <v>81.56</v>
      </c>
    </row>
    <row r="66" spans="1:13" ht="15">
      <c r="A66" s="397">
        <v>312001</v>
      </c>
      <c r="B66" s="398">
        <v>5</v>
      </c>
      <c r="C66" s="398">
        <v>111</v>
      </c>
      <c r="D66" s="530" t="s">
        <v>49</v>
      </c>
      <c r="E66" s="399">
        <v>608</v>
      </c>
      <c r="F66" s="399">
        <v>613</v>
      </c>
      <c r="G66" s="397">
        <v>800</v>
      </c>
      <c r="H66" s="399">
        <v>871</v>
      </c>
      <c r="I66" s="400">
        <v>871</v>
      </c>
      <c r="J66" s="397">
        <v>1000</v>
      </c>
      <c r="K66" s="399">
        <v>8000</v>
      </c>
      <c r="L66" s="882">
        <v>7927.2</v>
      </c>
      <c r="M66" s="909">
        <f>(100/K66)*L66</f>
        <v>99.09</v>
      </c>
    </row>
    <row r="67" spans="1:13" ht="15">
      <c r="A67" s="428">
        <v>312001</v>
      </c>
      <c r="B67" s="429">
        <v>6</v>
      </c>
      <c r="C67" s="429">
        <v>111</v>
      </c>
      <c r="D67" s="536" t="s">
        <v>403</v>
      </c>
      <c r="E67" s="399">
        <v>248</v>
      </c>
      <c r="F67" s="399">
        <v>244</v>
      </c>
      <c r="G67" s="397">
        <v>250</v>
      </c>
      <c r="H67" s="399">
        <v>250</v>
      </c>
      <c r="I67" s="400">
        <v>246</v>
      </c>
      <c r="J67" s="397">
        <v>250</v>
      </c>
      <c r="K67" s="399">
        <v>250</v>
      </c>
      <c r="L67" s="882">
        <v>243.23</v>
      </c>
      <c r="M67" s="908">
        <f>(100/K67)*L67</f>
        <v>97.292</v>
      </c>
    </row>
    <row r="68" spans="1:13" ht="15">
      <c r="A68" s="397">
        <v>312001</v>
      </c>
      <c r="B68" s="398">
        <v>7</v>
      </c>
      <c r="C68" s="398">
        <v>111</v>
      </c>
      <c r="D68" s="530" t="s">
        <v>50</v>
      </c>
      <c r="E68" s="399">
        <v>116</v>
      </c>
      <c r="F68" s="399">
        <v>116</v>
      </c>
      <c r="G68" s="397">
        <v>200</v>
      </c>
      <c r="H68" s="399">
        <v>200</v>
      </c>
      <c r="I68" s="400">
        <v>133</v>
      </c>
      <c r="J68" s="397">
        <v>200</v>
      </c>
      <c r="K68" s="399">
        <v>200</v>
      </c>
      <c r="L68" s="882">
        <v>66.4</v>
      </c>
      <c r="M68" s="906">
        <f>(100/K68)*L68</f>
        <v>33.2</v>
      </c>
    </row>
    <row r="69" spans="1:13" ht="15">
      <c r="A69" s="397">
        <v>312001</v>
      </c>
      <c r="B69" s="398">
        <v>8</v>
      </c>
      <c r="C69" s="398">
        <v>111</v>
      </c>
      <c r="D69" s="530" t="s">
        <v>372</v>
      </c>
      <c r="E69" s="399">
        <v>1174</v>
      </c>
      <c r="F69" s="399"/>
      <c r="G69" s="397"/>
      <c r="H69" s="399"/>
      <c r="I69" s="400"/>
      <c r="J69" s="397"/>
      <c r="K69" s="399"/>
      <c r="L69" s="882"/>
      <c r="M69" s="909"/>
    </row>
    <row r="70" spans="1:13" ht="15">
      <c r="A70" s="397">
        <v>312001</v>
      </c>
      <c r="B70" s="398">
        <v>9</v>
      </c>
      <c r="C70" s="398">
        <v>111</v>
      </c>
      <c r="D70" s="530" t="s">
        <v>51</v>
      </c>
      <c r="E70" s="399">
        <v>3893</v>
      </c>
      <c r="F70" s="399">
        <v>4985</v>
      </c>
      <c r="G70" s="397">
        <v>5000</v>
      </c>
      <c r="H70" s="399">
        <v>5000</v>
      </c>
      <c r="I70" s="400">
        <v>4226</v>
      </c>
      <c r="J70" s="397">
        <v>5000</v>
      </c>
      <c r="K70" s="399">
        <v>5000</v>
      </c>
      <c r="L70" s="882">
        <v>4131.41</v>
      </c>
      <c r="M70" s="908">
        <f>(100/K70)*L70</f>
        <v>82.62819999999999</v>
      </c>
    </row>
    <row r="71" spans="1:13" ht="15">
      <c r="A71" s="397">
        <v>312001</v>
      </c>
      <c r="B71" s="398">
        <v>10</v>
      </c>
      <c r="C71" s="398">
        <v>111</v>
      </c>
      <c r="D71" s="530" t="s">
        <v>52</v>
      </c>
      <c r="E71" s="399">
        <v>2032</v>
      </c>
      <c r="F71" s="399">
        <v>1316</v>
      </c>
      <c r="G71" s="397">
        <v>2500</v>
      </c>
      <c r="H71" s="399">
        <v>2500</v>
      </c>
      <c r="I71" s="400">
        <v>2370</v>
      </c>
      <c r="J71" s="397">
        <v>7500</v>
      </c>
      <c r="K71" s="399">
        <v>7500</v>
      </c>
      <c r="L71" s="882">
        <v>3183.72</v>
      </c>
      <c r="M71" s="906">
        <f>(100/K71)*L71</f>
        <v>42.4496</v>
      </c>
    </row>
    <row r="72" spans="1:13" ht="0.75" customHeight="1">
      <c r="A72" s="438">
        <v>312001</v>
      </c>
      <c r="B72" s="432">
        <v>10</v>
      </c>
      <c r="C72" s="429"/>
      <c r="D72" s="536" t="s">
        <v>53</v>
      </c>
      <c r="E72" s="430">
        <v>0</v>
      </c>
      <c r="F72" s="430">
        <v>0</v>
      </c>
      <c r="G72" s="428"/>
      <c r="H72" s="430">
        <v>0</v>
      </c>
      <c r="I72" s="437">
        <v>0</v>
      </c>
      <c r="J72" s="428"/>
      <c r="K72" s="430"/>
      <c r="L72" s="885"/>
      <c r="M72" s="906"/>
    </row>
    <row r="73" spans="1:13" ht="15">
      <c r="A73" s="397">
        <v>312001</v>
      </c>
      <c r="B73" s="393">
        <v>11</v>
      </c>
      <c r="C73" s="393">
        <v>111</v>
      </c>
      <c r="D73" s="530" t="s">
        <v>54</v>
      </c>
      <c r="E73" s="399">
        <v>447</v>
      </c>
      <c r="F73" s="399">
        <v>353</v>
      </c>
      <c r="G73" s="397">
        <v>300</v>
      </c>
      <c r="H73" s="399">
        <v>300</v>
      </c>
      <c r="I73" s="400">
        <v>210</v>
      </c>
      <c r="J73" s="397">
        <v>300</v>
      </c>
      <c r="K73" s="399">
        <v>300</v>
      </c>
      <c r="L73" s="882"/>
      <c r="M73" s="909">
        <f>(100/K73)*L73</f>
        <v>0</v>
      </c>
    </row>
    <row r="74" spans="1:13" ht="15">
      <c r="A74" s="397">
        <v>312001</v>
      </c>
      <c r="B74" s="450">
        <v>12</v>
      </c>
      <c r="C74" s="398">
        <v>111</v>
      </c>
      <c r="D74" s="360" t="s">
        <v>464</v>
      </c>
      <c r="E74" s="399"/>
      <c r="F74" s="399"/>
      <c r="G74" s="397"/>
      <c r="H74" s="399">
        <v>1200</v>
      </c>
      <c r="I74" s="400">
        <v>1200</v>
      </c>
      <c r="J74" s="397"/>
      <c r="K74" s="399"/>
      <c r="L74" s="882"/>
      <c r="M74" s="909"/>
    </row>
    <row r="75" spans="1:13" ht="15">
      <c r="A75" s="392">
        <v>312001</v>
      </c>
      <c r="B75" s="451">
        <v>13</v>
      </c>
      <c r="C75" s="835">
        <v>111</v>
      </c>
      <c r="D75" s="530" t="s">
        <v>55</v>
      </c>
      <c r="E75" s="399">
        <v>385</v>
      </c>
      <c r="F75" s="399">
        <v>280</v>
      </c>
      <c r="G75" s="397"/>
      <c r="H75" s="399"/>
      <c r="I75" s="400"/>
      <c r="J75" s="397"/>
      <c r="K75" s="399"/>
      <c r="L75" s="882"/>
      <c r="M75" s="908"/>
    </row>
    <row r="76" spans="1:13" ht="15">
      <c r="A76" s="392">
        <v>312001</v>
      </c>
      <c r="B76" s="450">
        <v>14</v>
      </c>
      <c r="C76" s="452">
        <v>111</v>
      </c>
      <c r="D76" s="529" t="s">
        <v>56</v>
      </c>
      <c r="E76" s="394">
        <v>3689</v>
      </c>
      <c r="F76" s="394">
        <v>4460</v>
      </c>
      <c r="G76" s="392">
        <v>4900</v>
      </c>
      <c r="H76" s="394">
        <v>5400</v>
      </c>
      <c r="I76" s="395">
        <v>5356</v>
      </c>
      <c r="J76" s="392">
        <v>4900</v>
      </c>
      <c r="K76" s="394">
        <v>4900</v>
      </c>
      <c r="L76" s="881">
        <v>2078</v>
      </c>
      <c r="M76" s="906">
        <f>(100/K76)*L76</f>
        <v>42.40816326530612</v>
      </c>
    </row>
    <row r="77" spans="1:13" ht="15">
      <c r="A77" s="397">
        <v>312001</v>
      </c>
      <c r="B77" s="398">
        <v>16</v>
      </c>
      <c r="C77" s="398">
        <v>111</v>
      </c>
      <c r="D77" s="530" t="s">
        <v>373</v>
      </c>
      <c r="E77" s="399">
        <v>5577</v>
      </c>
      <c r="F77" s="399">
        <v>29913</v>
      </c>
      <c r="G77" s="397">
        <v>16000</v>
      </c>
      <c r="H77" s="399">
        <v>11700</v>
      </c>
      <c r="I77" s="400">
        <v>11661</v>
      </c>
      <c r="J77" s="397"/>
      <c r="K77" s="399"/>
      <c r="L77" s="882"/>
      <c r="M77" s="908"/>
    </row>
    <row r="78" spans="1:13" ht="15">
      <c r="A78" s="397">
        <v>312001</v>
      </c>
      <c r="B78" s="450">
        <v>15</v>
      </c>
      <c r="C78" s="398">
        <v>111</v>
      </c>
      <c r="D78" s="530" t="s">
        <v>57</v>
      </c>
      <c r="E78" s="472">
        <v>6000</v>
      </c>
      <c r="F78" s="472"/>
      <c r="G78" s="397"/>
      <c r="H78" s="472"/>
      <c r="I78" s="521"/>
      <c r="J78" s="397"/>
      <c r="K78" s="472"/>
      <c r="L78" s="892"/>
      <c r="M78" s="909"/>
    </row>
    <row r="79" spans="1:20" ht="15">
      <c r="A79" s="397">
        <v>312001</v>
      </c>
      <c r="B79" s="398">
        <v>17</v>
      </c>
      <c r="C79" s="454">
        <v>111</v>
      </c>
      <c r="D79" s="535" t="s">
        <v>57</v>
      </c>
      <c r="E79" s="472">
        <v>1000</v>
      </c>
      <c r="F79" s="472">
        <v>275</v>
      </c>
      <c r="G79" s="397"/>
      <c r="H79" s="472"/>
      <c r="I79" s="521"/>
      <c r="J79" s="397"/>
      <c r="K79" s="472"/>
      <c r="L79" s="892"/>
      <c r="M79" s="909"/>
      <c r="T79" s="348"/>
    </row>
    <row r="80" spans="1:13" ht="15">
      <c r="A80" s="399">
        <v>312011</v>
      </c>
      <c r="B80" s="393"/>
      <c r="C80" s="450">
        <v>111</v>
      </c>
      <c r="D80" s="360" t="s">
        <v>416</v>
      </c>
      <c r="E80" s="519"/>
      <c r="F80" s="519">
        <v>401</v>
      </c>
      <c r="G80" s="392"/>
      <c r="H80" s="519"/>
      <c r="I80" s="520"/>
      <c r="J80" s="392"/>
      <c r="K80" s="519"/>
      <c r="L80" s="881"/>
      <c r="M80" s="906"/>
    </row>
    <row r="81" spans="1:13" ht="15">
      <c r="A81" s="399">
        <v>312001</v>
      </c>
      <c r="B81" s="450">
        <v>18</v>
      </c>
      <c r="C81" s="450">
        <v>111</v>
      </c>
      <c r="D81" s="360" t="s">
        <v>486</v>
      </c>
      <c r="E81" s="472"/>
      <c r="F81" s="473"/>
      <c r="G81" s="428"/>
      <c r="H81" s="399">
        <v>94666</v>
      </c>
      <c r="I81" s="473"/>
      <c r="J81" s="397">
        <v>105500</v>
      </c>
      <c r="K81" s="399">
        <v>105500</v>
      </c>
      <c r="L81" s="892"/>
      <c r="M81" s="861">
        <f>(100/K81)*L81</f>
        <v>0</v>
      </c>
    </row>
    <row r="82" spans="1:13" ht="15.75" thickBot="1">
      <c r="A82" s="522">
        <v>312001</v>
      </c>
      <c r="B82" s="453">
        <v>19</v>
      </c>
      <c r="C82" s="508">
        <v>111</v>
      </c>
      <c r="D82" s="540" t="s">
        <v>57</v>
      </c>
      <c r="E82" s="455">
        <v>42888</v>
      </c>
      <c r="F82" s="455"/>
      <c r="G82" s="434"/>
      <c r="H82" s="455"/>
      <c r="I82" s="456"/>
      <c r="J82" s="847"/>
      <c r="K82" s="848"/>
      <c r="L82" s="893"/>
      <c r="M82" s="908"/>
    </row>
    <row r="83" spans="1:13" ht="15.75" thickBot="1">
      <c r="A83" s="458"/>
      <c r="B83" s="458"/>
      <c r="C83" s="459"/>
      <c r="D83" s="837" t="s">
        <v>499</v>
      </c>
      <c r="E83" s="838"/>
      <c r="F83" s="838"/>
      <c r="G83" s="839"/>
      <c r="H83" s="840">
        <v>49068</v>
      </c>
      <c r="I83" s="841">
        <v>49068</v>
      </c>
      <c r="J83" s="330">
        <v>43220</v>
      </c>
      <c r="K83" s="330">
        <v>43220</v>
      </c>
      <c r="L83" s="894">
        <v>12156.53</v>
      </c>
      <c r="M83" s="311">
        <f>(100/K83)*L83</f>
        <v>28.12709393799167</v>
      </c>
    </row>
    <row r="84" spans="1:13" ht="15.75" thickBot="1">
      <c r="A84" s="462"/>
      <c r="B84" s="462"/>
      <c r="C84" s="462"/>
      <c r="D84" s="842" t="s">
        <v>58</v>
      </c>
      <c r="E84" s="844">
        <f aca="true" t="shared" si="10" ref="E84:L84">E60+E18+E4</f>
        <v>1530077</v>
      </c>
      <c r="F84" s="844">
        <f t="shared" si="10"/>
        <v>1541486</v>
      </c>
      <c r="G84" s="846">
        <f t="shared" si="10"/>
        <v>1559808</v>
      </c>
      <c r="H84" s="843">
        <f t="shared" si="10"/>
        <v>1811400</v>
      </c>
      <c r="I84" s="844">
        <f t="shared" si="10"/>
        <v>1699150</v>
      </c>
      <c r="J84" s="843">
        <f t="shared" si="10"/>
        <v>1851228</v>
      </c>
      <c r="K84" s="844">
        <f t="shared" si="10"/>
        <v>1894368</v>
      </c>
      <c r="L84" s="895">
        <f t="shared" si="10"/>
        <v>526080.89</v>
      </c>
      <c r="M84" s="889">
        <f>(100/K84)*L84</f>
        <v>27.770786351965405</v>
      </c>
    </row>
    <row r="85" spans="1:13" ht="15.75" thickBot="1">
      <c r="A85" s="462"/>
      <c r="B85" s="462"/>
      <c r="C85" s="490"/>
      <c r="D85" s="845" t="s">
        <v>503</v>
      </c>
      <c r="E85" s="461">
        <v>1530077</v>
      </c>
      <c r="F85" s="461">
        <v>1541486</v>
      </c>
      <c r="G85" s="461">
        <v>1559808</v>
      </c>
      <c r="H85" s="836">
        <f>H83+H84</f>
        <v>1860468</v>
      </c>
      <c r="I85" s="460">
        <f>I83+I84</f>
        <v>1748218</v>
      </c>
      <c r="J85" s="460">
        <v>1894448</v>
      </c>
      <c r="K85" s="460">
        <f>K83+K84</f>
        <v>1937588</v>
      </c>
      <c r="L85" s="896">
        <f>L83+L84</f>
        <v>538237.42</v>
      </c>
      <c r="M85" s="902">
        <f>(100/K85)*L85</f>
        <v>27.778734178783107</v>
      </c>
    </row>
    <row r="86" spans="1:13" ht="15.75" thickBot="1">
      <c r="A86" s="462"/>
      <c r="B86" s="462"/>
      <c r="C86" s="462"/>
      <c r="D86" s="918"/>
      <c r="E86" s="463"/>
      <c r="F86" s="463"/>
      <c r="G86" s="463"/>
      <c r="H86" s="463"/>
      <c r="I86" s="463"/>
      <c r="J86" s="897"/>
      <c r="K86" s="897"/>
      <c r="L86" s="919"/>
      <c r="M86" s="920"/>
    </row>
    <row r="87" spans="1:14" ht="15.75" thickBot="1">
      <c r="A87" s="481"/>
      <c r="B87" s="481"/>
      <c r="C87" s="933"/>
      <c r="D87" s="474" t="s">
        <v>59</v>
      </c>
      <c r="E87" s="456"/>
      <c r="F87" s="456"/>
      <c r="G87" s="456"/>
      <c r="H87" s="456"/>
      <c r="I87" s="464"/>
      <c r="J87" s="456"/>
      <c r="K87" s="456"/>
      <c r="L87" s="484"/>
      <c r="M87" s="856"/>
      <c r="N87" s="201"/>
    </row>
    <row r="88" spans="1:13" ht="15.75" thickBot="1">
      <c r="A88" s="467">
        <v>230</v>
      </c>
      <c r="B88" s="921"/>
      <c r="C88" s="922"/>
      <c r="D88" s="468" t="s">
        <v>60</v>
      </c>
      <c r="E88" s="469"/>
      <c r="F88" s="469"/>
      <c r="G88" s="469"/>
      <c r="H88" s="469"/>
      <c r="I88" s="470"/>
      <c r="J88" s="469"/>
      <c r="K88" s="469"/>
      <c r="L88" s="469"/>
      <c r="M88" s="858"/>
    </row>
    <row r="89" spans="1:18" ht="15">
      <c r="A89" s="392">
        <v>233001</v>
      </c>
      <c r="B89" s="393"/>
      <c r="C89" s="393">
        <v>43</v>
      </c>
      <c r="D89" s="539" t="s">
        <v>61</v>
      </c>
      <c r="E89" s="449">
        <v>21447</v>
      </c>
      <c r="F89" s="449"/>
      <c r="G89" s="472"/>
      <c r="H89" s="399">
        <v>73000</v>
      </c>
      <c r="I89" s="449">
        <v>73000</v>
      </c>
      <c r="J89" s="472"/>
      <c r="K89" s="399"/>
      <c r="L89" s="401"/>
      <c r="M89" s="937"/>
      <c r="Q89" s="201"/>
      <c r="R89" s="201"/>
    </row>
    <row r="90" spans="1:13" ht="15">
      <c r="A90" s="392">
        <v>322001</v>
      </c>
      <c r="B90" s="398">
        <v>1</v>
      </c>
      <c r="C90" s="398">
        <v>111</v>
      </c>
      <c r="D90" s="360" t="s">
        <v>429</v>
      </c>
      <c r="E90" s="486"/>
      <c r="F90" s="486">
        <v>15000</v>
      </c>
      <c r="G90" s="472"/>
      <c r="H90" s="472"/>
      <c r="I90" s="401"/>
      <c r="J90" s="472"/>
      <c r="K90" s="472"/>
      <c r="L90" s="473"/>
      <c r="M90" s="860"/>
    </row>
    <row r="91" spans="1:13" ht="15">
      <c r="A91" s="392">
        <v>322001</v>
      </c>
      <c r="B91" s="429">
        <v>20</v>
      </c>
      <c r="C91" s="16" t="s">
        <v>447</v>
      </c>
      <c r="D91" s="360" t="s">
        <v>465</v>
      </c>
      <c r="E91" s="486"/>
      <c r="F91" s="486"/>
      <c r="G91" s="472"/>
      <c r="H91" s="472">
        <v>20000</v>
      </c>
      <c r="I91" s="401">
        <v>20000</v>
      </c>
      <c r="J91" s="472"/>
      <c r="K91" s="472"/>
      <c r="L91" s="473"/>
      <c r="M91" s="860"/>
    </row>
    <row r="92" spans="1:13" ht="15">
      <c r="A92" s="392">
        <v>322001</v>
      </c>
      <c r="B92" s="398">
        <v>20</v>
      </c>
      <c r="C92" s="9" t="s">
        <v>448</v>
      </c>
      <c r="D92" s="360" t="s">
        <v>446</v>
      </c>
      <c r="E92" s="486"/>
      <c r="F92" s="486"/>
      <c r="G92" s="472">
        <v>959850</v>
      </c>
      <c r="H92" s="472">
        <v>959850</v>
      </c>
      <c r="I92" s="401">
        <v>898974</v>
      </c>
      <c r="J92" s="472">
        <v>52300</v>
      </c>
      <c r="K92" s="472">
        <v>52300</v>
      </c>
      <c r="L92" s="473"/>
      <c r="M92" s="906">
        <f>(100/K92)*L92</f>
        <v>0</v>
      </c>
    </row>
    <row r="93" spans="1:13" ht="15">
      <c r="A93" s="392">
        <v>322001</v>
      </c>
      <c r="B93" s="435"/>
      <c r="C93" s="435">
        <v>111</v>
      </c>
      <c r="D93" s="360" t="s">
        <v>446</v>
      </c>
      <c r="E93" s="486"/>
      <c r="F93" s="486"/>
      <c r="G93" s="472">
        <v>106650</v>
      </c>
      <c r="H93" s="49">
        <v>106650</v>
      </c>
      <c r="I93" s="401">
        <v>105762</v>
      </c>
      <c r="J93" s="472">
        <v>9450</v>
      </c>
      <c r="K93" s="472">
        <v>9450</v>
      </c>
      <c r="L93" s="473"/>
      <c r="M93" s="906">
        <f>(100/K93)*L93</f>
        <v>0</v>
      </c>
    </row>
    <row r="94" spans="1:13" ht="15">
      <c r="A94" s="392">
        <v>322001</v>
      </c>
      <c r="B94" s="398">
        <v>17</v>
      </c>
      <c r="C94" s="398">
        <v>111</v>
      </c>
      <c r="D94" s="541" t="s">
        <v>430</v>
      </c>
      <c r="E94" s="401"/>
      <c r="F94" s="401">
        <v>13500</v>
      </c>
      <c r="G94" s="472"/>
      <c r="H94" s="472"/>
      <c r="I94" s="401"/>
      <c r="J94" s="472"/>
      <c r="K94" s="472"/>
      <c r="L94" s="473"/>
      <c r="M94" s="861"/>
    </row>
    <row r="95" spans="1:18" ht="15.75" thickBot="1">
      <c r="A95" s="847">
        <v>322002</v>
      </c>
      <c r="B95" s="507"/>
      <c r="C95" s="507">
        <v>111</v>
      </c>
      <c r="D95" s="471" t="s">
        <v>382</v>
      </c>
      <c r="E95" s="537">
        <v>25915</v>
      </c>
      <c r="F95" s="439"/>
      <c r="G95" s="472"/>
      <c r="H95" s="472"/>
      <c r="I95" s="401"/>
      <c r="J95" s="472"/>
      <c r="K95" s="472"/>
      <c r="L95" s="473"/>
      <c r="M95" s="857"/>
      <c r="R95" s="201"/>
    </row>
    <row r="96" spans="1:20" ht="15.75" thickBot="1">
      <c r="A96" s="479"/>
      <c r="B96" s="479"/>
      <c r="C96" s="479"/>
      <c r="D96" s="934" t="s">
        <v>62</v>
      </c>
      <c r="E96" s="475">
        <f aca="true" t="shared" si="11" ref="E96:M96">SUM(E89:E95)</f>
        <v>47362</v>
      </c>
      <c r="F96" s="475">
        <f t="shared" si="11"/>
        <v>28500</v>
      </c>
      <c r="G96" s="476">
        <f t="shared" si="11"/>
        <v>1066500</v>
      </c>
      <c r="H96" s="476">
        <f t="shared" si="11"/>
        <v>1159500</v>
      </c>
      <c r="I96" s="476">
        <f t="shared" si="11"/>
        <v>1097736</v>
      </c>
      <c r="J96" s="476">
        <f t="shared" si="11"/>
        <v>61750</v>
      </c>
      <c r="K96" s="476">
        <f t="shared" si="11"/>
        <v>61750</v>
      </c>
      <c r="L96" s="476">
        <f t="shared" si="11"/>
        <v>0</v>
      </c>
      <c r="M96" s="477">
        <f t="shared" si="11"/>
        <v>0</v>
      </c>
      <c r="T96" s="201"/>
    </row>
    <row r="97" spans="1:13" ht="15.75" thickBot="1">
      <c r="A97" s="482"/>
      <c r="B97" s="482"/>
      <c r="C97" s="482"/>
      <c r="D97" s="480"/>
      <c r="E97" s="456"/>
      <c r="F97" s="456"/>
      <c r="G97" s="456"/>
      <c r="H97" s="456"/>
      <c r="I97" s="464"/>
      <c r="J97" s="456"/>
      <c r="K97" s="456"/>
      <c r="L97" s="456"/>
      <c r="M97" s="855"/>
    </row>
    <row r="98" spans="1:13" ht="15.75" thickBot="1">
      <c r="A98" s="942"/>
      <c r="B98" s="936"/>
      <c r="C98" s="924"/>
      <c r="D98" s="483" t="s">
        <v>63</v>
      </c>
      <c r="E98" s="484"/>
      <c r="F98" s="484"/>
      <c r="G98" s="456"/>
      <c r="H98" s="456"/>
      <c r="I98" s="464"/>
      <c r="J98" s="456"/>
      <c r="K98" s="456"/>
      <c r="L98" s="484"/>
      <c r="M98" s="856"/>
    </row>
    <row r="99" spans="1:13" ht="15">
      <c r="A99" s="392">
        <v>454001</v>
      </c>
      <c r="B99" s="452"/>
      <c r="C99" s="452">
        <v>46</v>
      </c>
      <c r="D99" s="784" t="s">
        <v>453</v>
      </c>
      <c r="E99" s="449">
        <v>43470</v>
      </c>
      <c r="F99" s="449">
        <v>126878</v>
      </c>
      <c r="G99" s="525">
        <v>130500</v>
      </c>
      <c r="H99" s="447">
        <v>129300</v>
      </c>
      <c r="I99" s="449">
        <v>93603</v>
      </c>
      <c r="J99" s="525">
        <v>90000</v>
      </c>
      <c r="K99" s="447">
        <v>90000</v>
      </c>
      <c r="L99" s="449"/>
      <c r="M99" s="939">
        <f>(100/K99)*L99</f>
        <v>0</v>
      </c>
    </row>
    <row r="100" spans="1:13" ht="15">
      <c r="A100" s="392">
        <v>453000</v>
      </c>
      <c r="B100" s="452"/>
      <c r="C100" s="452">
        <v>46</v>
      </c>
      <c r="D100" s="542" t="s">
        <v>267</v>
      </c>
      <c r="E100" s="401">
        <v>4115</v>
      </c>
      <c r="F100" s="401">
        <v>3622</v>
      </c>
      <c r="G100" s="472">
        <v>2299</v>
      </c>
      <c r="H100" s="472">
        <v>2299</v>
      </c>
      <c r="I100" s="473">
        <v>2299</v>
      </c>
      <c r="J100" s="472">
        <v>1518</v>
      </c>
      <c r="K100" s="472">
        <v>1518</v>
      </c>
      <c r="L100" s="401"/>
      <c r="M100" s="906">
        <f>(100/K100)*L100</f>
        <v>0</v>
      </c>
    </row>
    <row r="101" spans="1:13" ht="15">
      <c r="A101" s="397">
        <v>453000</v>
      </c>
      <c r="B101" s="450">
        <v>16</v>
      </c>
      <c r="C101" s="450">
        <v>46</v>
      </c>
      <c r="D101" s="543" t="s">
        <v>431</v>
      </c>
      <c r="E101" s="439"/>
      <c r="F101" s="439">
        <v>3447</v>
      </c>
      <c r="G101" s="455">
        <v>3000</v>
      </c>
      <c r="H101" s="455">
        <v>3000</v>
      </c>
      <c r="I101" s="457"/>
      <c r="J101" s="455">
        <v>3000</v>
      </c>
      <c r="K101" s="455">
        <v>3000</v>
      </c>
      <c r="L101" s="885">
        <v>264.11</v>
      </c>
      <c r="M101" s="906">
        <f>(100/K101)*L101</f>
        <v>8.803666666666667</v>
      </c>
    </row>
    <row r="102" spans="1:20" ht="15">
      <c r="A102" s="397">
        <v>456002</v>
      </c>
      <c r="B102" s="398">
        <v>16</v>
      </c>
      <c r="C102" s="398">
        <v>46</v>
      </c>
      <c r="D102" s="530" t="s">
        <v>383</v>
      </c>
      <c r="E102" s="486">
        <v>12145</v>
      </c>
      <c r="F102" s="486"/>
      <c r="G102" s="485">
        <v>37000</v>
      </c>
      <c r="H102" s="485">
        <v>37000</v>
      </c>
      <c r="I102" s="544"/>
      <c r="J102" s="485">
        <v>49000</v>
      </c>
      <c r="K102" s="485">
        <v>49000</v>
      </c>
      <c r="L102" s="486"/>
      <c r="M102" s="861">
        <f>(100/K102)*L102</f>
        <v>0</v>
      </c>
      <c r="T102" s="201"/>
    </row>
    <row r="103" spans="1:20" ht="15">
      <c r="A103" s="397">
        <v>456002</v>
      </c>
      <c r="B103" s="450">
        <v>16</v>
      </c>
      <c r="C103" s="9">
        <v>71</v>
      </c>
      <c r="D103" s="530" t="s">
        <v>384</v>
      </c>
      <c r="E103" s="401"/>
      <c r="F103" s="401">
        <v>613</v>
      </c>
      <c r="G103" s="472">
        <v>7220</v>
      </c>
      <c r="H103" s="487">
        <v>7220</v>
      </c>
      <c r="I103" s="545">
        <v>903</v>
      </c>
      <c r="J103" s="472">
        <v>7220</v>
      </c>
      <c r="K103" s="487">
        <v>7220</v>
      </c>
      <c r="L103" s="401"/>
      <c r="M103" s="861">
        <f>(100/K103)*L103</f>
        <v>0</v>
      </c>
      <c r="T103" s="797"/>
    </row>
    <row r="104" spans="1:13" ht="15">
      <c r="A104" s="392">
        <v>513002</v>
      </c>
      <c r="B104" s="393">
        <v>40</v>
      </c>
      <c r="C104" s="7">
        <v>51</v>
      </c>
      <c r="D104" s="360" t="s">
        <v>443</v>
      </c>
      <c r="E104" s="401"/>
      <c r="F104" s="401"/>
      <c r="G104" s="472">
        <v>500000</v>
      </c>
      <c r="H104" s="472">
        <v>500000</v>
      </c>
      <c r="I104" s="544">
        <v>498750</v>
      </c>
      <c r="J104" s="472"/>
      <c r="K104" s="399"/>
      <c r="L104" s="401"/>
      <c r="M104" s="861"/>
    </row>
    <row r="105" spans="1:19" ht="15">
      <c r="A105" s="940">
        <v>513002</v>
      </c>
      <c r="B105" s="941">
        <v>40</v>
      </c>
      <c r="C105" s="943">
        <v>51</v>
      </c>
      <c r="D105" s="927" t="s">
        <v>466</v>
      </c>
      <c r="E105" s="928"/>
      <c r="F105" s="928"/>
      <c r="G105" s="929"/>
      <c r="H105" s="929">
        <v>300000</v>
      </c>
      <c r="I105" s="930">
        <v>86013</v>
      </c>
      <c r="J105" s="931">
        <v>213987</v>
      </c>
      <c r="K105" s="929">
        <v>213987</v>
      </c>
      <c r="L105" s="932"/>
      <c r="M105" s="938">
        <f>(100/K105)*L105</f>
        <v>0</v>
      </c>
      <c r="S105" s="202"/>
    </row>
    <row r="106" spans="1:13" ht="15.75" thickBot="1">
      <c r="A106" s="925">
        <v>456000</v>
      </c>
      <c r="B106" s="926">
        <v>80</v>
      </c>
      <c r="C106" s="944">
        <v>71</v>
      </c>
      <c r="D106" s="540" t="s">
        <v>385</v>
      </c>
      <c r="E106" s="830">
        <v>1269</v>
      </c>
      <c r="F106" s="830">
        <v>3000</v>
      </c>
      <c r="G106" s="776"/>
      <c r="H106" s="522">
        <v>29200</v>
      </c>
      <c r="I106" s="756">
        <v>29200</v>
      </c>
      <c r="J106" s="776"/>
      <c r="K106" s="522"/>
      <c r="L106" s="537"/>
      <c r="M106" s="862"/>
    </row>
    <row r="107" spans="1:22" ht="15.75" thickBot="1">
      <c r="A107" s="462"/>
      <c r="B107" s="462"/>
      <c r="C107" s="490"/>
      <c r="D107" s="772" t="s">
        <v>65</v>
      </c>
      <c r="E107" s="774">
        <f aca="true" t="shared" si="12" ref="E107:L107">SUM(E99:E106)</f>
        <v>60999</v>
      </c>
      <c r="F107" s="774">
        <f t="shared" si="12"/>
        <v>137560</v>
      </c>
      <c r="G107" s="773">
        <f t="shared" si="12"/>
        <v>680019</v>
      </c>
      <c r="H107" s="775">
        <f t="shared" si="12"/>
        <v>1008019</v>
      </c>
      <c r="I107" s="494">
        <f t="shared" si="12"/>
        <v>710768</v>
      </c>
      <c r="J107" s="773">
        <f t="shared" si="12"/>
        <v>364725</v>
      </c>
      <c r="K107" s="775">
        <f t="shared" si="12"/>
        <v>364725</v>
      </c>
      <c r="L107" s="946">
        <f t="shared" si="12"/>
        <v>264.11</v>
      </c>
      <c r="M107" s="945">
        <f>(100/K107)*L107</f>
        <v>0.0724134621975461</v>
      </c>
      <c r="V107" s="201"/>
    </row>
    <row r="108" spans="1:20" ht="15">
      <c r="A108" s="462"/>
      <c r="B108" s="462"/>
      <c r="C108" s="490"/>
      <c r="D108" s="754"/>
      <c r="E108" s="755"/>
      <c r="F108" s="755"/>
      <c r="G108" s="757"/>
      <c r="H108" s="755"/>
      <c r="I108" s="758"/>
      <c r="J108" s="755"/>
      <c r="K108" s="755"/>
      <c r="L108" s="755"/>
      <c r="M108" s="858"/>
      <c r="T108" s="202"/>
    </row>
    <row r="109" spans="1:13" ht="15.75" thickBot="1">
      <c r="A109" s="462"/>
      <c r="B109" s="462"/>
      <c r="C109" s="490"/>
      <c r="D109" s="753" t="s">
        <v>66</v>
      </c>
      <c r="E109" s="523"/>
      <c r="F109" s="523"/>
      <c r="G109" s="523"/>
      <c r="H109" s="756"/>
      <c r="I109" s="524"/>
      <c r="J109" s="756"/>
      <c r="K109" s="523"/>
      <c r="L109" s="523"/>
      <c r="M109" s="859"/>
    </row>
    <row r="110" spans="1:20" ht="15.75" thickBot="1">
      <c r="A110" s="462"/>
      <c r="B110" s="462"/>
      <c r="C110" s="490"/>
      <c r="D110" s="788" t="s">
        <v>467</v>
      </c>
      <c r="E110" s="789"/>
      <c r="F110" s="789"/>
      <c r="G110" s="789"/>
      <c r="H110" s="789">
        <v>49068</v>
      </c>
      <c r="I110" s="789">
        <v>49068</v>
      </c>
      <c r="J110" s="789">
        <v>43220</v>
      </c>
      <c r="K110" s="789">
        <v>43220</v>
      </c>
      <c r="L110" s="789">
        <v>121560.53</v>
      </c>
      <c r="M110" s="948">
        <f>(100/K110)*L110</f>
        <v>281.25990282276723</v>
      </c>
      <c r="T110" s="201"/>
    </row>
    <row r="111" spans="1:21" ht="15.75" thickBot="1">
      <c r="A111" s="462"/>
      <c r="B111" s="462"/>
      <c r="C111" s="490"/>
      <c r="D111" s="492" t="s">
        <v>67</v>
      </c>
      <c r="E111" s="444">
        <f>E85</f>
        <v>1530077</v>
      </c>
      <c r="F111" s="444">
        <v>801025</v>
      </c>
      <c r="G111" s="444">
        <f>G84</f>
        <v>1559808</v>
      </c>
      <c r="H111" s="444">
        <f>H84</f>
        <v>1811400</v>
      </c>
      <c r="I111" s="444">
        <f>I84</f>
        <v>1699150</v>
      </c>
      <c r="J111" s="444">
        <v>1851228</v>
      </c>
      <c r="K111" s="444">
        <v>1894368</v>
      </c>
      <c r="L111" s="890">
        <v>526080.89</v>
      </c>
      <c r="M111" s="888">
        <f>(100/K111)*L111</f>
        <v>27.770786351965405</v>
      </c>
      <c r="R111" s="202"/>
      <c r="S111" s="201"/>
      <c r="T111" s="201"/>
      <c r="U111" s="201"/>
    </row>
    <row r="112" spans="1:19" ht="15.75" thickBot="1">
      <c r="A112" s="493"/>
      <c r="B112" s="462"/>
      <c r="C112" s="490"/>
      <c r="D112" s="474" t="s">
        <v>68</v>
      </c>
      <c r="E112" s="477">
        <f aca="true" t="shared" si="13" ref="E112:J112">E96</f>
        <v>47362</v>
      </c>
      <c r="F112" s="477">
        <f t="shared" si="13"/>
        <v>28500</v>
      </c>
      <c r="G112" s="477">
        <f t="shared" si="13"/>
        <v>1066500</v>
      </c>
      <c r="H112" s="477">
        <f t="shared" si="13"/>
        <v>1159500</v>
      </c>
      <c r="I112" s="477">
        <f t="shared" si="13"/>
        <v>1097736</v>
      </c>
      <c r="J112" s="477">
        <f t="shared" si="13"/>
        <v>61750</v>
      </c>
      <c r="K112" s="477">
        <v>61750</v>
      </c>
      <c r="L112" s="477"/>
      <c r="M112" s="950">
        <f>(100/K112)*L112</f>
        <v>0</v>
      </c>
      <c r="S112" s="202"/>
    </row>
    <row r="113" spans="1:13" ht="15.75" thickBot="1">
      <c r="A113" s="495"/>
      <c r="B113" s="493"/>
      <c r="C113" s="496"/>
      <c r="D113" s="483" t="s">
        <v>69</v>
      </c>
      <c r="E113" s="489">
        <f aca="true" t="shared" si="14" ref="E113:L113">E107</f>
        <v>60999</v>
      </c>
      <c r="F113" s="489">
        <f t="shared" si="14"/>
        <v>137560</v>
      </c>
      <c r="G113" s="494">
        <f t="shared" si="14"/>
        <v>680019</v>
      </c>
      <c r="H113" s="489">
        <f t="shared" si="14"/>
        <v>1008019</v>
      </c>
      <c r="I113" s="489">
        <f t="shared" si="14"/>
        <v>710768</v>
      </c>
      <c r="J113" s="494">
        <f t="shared" si="14"/>
        <v>364725</v>
      </c>
      <c r="K113" s="494">
        <f t="shared" si="14"/>
        <v>364725</v>
      </c>
      <c r="L113" s="946">
        <f t="shared" si="14"/>
        <v>264.11</v>
      </c>
      <c r="M113" s="951">
        <f>(100/K113)*L113</f>
        <v>0.0724134621975461</v>
      </c>
    </row>
    <row r="114" spans="1:13" ht="15.75" thickBot="1">
      <c r="A114" s="499"/>
      <c r="B114" s="499"/>
      <c r="C114" s="500"/>
      <c r="D114" s="491" t="s">
        <v>70</v>
      </c>
      <c r="E114" s="497">
        <f>E111+E112+E113</f>
        <v>1638438</v>
      </c>
      <c r="F114" s="497">
        <f>F111+F112+F113</f>
        <v>967085</v>
      </c>
      <c r="G114" s="498">
        <f>G111+G112+G113</f>
        <v>3306327</v>
      </c>
      <c r="H114" s="497">
        <f>H111+H112+H113+H110</f>
        <v>4027987</v>
      </c>
      <c r="I114" s="497">
        <f>I111+I112+I113+I110</f>
        <v>3556722</v>
      </c>
      <c r="J114" s="498">
        <f>J111+J112+J113+J110</f>
        <v>2320923</v>
      </c>
      <c r="K114" s="498">
        <f>K111+K112+K113+K110</f>
        <v>2364063</v>
      </c>
      <c r="L114" s="947">
        <f>L111+L112+L113+L110</f>
        <v>647905.53</v>
      </c>
      <c r="M114" s="949">
        <f>(100/K114)*L114</f>
        <v>27.406440945101718</v>
      </c>
    </row>
  </sheetData>
  <sheetProtection/>
  <mergeCells count="11">
    <mergeCell ref="J2:J3"/>
    <mergeCell ref="K2:K3"/>
    <mergeCell ref="L2:L3"/>
    <mergeCell ref="J1:L1"/>
    <mergeCell ref="I2:I3"/>
    <mergeCell ref="E1:F1"/>
    <mergeCell ref="G1:I1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11"/>
  <sheetViews>
    <sheetView zoomScalePageLayoutView="0" workbookViewId="0" topLeftCell="A574">
      <selection activeCell="A1" sqref="A1:N613"/>
    </sheetView>
  </sheetViews>
  <sheetFormatPr defaultColWidth="9.140625" defaultRowHeight="15"/>
  <cols>
    <col min="1" max="1" width="6.7109375" style="0" customWidth="1"/>
    <col min="2" max="2" width="4.421875" style="0" customWidth="1"/>
    <col min="3" max="3" width="4.57421875" style="0" customWidth="1"/>
    <col min="4" max="4" width="4.28125" style="0" customWidth="1"/>
    <col min="5" max="5" width="30.57421875" style="0" customWidth="1"/>
    <col min="6" max="6" width="10.00390625" style="0" bestFit="1" customWidth="1"/>
    <col min="10" max="10" width="9.421875" style="0" customWidth="1"/>
    <col min="13" max="13" width="10.00390625" style="0" bestFit="1" customWidth="1"/>
    <col min="14" max="14" width="6.421875" style="0" customWidth="1"/>
  </cols>
  <sheetData>
    <row r="1" spans="1:14" ht="16.5" thickBot="1">
      <c r="A1" s="343"/>
      <c r="B1" s="57"/>
      <c r="C1" s="57"/>
      <c r="D1" s="344"/>
      <c r="E1" s="345" t="s">
        <v>71</v>
      </c>
      <c r="F1" s="1210" t="s">
        <v>1</v>
      </c>
      <c r="G1" s="1211"/>
      <c r="H1" s="1212" t="s">
        <v>451</v>
      </c>
      <c r="I1" s="1212"/>
      <c r="J1" s="1211"/>
      <c r="K1" s="1213" t="s">
        <v>509</v>
      </c>
      <c r="L1" s="1213"/>
      <c r="M1" s="1214"/>
      <c r="N1" s="977"/>
    </row>
    <row r="2" spans="1:14" ht="15">
      <c r="A2" s="1215" t="s">
        <v>6</v>
      </c>
      <c r="B2" s="67" t="s">
        <v>2</v>
      </c>
      <c r="C2" s="704" t="s">
        <v>441</v>
      </c>
      <c r="D2" s="68" t="s">
        <v>72</v>
      </c>
      <c r="E2" s="1217" t="s">
        <v>3</v>
      </c>
      <c r="F2" s="1219" t="s">
        <v>426</v>
      </c>
      <c r="G2" s="1219" t="s">
        <v>455</v>
      </c>
      <c r="H2" s="1221" t="s">
        <v>4</v>
      </c>
      <c r="I2" s="1206" t="s">
        <v>5</v>
      </c>
      <c r="J2" s="1208" t="s">
        <v>514</v>
      </c>
      <c r="K2" s="1221" t="s">
        <v>4</v>
      </c>
      <c r="L2" s="1206" t="s">
        <v>5</v>
      </c>
      <c r="M2" s="1208" t="s">
        <v>512</v>
      </c>
      <c r="N2" s="1227" t="s">
        <v>513</v>
      </c>
    </row>
    <row r="3" spans="1:14" ht="15.75" thickBot="1">
      <c r="A3" s="1216"/>
      <c r="B3" s="69" t="s">
        <v>7</v>
      </c>
      <c r="C3" s="705"/>
      <c r="D3" s="552" t="s">
        <v>73</v>
      </c>
      <c r="E3" s="1218"/>
      <c r="F3" s="1220"/>
      <c r="G3" s="1220"/>
      <c r="H3" s="1222"/>
      <c r="I3" s="1207"/>
      <c r="J3" s="1209"/>
      <c r="K3" s="1222"/>
      <c r="L3" s="1207"/>
      <c r="M3" s="1209"/>
      <c r="N3" s="1228"/>
    </row>
    <row r="4" spans="1:14" ht="15.75" thickBot="1">
      <c r="A4" s="199" t="s">
        <v>351</v>
      </c>
      <c r="B4" s="18"/>
      <c r="C4" s="706"/>
      <c r="D4" s="553"/>
      <c r="E4" s="546" t="s">
        <v>74</v>
      </c>
      <c r="F4" s="30">
        <f>F5+F6+F16+F18+F24+F51+F61+F70+F72+F104</f>
        <v>338424</v>
      </c>
      <c r="G4" s="30">
        <f>G5+G6+G16+G18+G24+G51+G61+G71+G72+G104</f>
        <v>358027</v>
      </c>
      <c r="H4" s="72">
        <f>H5+H6+H16+H18+H24+H51+H61+H72+H104</f>
        <v>337022</v>
      </c>
      <c r="I4" s="72">
        <f>I5+I6+I16+I18+I24+I51+I61+I72+I104+I71</f>
        <v>361852</v>
      </c>
      <c r="J4" s="60">
        <f>J5+J6+J16+J18+J24+J51+J61+J70+J72+J104+J71</f>
        <v>342687</v>
      </c>
      <c r="K4" s="72">
        <f>K5+K6+K16+K18+K24+K51+K61+K72+K104</f>
        <v>364932</v>
      </c>
      <c r="L4" s="72">
        <f>L5+L6+L16+L18+L24+L51+L61+L70+L72+L104</f>
        <v>366417</v>
      </c>
      <c r="M4" s="984">
        <f>M5+M6+M16+M18+M24+M51+M61+M70+M72+M104</f>
        <v>82091.22</v>
      </c>
      <c r="N4" s="982">
        <f aca="true" t="shared" si="0" ref="N4:N18">(100/L4)*M4</f>
        <v>22.403769475761223</v>
      </c>
    </row>
    <row r="5" spans="1:14" ht="15">
      <c r="A5" s="215">
        <v>611000</v>
      </c>
      <c r="B5" s="74"/>
      <c r="C5" s="707">
        <v>41</v>
      </c>
      <c r="D5" s="783" t="s">
        <v>75</v>
      </c>
      <c r="E5" s="547" t="s">
        <v>76</v>
      </c>
      <c r="F5" s="223">
        <v>164922</v>
      </c>
      <c r="G5" s="223">
        <v>168133</v>
      </c>
      <c r="H5" s="75">
        <v>170000</v>
      </c>
      <c r="I5" s="75">
        <v>159360</v>
      </c>
      <c r="J5" s="223">
        <v>159807</v>
      </c>
      <c r="K5" s="75">
        <v>166000</v>
      </c>
      <c r="L5" s="75">
        <v>166000</v>
      </c>
      <c r="M5" s="985">
        <v>38666.27</v>
      </c>
      <c r="N5" s="983">
        <f t="shared" si="0"/>
        <v>23.29293373493976</v>
      </c>
    </row>
    <row r="6" spans="1:14" ht="15">
      <c r="A6" s="177">
        <v>62</v>
      </c>
      <c r="B6" s="3"/>
      <c r="C6" s="707"/>
      <c r="D6" s="554"/>
      <c r="E6" s="548" t="s">
        <v>77</v>
      </c>
      <c r="F6" s="181">
        <f aca="true" t="shared" si="1" ref="F6:M6">SUM(F7:F15)</f>
        <v>59444</v>
      </c>
      <c r="G6" s="181">
        <f t="shared" si="1"/>
        <v>62775</v>
      </c>
      <c r="H6" s="5">
        <f t="shared" si="1"/>
        <v>65200</v>
      </c>
      <c r="I6" s="5">
        <f t="shared" si="1"/>
        <v>65200</v>
      </c>
      <c r="J6" s="181">
        <f t="shared" si="1"/>
        <v>59089</v>
      </c>
      <c r="K6" s="5">
        <f t="shared" si="1"/>
        <v>61970</v>
      </c>
      <c r="L6" s="5">
        <f t="shared" si="1"/>
        <v>61970</v>
      </c>
      <c r="M6" s="986">
        <f t="shared" si="1"/>
        <v>13841.4</v>
      </c>
      <c r="N6" s="983">
        <f t="shared" si="0"/>
        <v>22.335646280458285</v>
      </c>
    </row>
    <row r="7" spans="1:14" ht="15">
      <c r="A7" s="182">
        <v>621000</v>
      </c>
      <c r="B7" s="7"/>
      <c r="C7" s="221">
        <v>41</v>
      </c>
      <c r="D7" s="555" t="s">
        <v>75</v>
      </c>
      <c r="E7" s="549" t="s">
        <v>78</v>
      </c>
      <c r="F7" s="183">
        <v>6656</v>
      </c>
      <c r="G7" s="183">
        <v>6926</v>
      </c>
      <c r="H7" s="54">
        <v>7650</v>
      </c>
      <c r="I7" s="22">
        <v>7650</v>
      </c>
      <c r="J7" s="194">
        <v>7551</v>
      </c>
      <c r="K7" s="54">
        <v>8920</v>
      </c>
      <c r="L7" s="22">
        <v>8920</v>
      </c>
      <c r="M7" s="987">
        <v>2042.91</v>
      </c>
      <c r="N7" s="1003">
        <f t="shared" si="0"/>
        <v>22.902578475336323</v>
      </c>
    </row>
    <row r="8" spans="1:14" ht="15">
      <c r="A8" s="184">
        <v>623000</v>
      </c>
      <c r="B8" s="9"/>
      <c r="C8" s="352">
        <v>41</v>
      </c>
      <c r="D8" s="556" t="s">
        <v>75</v>
      </c>
      <c r="E8" s="509" t="s">
        <v>79</v>
      </c>
      <c r="F8" s="185">
        <v>9845</v>
      </c>
      <c r="G8" s="185">
        <v>10111</v>
      </c>
      <c r="H8" s="49">
        <v>10650</v>
      </c>
      <c r="I8" s="8">
        <v>10650</v>
      </c>
      <c r="J8" s="185">
        <v>8652</v>
      </c>
      <c r="K8" s="49">
        <v>8500</v>
      </c>
      <c r="L8" s="8">
        <v>8500</v>
      </c>
      <c r="M8" s="988">
        <v>1777.77</v>
      </c>
      <c r="N8" s="1001">
        <f t="shared" si="0"/>
        <v>20.914941176470588</v>
      </c>
    </row>
    <row r="9" spans="1:14" ht="15">
      <c r="A9" s="184">
        <v>625001</v>
      </c>
      <c r="B9" s="9"/>
      <c r="C9" s="14">
        <v>41</v>
      </c>
      <c r="D9" s="557" t="s">
        <v>75</v>
      </c>
      <c r="E9" s="509" t="s">
        <v>80</v>
      </c>
      <c r="F9" s="185">
        <v>2323</v>
      </c>
      <c r="G9" s="185">
        <v>2436</v>
      </c>
      <c r="H9" s="49">
        <v>2700</v>
      </c>
      <c r="I9" s="8">
        <v>2700</v>
      </c>
      <c r="J9" s="185">
        <v>2280</v>
      </c>
      <c r="K9" s="49">
        <v>2450</v>
      </c>
      <c r="L9" s="8">
        <v>2450</v>
      </c>
      <c r="M9" s="988">
        <v>558.78</v>
      </c>
      <c r="N9" s="1005">
        <f t="shared" si="0"/>
        <v>22.807346938775506</v>
      </c>
    </row>
    <row r="10" spans="1:14" ht="15">
      <c r="A10" s="184">
        <v>625002</v>
      </c>
      <c r="B10" s="9"/>
      <c r="C10" s="221">
        <v>41</v>
      </c>
      <c r="D10" s="557" t="s">
        <v>75</v>
      </c>
      <c r="E10" s="509" t="s">
        <v>81</v>
      </c>
      <c r="F10" s="185">
        <v>24062</v>
      </c>
      <c r="G10" s="185">
        <v>25681</v>
      </c>
      <c r="H10" s="49">
        <v>25900</v>
      </c>
      <c r="I10" s="8">
        <v>25900</v>
      </c>
      <c r="J10" s="185">
        <v>24119</v>
      </c>
      <c r="K10" s="49">
        <v>24500</v>
      </c>
      <c r="L10" s="8">
        <v>24500</v>
      </c>
      <c r="M10" s="988">
        <v>5677.37</v>
      </c>
      <c r="N10" s="1001">
        <f t="shared" si="0"/>
        <v>23.172938775510207</v>
      </c>
    </row>
    <row r="11" spans="1:14" ht="15">
      <c r="A11" s="182">
        <v>625003</v>
      </c>
      <c r="B11" s="53"/>
      <c r="C11" s="352">
        <v>41</v>
      </c>
      <c r="D11" s="557" t="s">
        <v>75</v>
      </c>
      <c r="E11" s="549" t="s">
        <v>82</v>
      </c>
      <c r="F11" s="183">
        <v>1375</v>
      </c>
      <c r="G11" s="183">
        <v>1362</v>
      </c>
      <c r="H11" s="49">
        <v>1500</v>
      </c>
      <c r="I11" s="8">
        <v>1500</v>
      </c>
      <c r="J11" s="185">
        <v>1404</v>
      </c>
      <c r="K11" s="49">
        <v>1450</v>
      </c>
      <c r="L11" s="8">
        <v>1450</v>
      </c>
      <c r="M11" s="988">
        <v>336.82</v>
      </c>
      <c r="N11" s="1005">
        <f t="shared" si="0"/>
        <v>23.228965517241377</v>
      </c>
    </row>
    <row r="12" spans="1:14" ht="15">
      <c r="A12" s="184">
        <v>625004</v>
      </c>
      <c r="B12" s="34"/>
      <c r="C12" s="14">
        <v>41</v>
      </c>
      <c r="D12" s="557" t="s">
        <v>75</v>
      </c>
      <c r="E12" s="509" t="s">
        <v>83</v>
      </c>
      <c r="F12" s="185">
        <v>4969</v>
      </c>
      <c r="G12" s="185">
        <v>5298</v>
      </c>
      <c r="H12" s="49">
        <v>5500</v>
      </c>
      <c r="I12" s="8">
        <v>5500</v>
      </c>
      <c r="J12" s="185">
        <v>4752</v>
      </c>
      <c r="K12" s="49">
        <v>5300</v>
      </c>
      <c r="L12" s="8">
        <v>5300</v>
      </c>
      <c r="M12" s="988">
        <v>1061.27</v>
      </c>
      <c r="N12" s="1001">
        <f t="shared" si="0"/>
        <v>20.023962264150942</v>
      </c>
    </row>
    <row r="13" spans="1:14" ht="15">
      <c r="A13" s="195">
        <v>625005</v>
      </c>
      <c r="B13" s="36"/>
      <c r="C13" s="221">
        <v>41</v>
      </c>
      <c r="D13" s="557" t="s">
        <v>75</v>
      </c>
      <c r="E13" s="42" t="s">
        <v>84</v>
      </c>
      <c r="F13" s="196">
        <v>1627</v>
      </c>
      <c r="G13" s="196">
        <v>1722</v>
      </c>
      <c r="H13" s="49">
        <v>1800</v>
      </c>
      <c r="I13" s="8">
        <v>1800</v>
      </c>
      <c r="J13" s="185">
        <v>1549</v>
      </c>
      <c r="K13" s="49">
        <v>1750</v>
      </c>
      <c r="L13" s="8">
        <v>1750</v>
      </c>
      <c r="M13" s="988">
        <v>351.13</v>
      </c>
      <c r="N13" s="1004">
        <f t="shared" si="0"/>
        <v>20.064571428571426</v>
      </c>
    </row>
    <row r="14" spans="1:14" ht="15">
      <c r="A14" s="184">
        <v>625007</v>
      </c>
      <c r="B14" s="34"/>
      <c r="C14" s="352">
        <v>41</v>
      </c>
      <c r="D14" s="555" t="s">
        <v>75</v>
      </c>
      <c r="E14" s="509" t="s">
        <v>85</v>
      </c>
      <c r="F14" s="185">
        <v>8168</v>
      </c>
      <c r="G14" s="185">
        <v>8740</v>
      </c>
      <c r="H14" s="49">
        <v>8900</v>
      </c>
      <c r="I14" s="8">
        <v>8900</v>
      </c>
      <c r="J14" s="185">
        <v>8284</v>
      </c>
      <c r="K14" s="49">
        <v>8500</v>
      </c>
      <c r="L14" s="8">
        <v>8500</v>
      </c>
      <c r="M14" s="988">
        <v>1925.79</v>
      </c>
      <c r="N14" s="1004">
        <f t="shared" si="0"/>
        <v>22.65635294117647</v>
      </c>
    </row>
    <row r="15" spans="1:14" ht="15">
      <c r="A15" s="186">
        <v>627000</v>
      </c>
      <c r="B15" s="50"/>
      <c r="C15" s="140">
        <v>41</v>
      </c>
      <c r="D15" s="558" t="s">
        <v>75</v>
      </c>
      <c r="E15" s="560" t="s">
        <v>86</v>
      </c>
      <c r="F15" s="187">
        <v>419</v>
      </c>
      <c r="G15" s="187">
        <v>499</v>
      </c>
      <c r="H15" s="83">
        <v>600</v>
      </c>
      <c r="I15" s="10">
        <v>600</v>
      </c>
      <c r="J15" s="187">
        <v>498</v>
      </c>
      <c r="K15" s="83">
        <v>600</v>
      </c>
      <c r="L15" s="10">
        <v>600</v>
      </c>
      <c r="M15" s="989">
        <v>109.56</v>
      </c>
      <c r="N15" s="1004">
        <f t="shared" si="0"/>
        <v>18.259999999999998</v>
      </c>
    </row>
    <row r="16" spans="1:14" ht="15">
      <c r="A16" s="207">
        <v>631</v>
      </c>
      <c r="B16" s="77"/>
      <c r="C16" s="708"/>
      <c r="D16" s="554"/>
      <c r="E16" s="547" t="s">
        <v>349</v>
      </c>
      <c r="F16" s="178">
        <v>660</v>
      </c>
      <c r="G16" s="178">
        <v>462</v>
      </c>
      <c r="H16" s="5">
        <f>H17</f>
        <v>500</v>
      </c>
      <c r="I16" s="4">
        <f>I17</f>
        <v>500</v>
      </c>
      <c r="J16" s="178">
        <v>184</v>
      </c>
      <c r="K16" s="5">
        <f>K17</f>
        <v>300</v>
      </c>
      <c r="L16" s="4">
        <v>300</v>
      </c>
      <c r="M16" s="990">
        <f>M17</f>
        <v>69.14</v>
      </c>
      <c r="N16" s="1009">
        <f t="shared" si="0"/>
        <v>23.046666666666667</v>
      </c>
    </row>
    <row r="17" spans="1:14" ht="15">
      <c r="A17" s="209">
        <v>631001</v>
      </c>
      <c r="B17" s="79"/>
      <c r="C17" s="122">
        <v>41</v>
      </c>
      <c r="D17" s="554" t="s">
        <v>75</v>
      </c>
      <c r="E17" s="551" t="s">
        <v>350</v>
      </c>
      <c r="F17" s="240">
        <v>660</v>
      </c>
      <c r="G17" s="240">
        <v>462</v>
      </c>
      <c r="H17" s="80">
        <v>500</v>
      </c>
      <c r="I17" s="81">
        <v>500</v>
      </c>
      <c r="J17" s="180">
        <v>184</v>
      </c>
      <c r="K17" s="80">
        <v>300</v>
      </c>
      <c r="L17" s="81">
        <v>300</v>
      </c>
      <c r="M17" s="991">
        <v>69.14</v>
      </c>
      <c r="N17" s="1010">
        <f t="shared" si="0"/>
        <v>23.046666666666667</v>
      </c>
    </row>
    <row r="18" spans="1:14" ht="15">
      <c r="A18" s="177">
        <v>632</v>
      </c>
      <c r="B18" s="77"/>
      <c r="C18" s="86"/>
      <c r="D18" s="559"/>
      <c r="E18" s="548" t="s">
        <v>87</v>
      </c>
      <c r="F18" s="178">
        <f aca="true" t="shared" si="2" ref="F18:M18">SUM(F19:F23)</f>
        <v>6307</v>
      </c>
      <c r="G18" s="178">
        <f t="shared" si="2"/>
        <v>5920</v>
      </c>
      <c r="H18" s="5">
        <f t="shared" si="2"/>
        <v>5150</v>
      </c>
      <c r="I18" s="4">
        <f t="shared" si="2"/>
        <v>6420</v>
      </c>
      <c r="J18" s="178">
        <f t="shared" si="2"/>
        <v>6365</v>
      </c>
      <c r="K18" s="5">
        <f t="shared" si="2"/>
        <v>5850</v>
      </c>
      <c r="L18" s="4">
        <f t="shared" si="2"/>
        <v>5900</v>
      </c>
      <c r="M18" s="990">
        <f t="shared" si="2"/>
        <v>1754.7799999999997</v>
      </c>
      <c r="N18" s="983">
        <f t="shared" si="0"/>
        <v>29.74203389830508</v>
      </c>
    </row>
    <row r="19" spans="1:14" ht="15">
      <c r="A19" s="182">
        <v>632002</v>
      </c>
      <c r="B19" s="53"/>
      <c r="C19" s="88">
        <v>41</v>
      </c>
      <c r="D19" s="563" t="s">
        <v>75</v>
      </c>
      <c r="E19" s="549" t="s">
        <v>286</v>
      </c>
      <c r="F19" s="183">
        <v>408</v>
      </c>
      <c r="G19" s="183"/>
      <c r="H19" s="94"/>
      <c r="I19" s="6"/>
      <c r="J19" s="183"/>
      <c r="K19" s="94"/>
      <c r="L19" s="6"/>
      <c r="M19" s="992"/>
      <c r="N19" s="1001"/>
    </row>
    <row r="20" spans="1:14" ht="0.75" customHeight="1">
      <c r="A20" s="184">
        <v>632001</v>
      </c>
      <c r="B20" s="34">
        <v>2</v>
      </c>
      <c r="C20" s="88"/>
      <c r="D20" s="564" t="s">
        <v>88</v>
      </c>
      <c r="E20" s="509" t="s">
        <v>90</v>
      </c>
      <c r="F20" s="185"/>
      <c r="G20" s="185"/>
      <c r="H20" s="49"/>
      <c r="I20" s="49"/>
      <c r="J20" s="185"/>
      <c r="K20" s="49"/>
      <c r="L20" s="49"/>
      <c r="M20" s="993"/>
      <c r="N20" s="1004"/>
    </row>
    <row r="21" spans="1:14" ht="15">
      <c r="A21" s="184">
        <v>632003</v>
      </c>
      <c r="B21" s="34">
        <v>1</v>
      </c>
      <c r="C21" s="88">
        <v>41</v>
      </c>
      <c r="D21" s="564" t="s">
        <v>88</v>
      </c>
      <c r="E21" s="509" t="s">
        <v>91</v>
      </c>
      <c r="F21" s="185">
        <v>3299</v>
      </c>
      <c r="G21" s="185">
        <v>3490</v>
      </c>
      <c r="H21" s="49">
        <v>2800</v>
      </c>
      <c r="I21" s="49">
        <v>3940</v>
      </c>
      <c r="J21" s="185">
        <v>3935</v>
      </c>
      <c r="K21" s="49">
        <v>3500</v>
      </c>
      <c r="L21" s="49">
        <v>3550</v>
      </c>
      <c r="M21" s="993">
        <v>729.91</v>
      </c>
      <c r="N21" s="1005">
        <f>(100/L21)*M21</f>
        <v>20.560845070422534</v>
      </c>
    </row>
    <row r="22" spans="1:14" ht="15">
      <c r="A22" s="184">
        <v>632003</v>
      </c>
      <c r="B22" s="9">
        <v>2</v>
      </c>
      <c r="C22" s="709">
        <v>41</v>
      </c>
      <c r="D22" s="564" t="s">
        <v>88</v>
      </c>
      <c r="E22" s="509" t="s">
        <v>92</v>
      </c>
      <c r="F22" s="185">
        <v>2600</v>
      </c>
      <c r="G22" s="185">
        <v>2430</v>
      </c>
      <c r="H22" s="37">
        <v>2300</v>
      </c>
      <c r="I22" s="37">
        <v>2430</v>
      </c>
      <c r="J22" s="196">
        <v>2430</v>
      </c>
      <c r="K22" s="37">
        <v>2300</v>
      </c>
      <c r="L22" s="37">
        <v>2300</v>
      </c>
      <c r="M22" s="994">
        <v>1024.87</v>
      </c>
      <c r="N22" s="1005">
        <f>(100/L22)*M22</f>
        <v>44.559565217391295</v>
      </c>
    </row>
    <row r="23" spans="1:14" ht="15">
      <c r="A23" s="192">
        <v>632003</v>
      </c>
      <c r="B23" s="33">
        <v>3</v>
      </c>
      <c r="C23" s="219">
        <v>41</v>
      </c>
      <c r="D23" s="565" t="s">
        <v>88</v>
      </c>
      <c r="E23" s="560" t="s">
        <v>93</v>
      </c>
      <c r="F23" s="187"/>
      <c r="G23" s="187"/>
      <c r="H23" s="561">
        <v>50</v>
      </c>
      <c r="I23" s="24">
        <v>50</v>
      </c>
      <c r="J23" s="225"/>
      <c r="K23" s="561">
        <v>50</v>
      </c>
      <c r="L23" s="24">
        <v>50</v>
      </c>
      <c r="M23" s="995"/>
      <c r="N23" s="1001">
        <f>(100/L23)*M23</f>
        <v>0</v>
      </c>
    </row>
    <row r="24" spans="1:14" ht="15">
      <c r="A24" s="177">
        <v>633</v>
      </c>
      <c r="B24" s="77"/>
      <c r="C24" s="86"/>
      <c r="D24" s="559"/>
      <c r="E24" s="548" t="s">
        <v>94</v>
      </c>
      <c r="F24" s="178">
        <f aca="true" t="shared" si="3" ref="F24:M24">SUM(F25:F50)</f>
        <v>13118</v>
      </c>
      <c r="G24" s="178">
        <f t="shared" si="3"/>
        <v>12653</v>
      </c>
      <c r="H24" s="5">
        <f t="shared" si="3"/>
        <v>12200</v>
      </c>
      <c r="I24" s="5">
        <f t="shared" si="3"/>
        <v>14045</v>
      </c>
      <c r="J24" s="178">
        <f t="shared" si="3"/>
        <v>11932</v>
      </c>
      <c r="K24" s="5">
        <f t="shared" si="3"/>
        <v>27300</v>
      </c>
      <c r="L24" s="5">
        <f t="shared" si="3"/>
        <v>27850</v>
      </c>
      <c r="M24" s="986">
        <f t="shared" si="3"/>
        <v>3057.27</v>
      </c>
      <c r="N24" s="1009">
        <f>(100/L24)*M24</f>
        <v>10.977630161579892</v>
      </c>
    </row>
    <row r="25" spans="1:14" ht="15">
      <c r="A25" s="193">
        <v>633001</v>
      </c>
      <c r="B25" s="23"/>
      <c r="C25" s="221">
        <v>41</v>
      </c>
      <c r="D25" s="566" t="s">
        <v>75</v>
      </c>
      <c r="E25" s="562" t="s">
        <v>95</v>
      </c>
      <c r="F25" s="194">
        <v>170</v>
      </c>
      <c r="G25" s="194"/>
      <c r="H25" s="54"/>
      <c r="I25" s="22">
        <v>1350</v>
      </c>
      <c r="J25" s="194">
        <v>1343</v>
      </c>
      <c r="K25" s="54"/>
      <c r="L25" s="22"/>
      <c r="M25" s="987"/>
      <c r="N25" s="1001"/>
    </row>
    <row r="26" spans="1:14" ht="15">
      <c r="A26" s="184">
        <v>633002</v>
      </c>
      <c r="B26" s="9"/>
      <c r="C26" s="352">
        <v>41</v>
      </c>
      <c r="D26" s="557" t="s">
        <v>75</v>
      </c>
      <c r="E26" s="509" t="s">
        <v>96</v>
      </c>
      <c r="F26" s="185">
        <v>2790</v>
      </c>
      <c r="G26" s="185">
        <v>670</v>
      </c>
      <c r="H26" s="49">
        <v>3000</v>
      </c>
      <c r="I26" s="8">
        <v>1760</v>
      </c>
      <c r="J26" s="185">
        <v>1760</v>
      </c>
      <c r="K26" s="49">
        <v>3000</v>
      </c>
      <c r="L26" s="8">
        <v>3000</v>
      </c>
      <c r="M26" s="988">
        <v>1.2</v>
      </c>
      <c r="N26" s="1004">
        <f>(100/L26)*M26</f>
        <v>0.04</v>
      </c>
    </row>
    <row r="27" spans="1:14" ht="15">
      <c r="A27" s="184">
        <v>633004</v>
      </c>
      <c r="B27" s="36">
        <v>1</v>
      </c>
      <c r="C27" s="14">
        <v>41</v>
      </c>
      <c r="D27" s="555" t="s">
        <v>75</v>
      </c>
      <c r="E27" s="42" t="s">
        <v>386</v>
      </c>
      <c r="F27" s="196">
        <v>550</v>
      </c>
      <c r="G27" s="196"/>
      <c r="H27" s="37"/>
      <c r="I27" s="37"/>
      <c r="J27" s="196"/>
      <c r="K27" s="37"/>
      <c r="L27" s="8"/>
      <c r="M27" s="994"/>
      <c r="N27" s="1004"/>
    </row>
    <row r="28" spans="1:14" ht="15">
      <c r="A28" s="184">
        <v>633004</v>
      </c>
      <c r="B28" s="9">
        <v>2</v>
      </c>
      <c r="C28" s="221">
        <v>41</v>
      </c>
      <c r="D28" s="557" t="s">
        <v>75</v>
      </c>
      <c r="E28" s="509" t="s">
        <v>97</v>
      </c>
      <c r="F28" s="185">
        <v>383</v>
      </c>
      <c r="G28" s="185">
        <v>997</v>
      </c>
      <c r="H28" s="49">
        <v>1000</v>
      </c>
      <c r="I28" s="8">
        <v>1000</v>
      </c>
      <c r="J28" s="185">
        <v>482</v>
      </c>
      <c r="K28" s="49">
        <v>1000</v>
      </c>
      <c r="L28" s="8">
        <v>1000</v>
      </c>
      <c r="M28" s="988">
        <v>521.76</v>
      </c>
      <c r="N28" s="1004">
        <f>(100/L28)*M28</f>
        <v>52.176</v>
      </c>
    </row>
    <row r="29" spans="1:14" ht="15">
      <c r="A29" s="184">
        <v>633004</v>
      </c>
      <c r="B29" s="9">
        <v>3</v>
      </c>
      <c r="C29" s="352">
        <v>41</v>
      </c>
      <c r="D29" s="557" t="s">
        <v>75</v>
      </c>
      <c r="E29" s="359" t="s">
        <v>98</v>
      </c>
      <c r="F29" s="185"/>
      <c r="G29" s="185"/>
      <c r="H29" s="49">
        <v>200</v>
      </c>
      <c r="I29" s="8">
        <v>200</v>
      </c>
      <c r="J29" s="185"/>
      <c r="K29" s="49">
        <v>200</v>
      </c>
      <c r="L29" s="8">
        <v>200</v>
      </c>
      <c r="M29" s="988"/>
      <c r="N29" s="1001"/>
    </row>
    <row r="30" spans="1:14" ht="15">
      <c r="A30" s="184">
        <v>633006</v>
      </c>
      <c r="B30" s="9">
        <v>1</v>
      </c>
      <c r="C30" s="14">
        <v>41</v>
      </c>
      <c r="D30" s="555" t="s">
        <v>75</v>
      </c>
      <c r="E30" s="359" t="s">
        <v>99</v>
      </c>
      <c r="F30" s="185">
        <v>824</v>
      </c>
      <c r="G30" s="185">
        <v>1670</v>
      </c>
      <c r="H30" s="49">
        <v>1200</v>
      </c>
      <c r="I30" s="8">
        <v>1200</v>
      </c>
      <c r="J30" s="185">
        <v>1190</v>
      </c>
      <c r="K30" s="49">
        <v>1200</v>
      </c>
      <c r="L30" s="8">
        <v>1200</v>
      </c>
      <c r="M30" s="988">
        <v>93.15</v>
      </c>
      <c r="N30" s="1004">
        <f aca="true" t="shared" si="4" ref="N30:N41">(100/L30)*M30</f>
        <v>7.7625</v>
      </c>
    </row>
    <row r="31" spans="1:14" ht="15">
      <c r="A31" s="184">
        <v>633006</v>
      </c>
      <c r="B31" s="9">
        <v>2</v>
      </c>
      <c r="C31" s="221">
        <v>41</v>
      </c>
      <c r="D31" s="557" t="s">
        <v>75</v>
      </c>
      <c r="E31" s="359" t="s">
        <v>100</v>
      </c>
      <c r="F31" s="185">
        <v>1992</v>
      </c>
      <c r="G31" s="185">
        <v>1722</v>
      </c>
      <c r="H31" s="49">
        <v>1700</v>
      </c>
      <c r="I31" s="8">
        <v>2220</v>
      </c>
      <c r="J31" s="185">
        <v>2215</v>
      </c>
      <c r="K31" s="49">
        <v>2000</v>
      </c>
      <c r="L31" s="8">
        <v>2000</v>
      </c>
      <c r="M31" s="988">
        <v>500</v>
      </c>
      <c r="N31" s="1004">
        <f t="shared" si="4"/>
        <v>25</v>
      </c>
    </row>
    <row r="32" spans="1:14" ht="15">
      <c r="A32" s="184">
        <v>633006</v>
      </c>
      <c r="B32" s="9">
        <v>3</v>
      </c>
      <c r="C32" s="352">
        <v>41</v>
      </c>
      <c r="D32" s="557" t="s">
        <v>75</v>
      </c>
      <c r="E32" s="359" t="s">
        <v>363</v>
      </c>
      <c r="F32" s="185">
        <v>400</v>
      </c>
      <c r="G32" s="185">
        <v>350</v>
      </c>
      <c r="H32" s="49">
        <v>500</v>
      </c>
      <c r="I32" s="8">
        <v>500</v>
      </c>
      <c r="J32" s="185">
        <v>229</v>
      </c>
      <c r="K32" s="49">
        <v>500</v>
      </c>
      <c r="L32" s="8">
        <v>500</v>
      </c>
      <c r="M32" s="988">
        <v>11.9</v>
      </c>
      <c r="N32" s="1004">
        <f t="shared" si="4"/>
        <v>2.3800000000000003</v>
      </c>
    </row>
    <row r="33" spans="1:14" ht="15">
      <c r="A33" s="184">
        <v>633006</v>
      </c>
      <c r="B33" s="9">
        <v>4</v>
      </c>
      <c r="C33" s="14">
        <v>41</v>
      </c>
      <c r="D33" s="555" t="s">
        <v>75</v>
      </c>
      <c r="E33" s="359" t="s">
        <v>102</v>
      </c>
      <c r="F33" s="185">
        <v>10</v>
      </c>
      <c r="G33" s="185">
        <v>28</v>
      </c>
      <c r="H33" s="49">
        <v>50</v>
      </c>
      <c r="I33" s="8">
        <v>50</v>
      </c>
      <c r="J33" s="185">
        <v>18</v>
      </c>
      <c r="K33" s="49">
        <v>50</v>
      </c>
      <c r="L33" s="8">
        <v>100</v>
      </c>
      <c r="M33" s="988">
        <v>72.77</v>
      </c>
      <c r="N33" s="1004">
        <f t="shared" si="4"/>
        <v>72.77</v>
      </c>
    </row>
    <row r="34" spans="1:14" ht="15">
      <c r="A34" s="184">
        <v>633006</v>
      </c>
      <c r="B34" s="9">
        <v>5</v>
      </c>
      <c r="C34" s="14">
        <v>41</v>
      </c>
      <c r="D34" s="557" t="s">
        <v>75</v>
      </c>
      <c r="E34" s="359" t="s">
        <v>103</v>
      </c>
      <c r="F34" s="185">
        <v>10</v>
      </c>
      <c r="G34" s="185"/>
      <c r="H34" s="49">
        <v>30</v>
      </c>
      <c r="I34" s="8">
        <v>30</v>
      </c>
      <c r="J34" s="185">
        <v>9</v>
      </c>
      <c r="K34" s="49">
        <v>30</v>
      </c>
      <c r="L34" s="8">
        <v>30</v>
      </c>
      <c r="M34" s="988"/>
      <c r="N34" s="1004">
        <f t="shared" si="4"/>
        <v>0</v>
      </c>
    </row>
    <row r="35" spans="1:14" ht="15">
      <c r="A35" s="184">
        <v>633006</v>
      </c>
      <c r="B35" s="9">
        <v>6</v>
      </c>
      <c r="C35" s="221">
        <v>41</v>
      </c>
      <c r="D35" s="556" t="s">
        <v>88</v>
      </c>
      <c r="E35" s="510" t="s">
        <v>104</v>
      </c>
      <c r="F35" s="185">
        <v>62</v>
      </c>
      <c r="G35" s="185">
        <v>284</v>
      </c>
      <c r="H35" s="49">
        <v>150</v>
      </c>
      <c r="I35" s="8">
        <v>150</v>
      </c>
      <c r="J35" s="185">
        <v>5</v>
      </c>
      <c r="K35" s="49">
        <v>150</v>
      </c>
      <c r="L35" s="8">
        <v>150</v>
      </c>
      <c r="M35" s="988">
        <v>33.3</v>
      </c>
      <c r="N35" s="1004">
        <f t="shared" si="4"/>
        <v>22.199999999999996</v>
      </c>
    </row>
    <row r="36" spans="1:14" ht="15">
      <c r="A36" s="184">
        <v>633006</v>
      </c>
      <c r="B36" s="34">
        <v>7</v>
      </c>
      <c r="C36" s="352">
        <v>41</v>
      </c>
      <c r="D36" s="557" t="s">
        <v>75</v>
      </c>
      <c r="E36" s="509" t="s">
        <v>105</v>
      </c>
      <c r="F36" s="185">
        <v>1451</v>
      </c>
      <c r="G36" s="185">
        <v>1211</v>
      </c>
      <c r="H36" s="49">
        <v>600</v>
      </c>
      <c r="I36" s="49">
        <v>785</v>
      </c>
      <c r="J36" s="185">
        <v>781</v>
      </c>
      <c r="K36" s="49">
        <v>600</v>
      </c>
      <c r="L36" s="49">
        <v>600</v>
      </c>
      <c r="M36" s="993">
        <v>89.7</v>
      </c>
      <c r="N36" s="1004">
        <f t="shared" si="4"/>
        <v>14.95</v>
      </c>
    </row>
    <row r="37" spans="1:14" ht="15">
      <c r="A37" s="184">
        <v>633006</v>
      </c>
      <c r="B37" s="34">
        <v>8</v>
      </c>
      <c r="C37" s="14">
        <v>41</v>
      </c>
      <c r="D37" s="557" t="s">
        <v>106</v>
      </c>
      <c r="E37" s="509" t="s">
        <v>362</v>
      </c>
      <c r="F37" s="185">
        <v>396</v>
      </c>
      <c r="G37" s="185">
        <v>554</v>
      </c>
      <c r="H37" s="49">
        <v>500</v>
      </c>
      <c r="I37" s="49">
        <v>540</v>
      </c>
      <c r="J37" s="185">
        <v>531</v>
      </c>
      <c r="K37" s="49">
        <v>670</v>
      </c>
      <c r="L37" s="49">
        <v>670</v>
      </c>
      <c r="M37" s="993">
        <v>164.64</v>
      </c>
      <c r="N37" s="1004">
        <f t="shared" si="4"/>
        <v>24.573134328358204</v>
      </c>
    </row>
    <row r="38" spans="1:14" ht="15">
      <c r="A38" s="184">
        <v>633006</v>
      </c>
      <c r="B38" s="34">
        <v>9</v>
      </c>
      <c r="C38" s="221">
        <v>41</v>
      </c>
      <c r="D38" s="557" t="s">
        <v>75</v>
      </c>
      <c r="E38" s="509" t="s">
        <v>364</v>
      </c>
      <c r="F38" s="185">
        <v>220</v>
      </c>
      <c r="G38" s="185"/>
      <c r="H38" s="49">
        <v>50</v>
      </c>
      <c r="I38" s="49">
        <v>50</v>
      </c>
      <c r="J38" s="185"/>
      <c r="K38" s="49">
        <v>100</v>
      </c>
      <c r="L38" s="49">
        <v>100</v>
      </c>
      <c r="M38" s="993"/>
      <c r="N38" s="1005">
        <f t="shared" si="4"/>
        <v>0</v>
      </c>
    </row>
    <row r="39" spans="1:14" ht="15">
      <c r="A39" s="184">
        <v>633006</v>
      </c>
      <c r="B39" s="34">
        <v>10</v>
      </c>
      <c r="C39" s="352">
        <v>41</v>
      </c>
      <c r="D39" s="557" t="s">
        <v>387</v>
      </c>
      <c r="E39" s="509" t="s">
        <v>489</v>
      </c>
      <c r="F39" s="185">
        <v>136</v>
      </c>
      <c r="G39" s="185"/>
      <c r="H39" s="49"/>
      <c r="I39" s="49"/>
      <c r="J39" s="185"/>
      <c r="K39" s="49">
        <v>9000</v>
      </c>
      <c r="L39" s="49">
        <v>9000</v>
      </c>
      <c r="M39" s="993"/>
      <c r="N39" s="1005">
        <f t="shared" si="4"/>
        <v>0</v>
      </c>
    </row>
    <row r="40" spans="1:14" ht="15">
      <c r="A40" s="184">
        <v>633006</v>
      </c>
      <c r="B40" s="9">
        <v>12</v>
      </c>
      <c r="C40" s="14">
        <v>41</v>
      </c>
      <c r="D40" s="557" t="s">
        <v>106</v>
      </c>
      <c r="E40" s="509" t="s">
        <v>107</v>
      </c>
      <c r="F40" s="185">
        <v>120</v>
      </c>
      <c r="G40" s="185"/>
      <c r="H40" s="49">
        <v>50</v>
      </c>
      <c r="I40" s="8">
        <v>50</v>
      </c>
      <c r="J40" s="185"/>
      <c r="K40" s="49">
        <v>50</v>
      </c>
      <c r="L40" s="8">
        <v>50</v>
      </c>
      <c r="M40" s="988"/>
      <c r="N40" s="1001">
        <f t="shared" si="4"/>
        <v>0</v>
      </c>
    </row>
    <row r="41" spans="1:14" ht="15">
      <c r="A41" s="182">
        <v>633006</v>
      </c>
      <c r="B41" s="53">
        <v>13</v>
      </c>
      <c r="C41" s="221">
        <v>41</v>
      </c>
      <c r="D41" s="567" t="s">
        <v>108</v>
      </c>
      <c r="E41" s="549" t="s">
        <v>109</v>
      </c>
      <c r="F41" s="183">
        <v>45</v>
      </c>
      <c r="G41" s="183">
        <v>778</v>
      </c>
      <c r="H41" s="94">
        <v>100</v>
      </c>
      <c r="I41" s="6">
        <v>100</v>
      </c>
      <c r="J41" s="183"/>
      <c r="K41" s="94">
        <v>5000</v>
      </c>
      <c r="L41" s="6">
        <v>5000</v>
      </c>
      <c r="M41" s="992">
        <v>120</v>
      </c>
      <c r="N41" s="1004">
        <f t="shared" si="4"/>
        <v>2.4</v>
      </c>
    </row>
    <row r="42" spans="1:14" ht="15">
      <c r="A42" s="182">
        <v>633006</v>
      </c>
      <c r="B42" s="53">
        <v>14</v>
      </c>
      <c r="C42" s="352">
        <v>41</v>
      </c>
      <c r="D42" s="567" t="s">
        <v>134</v>
      </c>
      <c r="E42" s="549" t="s">
        <v>365</v>
      </c>
      <c r="F42" s="183"/>
      <c r="G42" s="183">
        <v>138</v>
      </c>
      <c r="H42" s="94"/>
      <c r="I42" s="6"/>
      <c r="J42" s="183"/>
      <c r="K42" s="94"/>
      <c r="L42" s="6"/>
      <c r="M42" s="992"/>
      <c r="N42" s="1004"/>
    </row>
    <row r="43" spans="1:14" ht="15">
      <c r="A43" s="182">
        <v>633006</v>
      </c>
      <c r="B43" s="53">
        <v>15</v>
      </c>
      <c r="C43" s="14">
        <v>41</v>
      </c>
      <c r="D43" s="567" t="s">
        <v>75</v>
      </c>
      <c r="E43" s="549" t="s">
        <v>388</v>
      </c>
      <c r="F43" s="183">
        <v>424</v>
      </c>
      <c r="G43" s="183"/>
      <c r="H43" s="94"/>
      <c r="I43" s="6"/>
      <c r="J43" s="183"/>
      <c r="K43" s="94"/>
      <c r="L43" s="6"/>
      <c r="M43" s="992"/>
      <c r="N43" s="1005"/>
    </row>
    <row r="44" spans="1:14" ht="15">
      <c r="A44" s="184">
        <v>633009</v>
      </c>
      <c r="B44" s="9">
        <v>1</v>
      </c>
      <c r="C44" s="14">
        <v>41</v>
      </c>
      <c r="D44" s="557" t="s">
        <v>75</v>
      </c>
      <c r="E44" s="509" t="s">
        <v>110</v>
      </c>
      <c r="F44" s="183">
        <v>538</v>
      </c>
      <c r="G44" s="183">
        <v>564</v>
      </c>
      <c r="H44" s="49">
        <v>500</v>
      </c>
      <c r="I44" s="8">
        <v>500</v>
      </c>
      <c r="J44" s="185">
        <v>315</v>
      </c>
      <c r="K44" s="49">
        <v>500</v>
      </c>
      <c r="L44" s="8">
        <v>500</v>
      </c>
      <c r="M44" s="988">
        <v>118.29</v>
      </c>
      <c r="N44" s="1001">
        <f>(100/L44)*M44</f>
        <v>23.658</v>
      </c>
    </row>
    <row r="45" spans="1:14" ht="15">
      <c r="A45" s="182">
        <v>633010</v>
      </c>
      <c r="B45" s="53"/>
      <c r="C45" s="88">
        <v>41</v>
      </c>
      <c r="D45" s="567" t="s">
        <v>75</v>
      </c>
      <c r="E45" s="549" t="s">
        <v>111</v>
      </c>
      <c r="F45" s="183">
        <v>784</v>
      </c>
      <c r="G45" s="183">
        <v>1149</v>
      </c>
      <c r="H45" s="94">
        <v>800</v>
      </c>
      <c r="I45" s="6">
        <v>800</v>
      </c>
      <c r="J45" s="183">
        <v>439</v>
      </c>
      <c r="K45" s="94">
        <v>800</v>
      </c>
      <c r="L45" s="6">
        <v>800</v>
      </c>
      <c r="M45" s="992">
        <v>17</v>
      </c>
      <c r="N45" s="1001">
        <f>(100/L45)*M45</f>
        <v>2.125</v>
      </c>
    </row>
    <row r="46" spans="1:14" ht="15">
      <c r="A46" s="188">
        <v>633011</v>
      </c>
      <c r="B46" s="85"/>
      <c r="C46" s="710">
        <v>41</v>
      </c>
      <c r="D46" s="568" t="s">
        <v>75</v>
      </c>
      <c r="E46" s="570" t="s">
        <v>112</v>
      </c>
      <c r="F46" s="189">
        <v>46</v>
      </c>
      <c r="G46" s="189">
        <v>16</v>
      </c>
      <c r="H46" s="569">
        <v>70</v>
      </c>
      <c r="I46" s="56">
        <v>70</v>
      </c>
      <c r="J46" s="189">
        <v>12</v>
      </c>
      <c r="K46" s="569">
        <v>50</v>
      </c>
      <c r="L46" s="56">
        <v>50</v>
      </c>
      <c r="M46" s="996"/>
      <c r="N46" s="1007">
        <f>(100/L46)*M46</f>
        <v>0</v>
      </c>
    </row>
    <row r="47" spans="1:14" ht="15">
      <c r="A47" s="358">
        <v>633013</v>
      </c>
      <c r="B47" s="304"/>
      <c r="C47" s="14">
        <v>41</v>
      </c>
      <c r="D47" s="568" t="s">
        <v>75</v>
      </c>
      <c r="E47" s="646" t="s">
        <v>389</v>
      </c>
      <c r="F47" s="189">
        <v>369</v>
      </c>
      <c r="G47" s="189">
        <v>1342</v>
      </c>
      <c r="H47" s="188">
        <v>600</v>
      </c>
      <c r="I47" s="56">
        <v>1070</v>
      </c>
      <c r="J47" s="189">
        <v>1069</v>
      </c>
      <c r="K47" s="569">
        <v>1000</v>
      </c>
      <c r="L47" s="56">
        <v>1500</v>
      </c>
      <c r="M47" s="996">
        <v>1000.41</v>
      </c>
      <c r="N47" s="1007">
        <f>(100/L47)*M47</f>
        <v>66.694</v>
      </c>
    </row>
    <row r="48" spans="1:14" ht="14.25" customHeight="1">
      <c r="A48" s="188">
        <v>633015</v>
      </c>
      <c r="B48" s="357"/>
      <c r="C48" s="221">
        <v>41</v>
      </c>
      <c r="D48" s="568" t="s">
        <v>75</v>
      </c>
      <c r="E48" s="646" t="s">
        <v>409</v>
      </c>
      <c r="F48" s="263"/>
      <c r="G48" s="263">
        <v>95</v>
      </c>
      <c r="H48" s="200">
        <v>100</v>
      </c>
      <c r="I48" s="15">
        <v>100</v>
      </c>
      <c r="J48" s="263">
        <v>15</v>
      </c>
      <c r="K48" s="610">
        <v>100</v>
      </c>
      <c r="L48" s="12">
        <v>100</v>
      </c>
      <c r="M48" s="997"/>
      <c r="N48" s="1007">
        <f>(100/L48)*M48</f>
        <v>0</v>
      </c>
    </row>
    <row r="49" spans="1:14" ht="15" hidden="1">
      <c r="A49" s="303">
        <v>633015</v>
      </c>
      <c r="B49" s="511"/>
      <c r="C49" s="352">
        <v>41</v>
      </c>
      <c r="D49" s="572" t="s">
        <v>75</v>
      </c>
      <c r="E49" s="571" t="s">
        <v>432</v>
      </c>
      <c r="F49" s="189"/>
      <c r="G49" s="189"/>
      <c r="H49" s="188"/>
      <c r="I49" s="56"/>
      <c r="J49" s="189"/>
      <c r="K49" s="200"/>
      <c r="L49" s="12"/>
      <c r="M49" s="997"/>
      <c r="N49" s="1006"/>
    </row>
    <row r="50" spans="1:14" ht="15">
      <c r="A50" s="192">
        <v>633016</v>
      </c>
      <c r="B50" s="33"/>
      <c r="C50" s="352">
        <v>41</v>
      </c>
      <c r="D50" s="558" t="s">
        <v>113</v>
      </c>
      <c r="E50" s="560" t="s">
        <v>114</v>
      </c>
      <c r="F50" s="187">
        <v>1398</v>
      </c>
      <c r="G50" s="187">
        <v>1085</v>
      </c>
      <c r="H50" s="561">
        <v>1000</v>
      </c>
      <c r="I50" s="24">
        <v>1520</v>
      </c>
      <c r="J50" s="225">
        <v>1519</v>
      </c>
      <c r="K50" s="561">
        <v>1300</v>
      </c>
      <c r="L50" s="10">
        <v>1300</v>
      </c>
      <c r="M50" s="989">
        <v>313.15</v>
      </c>
      <c r="N50" s="1007">
        <f aca="true" t="shared" si="5" ref="N50:N58">(100/L50)*M50</f>
        <v>24.088461538461537</v>
      </c>
    </row>
    <row r="51" spans="1:14" ht="15">
      <c r="A51" s="177">
        <v>634</v>
      </c>
      <c r="B51" s="77"/>
      <c r="C51" s="712"/>
      <c r="D51" s="586"/>
      <c r="E51" s="735" t="s">
        <v>115</v>
      </c>
      <c r="F51" s="178">
        <f aca="true" t="shared" si="6" ref="F51:M51">SUM(F52:F60)</f>
        <v>10849</v>
      </c>
      <c r="G51" s="178">
        <f t="shared" si="6"/>
        <v>10649</v>
      </c>
      <c r="H51" s="5">
        <f t="shared" si="6"/>
        <v>9632</v>
      </c>
      <c r="I51" s="4">
        <f t="shared" si="6"/>
        <v>13050</v>
      </c>
      <c r="J51" s="178">
        <f t="shared" si="6"/>
        <v>12499</v>
      </c>
      <c r="K51" s="5">
        <f t="shared" si="6"/>
        <v>10942</v>
      </c>
      <c r="L51" s="4">
        <f t="shared" si="6"/>
        <v>10942</v>
      </c>
      <c r="M51" s="990">
        <f t="shared" si="6"/>
        <v>2096.55</v>
      </c>
      <c r="N51" s="1009">
        <f t="shared" si="5"/>
        <v>19.160573935295194</v>
      </c>
    </row>
    <row r="52" spans="1:14" ht="15">
      <c r="A52" s="182">
        <v>634001</v>
      </c>
      <c r="B52" s="53">
        <v>1</v>
      </c>
      <c r="C52" s="696">
        <v>41</v>
      </c>
      <c r="D52" s="566" t="s">
        <v>116</v>
      </c>
      <c r="E52" s="562" t="s">
        <v>117</v>
      </c>
      <c r="F52" s="183">
        <v>1949</v>
      </c>
      <c r="G52" s="183">
        <v>1717</v>
      </c>
      <c r="H52" s="94">
        <v>2000</v>
      </c>
      <c r="I52" s="6">
        <v>2810</v>
      </c>
      <c r="J52" s="183">
        <v>2804</v>
      </c>
      <c r="K52" s="94">
        <v>2500</v>
      </c>
      <c r="L52" s="6">
        <v>2500</v>
      </c>
      <c r="M52" s="992">
        <v>533.68</v>
      </c>
      <c r="N52" s="1007">
        <f t="shared" si="5"/>
        <v>21.347199999999997</v>
      </c>
    </row>
    <row r="53" spans="1:14" ht="15">
      <c r="A53" s="184">
        <v>634001</v>
      </c>
      <c r="B53" s="34">
        <v>2</v>
      </c>
      <c r="C53" s="14">
        <v>41</v>
      </c>
      <c r="D53" s="567" t="s">
        <v>116</v>
      </c>
      <c r="E53" s="509" t="s">
        <v>118</v>
      </c>
      <c r="F53" s="185">
        <v>2481</v>
      </c>
      <c r="G53" s="185">
        <v>3723</v>
      </c>
      <c r="H53" s="49">
        <v>3000</v>
      </c>
      <c r="I53" s="8">
        <v>3000</v>
      </c>
      <c r="J53" s="185">
        <v>2644</v>
      </c>
      <c r="K53" s="49">
        <v>3000</v>
      </c>
      <c r="L53" s="8">
        <v>3000</v>
      </c>
      <c r="M53" s="988">
        <v>598.13</v>
      </c>
      <c r="N53" s="1007">
        <f t="shared" si="5"/>
        <v>19.937666666666665</v>
      </c>
    </row>
    <row r="54" spans="1:14" ht="15">
      <c r="A54" s="184">
        <v>634001</v>
      </c>
      <c r="B54" s="34">
        <v>3</v>
      </c>
      <c r="C54" s="14">
        <v>41</v>
      </c>
      <c r="D54" s="567" t="s">
        <v>116</v>
      </c>
      <c r="E54" s="509" t="s">
        <v>119</v>
      </c>
      <c r="F54" s="185">
        <v>58</v>
      </c>
      <c r="G54" s="185">
        <v>15</v>
      </c>
      <c r="H54" s="49">
        <v>120</v>
      </c>
      <c r="I54" s="8">
        <v>120</v>
      </c>
      <c r="J54" s="185">
        <v>23</v>
      </c>
      <c r="K54" s="49">
        <v>120</v>
      </c>
      <c r="L54" s="8">
        <v>120</v>
      </c>
      <c r="M54" s="988"/>
      <c r="N54" s="1007">
        <f t="shared" si="5"/>
        <v>0</v>
      </c>
    </row>
    <row r="55" spans="1:14" ht="15">
      <c r="A55" s="184">
        <v>634002</v>
      </c>
      <c r="B55" s="34">
        <v>1</v>
      </c>
      <c r="C55" s="88">
        <v>41</v>
      </c>
      <c r="D55" s="567" t="s">
        <v>116</v>
      </c>
      <c r="E55" s="509" t="s">
        <v>120</v>
      </c>
      <c r="F55" s="185">
        <v>236</v>
      </c>
      <c r="G55" s="185">
        <v>1566</v>
      </c>
      <c r="H55" s="49">
        <v>200</v>
      </c>
      <c r="I55" s="8">
        <v>1390</v>
      </c>
      <c r="J55" s="185">
        <v>1385</v>
      </c>
      <c r="K55" s="49">
        <v>1000</v>
      </c>
      <c r="L55" s="8">
        <v>1000</v>
      </c>
      <c r="M55" s="988">
        <v>148.74</v>
      </c>
      <c r="N55" s="1007">
        <f t="shared" si="5"/>
        <v>14.874000000000002</v>
      </c>
    </row>
    <row r="56" spans="1:14" ht="15">
      <c r="A56" s="184">
        <v>634002</v>
      </c>
      <c r="B56" s="34">
        <v>2</v>
      </c>
      <c r="C56" s="710">
        <v>41</v>
      </c>
      <c r="D56" s="567" t="s">
        <v>116</v>
      </c>
      <c r="E56" s="509" t="s">
        <v>121</v>
      </c>
      <c r="F56" s="185">
        <v>5185</v>
      </c>
      <c r="G56" s="185">
        <v>2405</v>
      </c>
      <c r="H56" s="49">
        <v>3500</v>
      </c>
      <c r="I56" s="8">
        <v>4500</v>
      </c>
      <c r="J56" s="185">
        <v>4452</v>
      </c>
      <c r="K56" s="49">
        <v>3500</v>
      </c>
      <c r="L56" s="8">
        <v>3500</v>
      </c>
      <c r="M56" s="988">
        <v>371.54</v>
      </c>
      <c r="N56" s="1007">
        <f t="shared" si="5"/>
        <v>10.615428571428572</v>
      </c>
    </row>
    <row r="57" spans="1:20" ht="15">
      <c r="A57" s="184">
        <v>634003</v>
      </c>
      <c r="B57" s="9">
        <v>1</v>
      </c>
      <c r="C57" s="709">
        <v>41</v>
      </c>
      <c r="D57" s="567" t="s">
        <v>116</v>
      </c>
      <c r="E57" s="509" t="s">
        <v>122</v>
      </c>
      <c r="F57" s="185">
        <v>629</v>
      </c>
      <c r="G57" s="185">
        <v>833</v>
      </c>
      <c r="H57" s="49">
        <v>432</v>
      </c>
      <c r="I57" s="8">
        <v>840</v>
      </c>
      <c r="J57" s="185">
        <v>833</v>
      </c>
      <c r="K57" s="49">
        <v>432</v>
      </c>
      <c r="L57" s="8">
        <v>432</v>
      </c>
      <c r="M57" s="988">
        <v>92.04</v>
      </c>
      <c r="N57" s="1007">
        <f t="shared" si="5"/>
        <v>21.305555555555557</v>
      </c>
      <c r="T57" s="348"/>
    </row>
    <row r="58" spans="1:14" ht="14.25" customHeight="1">
      <c r="A58" s="184">
        <v>634003</v>
      </c>
      <c r="B58" s="9">
        <v>2</v>
      </c>
      <c r="C58" s="709">
        <v>41</v>
      </c>
      <c r="D58" s="567" t="s">
        <v>116</v>
      </c>
      <c r="E58" s="509" t="s">
        <v>123</v>
      </c>
      <c r="F58" s="185">
        <v>254</v>
      </c>
      <c r="G58" s="185">
        <v>254</v>
      </c>
      <c r="H58" s="49">
        <v>280</v>
      </c>
      <c r="I58" s="8">
        <v>280</v>
      </c>
      <c r="J58" s="185">
        <v>255</v>
      </c>
      <c r="K58" s="49">
        <v>280</v>
      </c>
      <c r="L58" s="8">
        <v>280</v>
      </c>
      <c r="M58" s="988">
        <v>252.42</v>
      </c>
      <c r="N58" s="1007">
        <f t="shared" si="5"/>
        <v>90.14999999999999</v>
      </c>
    </row>
    <row r="59" spans="1:14" ht="15" hidden="1">
      <c r="A59" s="216">
        <v>634002</v>
      </c>
      <c r="B59" s="84"/>
      <c r="C59" s="40"/>
      <c r="D59" s="567" t="s">
        <v>116</v>
      </c>
      <c r="E59" s="510" t="s">
        <v>124</v>
      </c>
      <c r="F59" s="226"/>
      <c r="G59" s="226"/>
      <c r="H59" s="55">
        <v>0</v>
      </c>
      <c r="I59" s="25">
        <v>0</v>
      </c>
      <c r="J59" s="226"/>
      <c r="K59" s="55">
        <v>0</v>
      </c>
      <c r="L59" s="25">
        <v>0</v>
      </c>
      <c r="M59" s="998"/>
      <c r="N59" s="1001"/>
    </row>
    <row r="60" spans="1:14" ht="15">
      <c r="A60" s="192">
        <v>634005</v>
      </c>
      <c r="B60" s="82"/>
      <c r="C60" s="40">
        <v>41</v>
      </c>
      <c r="D60" s="555" t="s">
        <v>116</v>
      </c>
      <c r="E60" s="560" t="s">
        <v>125</v>
      </c>
      <c r="F60" s="225">
        <v>57</v>
      </c>
      <c r="G60" s="225">
        <v>136</v>
      </c>
      <c r="H60" s="561">
        <v>100</v>
      </c>
      <c r="I60" s="24">
        <v>110</v>
      </c>
      <c r="J60" s="225">
        <v>103</v>
      </c>
      <c r="K60" s="561">
        <v>110</v>
      </c>
      <c r="L60" s="24">
        <v>110</v>
      </c>
      <c r="M60" s="995">
        <v>100</v>
      </c>
      <c r="N60" s="1007">
        <f aca="true" t="shared" si="7" ref="N60:N65">(100/L60)*M60</f>
        <v>90.9090909090909</v>
      </c>
    </row>
    <row r="61" spans="1:14" ht="15">
      <c r="A61" s="177">
        <v>635</v>
      </c>
      <c r="B61" s="3"/>
      <c r="C61" s="86"/>
      <c r="D61" s="559"/>
      <c r="E61" s="548" t="s">
        <v>126</v>
      </c>
      <c r="F61" s="178">
        <f aca="true" t="shared" si="8" ref="F61:M61">SUM(F62:F69)</f>
        <v>2853</v>
      </c>
      <c r="G61" s="178">
        <f t="shared" si="8"/>
        <v>5799</v>
      </c>
      <c r="H61" s="5">
        <f t="shared" si="8"/>
        <v>4370</v>
      </c>
      <c r="I61" s="4">
        <f t="shared" si="8"/>
        <v>7420</v>
      </c>
      <c r="J61" s="178">
        <f t="shared" si="8"/>
        <v>6804</v>
      </c>
      <c r="K61" s="5">
        <f t="shared" si="8"/>
        <v>7350</v>
      </c>
      <c r="L61" s="4">
        <f t="shared" si="8"/>
        <v>7480</v>
      </c>
      <c r="M61" s="990">
        <f t="shared" si="8"/>
        <v>2520.78</v>
      </c>
      <c r="N61" s="1009">
        <f t="shared" si="7"/>
        <v>33.70026737967915</v>
      </c>
    </row>
    <row r="62" spans="1:14" ht="15">
      <c r="A62" s="182">
        <v>635002</v>
      </c>
      <c r="B62" s="53"/>
      <c r="C62" s="88">
        <v>41</v>
      </c>
      <c r="D62" s="567" t="s">
        <v>127</v>
      </c>
      <c r="E62" s="549" t="s">
        <v>128</v>
      </c>
      <c r="F62" s="183">
        <v>2488</v>
      </c>
      <c r="G62" s="183">
        <v>4537</v>
      </c>
      <c r="H62" s="94">
        <v>3500</v>
      </c>
      <c r="I62" s="6">
        <v>6500</v>
      </c>
      <c r="J62" s="183">
        <v>6423</v>
      </c>
      <c r="K62" s="94">
        <v>6500</v>
      </c>
      <c r="L62" s="6">
        <v>6500</v>
      </c>
      <c r="M62" s="992">
        <v>2395.98</v>
      </c>
      <c r="N62" s="1007">
        <f t="shared" si="7"/>
        <v>36.86123076923077</v>
      </c>
    </row>
    <row r="63" spans="1:14" ht="15">
      <c r="A63" s="182">
        <v>635004</v>
      </c>
      <c r="B63" s="53">
        <v>3</v>
      </c>
      <c r="C63" s="88">
        <v>41</v>
      </c>
      <c r="D63" s="573" t="s">
        <v>127</v>
      </c>
      <c r="E63" s="549" t="s">
        <v>516</v>
      </c>
      <c r="F63" s="183"/>
      <c r="G63" s="183"/>
      <c r="H63" s="49">
        <v>50</v>
      </c>
      <c r="I63" s="8"/>
      <c r="J63" s="185"/>
      <c r="K63" s="49"/>
      <c r="L63" s="8">
        <v>130</v>
      </c>
      <c r="M63" s="988">
        <v>124.8</v>
      </c>
      <c r="N63" s="1001">
        <f t="shared" si="7"/>
        <v>96</v>
      </c>
    </row>
    <row r="64" spans="1:14" ht="15">
      <c r="A64" s="184">
        <v>635004</v>
      </c>
      <c r="B64" s="9">
        <v>2</v>
      </c>
      <c r="C64" s="14">
        <v>41</v>
      </c>
      <c r="D64" s="557" t="s">
        <v>88</v>
      </c>
      <c r="E64" s="509" t="s">
        <v>130</v>
      </c>
      <c r="F64" s="183">
        <v>61</v>
      </c>
      <c r="G64" s="183">
        <v>88</v>
      </c>
      <c r="H64" s="55">
        <v>100</v>
      </c>
      <c r="I64" s="8">
        <v>100</v>
      </c>
      <c r="J64" s="185"/>
      <c r="K64" s="49">
        <v>500</v>
      </c>
      <c r="L64" s="8">
        <v>500</v>
      </c>
      <c r="M64" s="988"/>
      <c r="N64" s="1007">
        <f t="shared" si="7"/>
        <v>0</v>
      </c>
    </row>
    <row r="65" spans="1:14" ht="15">
      <c r="A65" s="184">
        <v>635004</v>
      </c>
      <c r="B65" s="9">
        <v>8</v>
      </c>
      <c r="C65" s="14">
        <v>41</v>
      </c>
      <c r="D65" s="557" t="s">
        <v>88</v>
      </c>
      <c r="E65" s="359" t="s">
        <v>131</v>
      </c>
      <c r="F65" s="185">
        <v>70</v>
      </c>
      <c r="G65" s="185">
        <v>493</v>
      </c>
      <c r="H65" s="184">
        <v>100</v>
      </c>
      <c r="I65" s="8">
        <v>200</v>
      </c>
      <c r="J65" s="185">
        <v>183</v>
      </c>
      <c r="K65" s="49">
        <v>150</v>
      </c>
      <c r="L65" s="8">
        <v>150</v>
      </c>
      <c r="M65" s="988"/>
      <c r="N65" s="1007">
        <f t="shared" si="7"/>
        <v>0</v>
      </c>
    </row>
    <row r="66" spans="1:14" ht="15">
      <c r="A66" s="184">
        <v>635004</v>
      </c>
      <c r="B66" s="9">
        <v>4</v>
      </c>
      <c r="C66" s="14">
        <v>41</v>
      </c>
      <c r="D66" s="557" t="s">
        <v>88</v>
      </c>
      <c r="E66" s="359" t="s">
        <v>132</v>
      </c>
      <c r="F66" s="183">
        <v>120</v>
      </c>
      <c r="G66" s="183">
        <v>441</v>
      </c>
      <c r="H66" s="49">
        <v>120</v>
      </c>
      <c r="I66" s="8">
        <v>120</v>
      </c>
      <c r="J66" s="185"/>
      <c r="K66" s="49"/>
      <c r="L66" s="8"/>
      <c r="M66" s="988"/>
      <c r="N66" s="1004"/>
    </row>
    <row r="67" spans="1:14" ht="15">
      <c r="A67" s="184">
        <v>635006</v>
      </c>
      <c r="B67" s="9">
        <v>1</v>
      </c>
      <c r="C67" s="14">
        <v>41</v>
      </c>
      <c r="D67" s="557" t="s">
        <v>88</v>
      </c>
      <c r="E67" s="359" t="s">
        <v>133</v>
      </c>
      <c r="F67" s="183">
        <v>114</v>
      </c>
      <c r="G67" s="183"/>
      <c r="H67" s="575">
        <v>300</v>
      </c>
      <c r="I67" s="26">
        <v>300</v>
      </c>
      <c r="J67" s="227">
        <v>198</v>
      </c>
      <c r="K67" s="575"/>
      <c r="L67" s="26"/>
      <c r="M67" s="999"/>
      <c r="N67" s="1008"/>
    </row>
    <row r="68" spans="1:14" ht="15" hidden="1">
      <c r="A68" s="184">
        <v>635006</v>
      </c>
      <c r="B68" s="9">
        <v>10</v>
      </c>
      <c r="C68" s="14">
        <v>41</v>
      </c>
      <c r="D68" s="557" t="s">
        <v>134</v>
      </c>
      <c r="E68" s="359" t="s">
        <v>135</v>
      </c>
      <c r="F68" s="183"/>
      <c r="G68" s="183"/>
      <c r="H68" s="49">
        <v>0</v>
      </c>
      <c r="I68" s="8"/>
      <c r="J68" s="185"/>
      <c r="K68" s="49"/>
      <c r="L68" s="8"/>
      <c r="M68" s="988"/>
      <c r="N68" s="1001"/>
    </row>
    <row r="69" spans="1:22" ht="15">
      <c r="A69" s="186">
        <v>635006</v>
      </c>
      <c r="B69" s="11">
        <v>8</v>
      </c>
      <c r="C69" s="219">
        <v>41</v>
      </c>
      <c r="D69" s="554" t="s">
        <v>106</v>
      </c>
      <c r="E69" s="574" t="s">
        <v>136</v>
      </c>
      <c r="F69" s="187"/>
      <c r="G69" s="1030">
        <v>240</v>
      </c>
      <c r="H69" s="576">
        <v>200</v>
      </c>
      <c r="I69" s="90">
        <v>200</v>
      </c>
      <c r="J69" s="187"/>
      <c r="K69" s="576">
        <v>200</v>
      </c>
      <c r="L69" s="10">
        <v>200</v>
      </c>
      <c r="M69" s="989"/>
      <c r="N69" s="1007">
        <f>(100/L69)*M69</f>
        <v>0</v>
      </c>
      <c r="V69" s="201"/>
    </row>
    <row r="70" spans="1:14" ht="14.25" customHeight="1">
      <c r="A70" s="269">
        <v>636</v>
      </c>
      <c r="B70" s="3"/>
      <c r="C70" s="3"/>
      <c r="D70" s="1012" t="s">
        <v>88</v>
      </c>
      <c r="E70" s="577" t="s">
        <v>137</v>
      </c>
      <c r="F70" s="1033">
        <v>0</v>
      </c>
      <c r="G70" s="1033">
        <v>0</v>
      </c>
      <c r="H70" s="175">
        <v>0</v>
      </c>
      <c r="I70" s="92">
        <v>0</v>
      </c>
      <c r="J70" s="92">
        <v>0</v>
      </c>
      <c r="K70" s="177"/>
      <c r="L70" s="92">
        <v>455</v>
      </c>
      <c r="M70" s="990">
        <v>451.2</v>
      </c>
      <c r="N70" s="1009">
        <f>(100/L70)*M70</f>
        <v>99.16483516483515</v>
      </c>
    </row>
    <row r="71" spans="1:14" ht="0.75" customHeight="1">
      <c r="A71" s="269">
        <v>633</v>
      </c>
      <c r="B71" s="3"/>
      <c r="C71" s="145"/>
      <c r="D71" s="559" t="s">
        <v>88</v>
      </c>
      <c r="E71" s="77" t="s">
        <v>137</v>
      </c>
      <c r="F71" s="178"/>
      <c r="G71" s="178">
        <v>31</v>
      </c>
      <c r="H71" s="175"/>
      <c r="I71" s="92">
        <v>280</v>
      </c>
      <c r="J71" s="178">
        <v>280</v>
      </c>
      <c r="K71" s="175"/>
      <c r="L71" s="92"/>
      <c r="M71" s="990"/>
      <c r="N71" s="1002"/>
    </row>
    <row r="72" spans="1:14" ht="15">
      <c r="A72" s="177">
        <v>637</v>
      </c>
      <c r="B72" s="3"/>
      <c r="C72" s="145"/>
      <c r="D72" s="559"/>
      <c r="E72" s="207" t="s">
        <v>138</v>
      </c>
      <c r="F72" s="178">
        <f aca="true" t="shared" si="9" ref="F72:M72">SUM(F73:F103)</f>
        <v>74134</v>
      </c>
      <c r="G72" s="178">
        <f t="shared" si="9"/>
        <v>84387</v>
      </c>
      <c r="H72" s="5">
        <f t="shared" si="9"/>
        <v>60770</v>
      </c>
      <c r="I72" s="4">
        <f t="shared" si="9"/>
        <v>87077</v>
      </c>
      <c r="J72" s="178">
        <f t="shared" si="9"/>
        <v>78541</v>
      </c>
      <c r="K72" s="5">
        <f t="shared" si="9"/>
        <v>73620</v>
      </c>
      <c r="L72" s="4">
        <f t="shared" si="9"/>
        <v>73920</v>
      </c>
      <c r="M72" s="990">
        <f t="shared" si="9"/>
        <v>16475.73</v>
      </c>
      <c r="N72" s="1009">
        <f>(100/L72)*M72</f>
        <v>22.288595779220778</v>
      </c>
    </row>
    <row r="73" spans="1:14" ht="15">
      <c r="A73" s="270">
        <v>637004</v>
      </c>
      <c r="B73" s="23"/>
      <c r="C73" s="696">
        <v>41</v>
      </c>
      <c r="D73" s="566" t="s">
        <v>88</v>
      </c>
      <c r="E73" s="578" t="s">
        <v>139</v>
      </c>
      <c r="F73" s="194">
        <v>106</v>
      </c>
      <c r="G73" s="194">
        <v>121</v>
      </c>
      <c r="H73" s="37">
        <v>120</v>
      </c>
      <c r="I73" s="13">
        <v>120</v>
      </c>
      <c r="J73" s="194"/>
      <c r="K73" s="37">
        <v>120</v>
      </c>
      <c r="L73" s="22">
        <v>120</v>
      </c>
      <c r="M73" s="987"/>
      <c r="N73" s="1007">
        <f>(100/L73)*M73</f>
        <v>0</v>
      </c>
    </row>
    <row r="74" spans="1:14" ht="15">
      <c r="A74" s="271">
        <v>637004</v>
      </c>
      <c r="B74" s="9">
        <v>1</v>
      </c>
      <c r="C74" s="709">
        <v>41</v>
      </c>
      <c r="D74" s="573" t="s">
        <v>75</v>
      </c>
      <c r="E74" s="579" t="s">
        <v>366</v>
      </c>
      <c r="F74" s="185">
        <v>2332</v>
      </c>
      <c r="G74" s="185">
        <v>400</v>
      </c>
      <c r="H74" s="49"/>
      <c r="I74" s="8">
        <v>1200</v>
      </c>
      <c r="J74" s="183">
        <v>1186</v>
      </c>
      <c r="K74" s="49"/>
      <c r="L74" s="6"/>
      <c r="M74" s="992"/>
      <c r="N74" s="1007"/>
    </row>
    <row r="75" spans="1:14" ht="15">
      <c r="A75" s="184">
        <v>637001</v>
      </c>
      <c r="B75" s="34"/>
      <c r="C75" s="89">
        <v>41</v>
      </c>
      <c r="D75" s="568" t="s">
        <v>75</v>
      </c>
      <c r="E75" s="359" t="s">
        <v>140</v>
      </c>
      <c r="F75" s="185">
        <v>250</v>
      </c>
      <c r="G75" s="185">
        <v>2400</v>
      </c>
      <c r="H75" s="49">
        <v>1000</v>
      </c>
      <c r="I75" s="8">
        <v>3500</v>
      </c>
      <c r="J75" s="185">
        <v>3245</v>
      </c>
      <c r="K75" s="49">
        <v>1000</v>
      </c>
      <c r="L75" s="8">
        <v>1000</v>
      </c>
      <c r="M75" s="988">
        <v>490</v>
      </c>
      <c r="N75" s="1007">
        <f>(100/L75)*M75</f>
        <v>49</v>
      </c>
    </row>
    <row r="76" spans="1:14" ht="15">
      <c r="A76" s="182">
        <v>637004</v>
      </c>
      <c r="B76" s="7">
        <v>2</v>
      </c>
      <c r="C76" s="709">
        <v>41</v>
      </c>
      <c r="D76" s="567" t="s">
        <v>106</v>
      </c>
      <c r="E76" s="579" t="s">
        <v>141</v>
      </c>
      <c r="F76" s="183">
        <v>4135</v>
      </c>
      <c r="G76" s="183">
        <v>4759</v>
      </c>
      <c r="H76" s="94">
        <v>4000</v>
      </c>
      <c r="I76" s="6">
        <v>4000</v>
      </c>
      <c r="J76" s="183">
        <v>3990</v>
      </c>
      <c r="K76" s="94">
        <v>4000</v>
      </c>
      <c r="L76" s="6">
        <v>4000</v>
      </c>
      <c r="M76" s="992">
        <v>2067.5</v>
      </c>
      <c r="N76" s="1007">
        <f>(100/L76)*M76</f>
        <v>51.6875</v>
      </c>
    </row>
    <row r="77" spans="1:14" ht="15">
      <c r="A77" s="182">
        <v>637004</v>
      </c>
      <c r="B77" s="7">
        <v>3</v>
      </c>
      <c r="C77" s="221">
        <v>41</v>
      </c>
      <c r="D77" s="556" t="s">
        <v>75</v>
      </c>
      <c r="E77" s="549" t="s">
        <v>390</v>
      </c>
      <c r="F77" s="183">
        <v>780</v>
      </c>
      <c r="G77" s="183"/>
      <c r="H77" s="94"/>
      <c r="I77" s="6"/>
      <c r="J77" s="183"/>
      <c r="K77" s="94"/>
      <c r="L77" s="6"/>
      <c r="M77" s="992"/>
      <c r="N77" s="1005"/>
    </row>
    <row r="78" spans="1:14" ht="15">
      <c r="A78" s="184">
        <v>637004</v>
      </c>
      <c r="B78" s="9">
        <v>5</v>
      </c>
      <c r="C78" s="89">
        <v>41</v>
      </c>
      <c r="D78" s="557" t="s">
        <v>75</v>
      </c>
      <c r="E78" s="509" t="s">
        <v>142</v>
      </c>
      <c r="F78" s="183">
        <v>1033</v>
      </c>
      <c r="G78" s="183">
        <v>523</v>
      </c>
      <c r="H78" s="49">
        <v>1350</v>
      </c>
      <c r="I78" s="8">
        <v>1350</v>
      </c>
      <c r="J78" s="185"/>
      <c r="K78" s="49">
        <v>200</v>
      </c>
      <c r="L78" s="8">
        <v>500</v>
      </c>
      <c r="M78" s="988">
        <v>410.66</v>
      </c>
      <c r="N78" s="1007">
        <f>(100/L78)*M78</f>
        <v>82.132</v>
      </c>
    </row>
    <row r="79" spans="1:14" ht="15">
      <c r="A79" s="184">
        <v>637004</v>
      </c>
      <c r="B79" s="9">
        <v>6</v>
      </c>
      <c r="C79" s="88">
        <v>41</v>
      </c>
      <c r="D79" s="557" t="s">
        <v>143</v>
      </c>
      <c r="E79" s="509" t="s">
        <v>144</v>
      </c>
      <c r="F79" s="183">
        <v>150</v>
      </c>
      <c r="G79" s="183">
        <v>73</v>
      </c>
      <c r="H79" s="49">
        <v>50</v>
      </c>
      <c r="I79" s="8">
        <v>120</v>
      </c>
      <c r="J79" s="185">
        <v>119</v>
      </c>
      <c r="K79" s="49">
        <v>50</v>
      </c>
      <c r="L79" s="8">
        <v>50</v>
      </c>
      <c r="M79" s="988"/>
      <c r="N79" s="1007">
        <f>(100/L79)*M79</f>
        <v>0</v>
      </c>
    </row>
    <row r="80" spans="1:14" ht="15">
      <c r="A80" s="184">
        <v>637004</v>
      </c>
      <c r="B80" s="9">
        <v>7</v>
      </c>
      <c r="C80" s="89">
        <v>41</v>
      </c>
      <c r="D80" s="557" t="s">
        <v>75</v>
      </c>
      <c r="E80" s="509" t="s">
        <v>418</v>
      </c>
      <c r="F80" s="183"/>
      <c r="G80" s="183">
        <v>1200</v>
      </c>
      <c r="H80" s="49"/>
      <c r="I80" s="49"/>
      <c r="J80" s="185"/>
      <c r="K80" s="49"/>
      <c r="L80" s="49"/>
      <c r="M80" s="993"/>
      <c r="N80" s="1004"/>
    </row>
    <row r="81" spans="1:21" ht="15">
      <c r="A81" s="184">
        <v>637004</v>
      </c>
      <c r="B81" s="9">
        <v>8</v>
      </c>
      <c r="C81" s="709">
        <v>41</v>
      </c>
      <c r="D81" s="557" t="s">
        <v>75</v>
      </c>
      <c r="E81" s="359" t="s">
        <v>427</v>
      </c>
      <c r="F81" s="183">
        <v>115</v>
      </c>
      <c r="G81" s="183">
        <v>261</v>
      </c>
      <c r="H81" s="49"/>
      <c r="I81" s="49">
        <v>285</v>
      </c>
      <c r="J81" s="185">
        <v>281</v>
      </c>
      <c r="K81" s="49">
        <v>150</v>
      </c>
      <c r="L81" s="49">
        <v>150</v>
      </c>
      <c r="M81" s="993"/>
      <c r="N81" s="1007">
        <f>(100/L81)*M81</f>
        <v>0</v>
      </c>
      <c r="T81" s="201"/>
      <c r="U81" s="201"/>
    </row>
    <row r="82" spans="1:14" ht="15">
      <c r="A82" s="184">
        <v>637004</v>
      </c>
      <c r="B82" s="9">
        <v>9</v>
      </c>
      <c r="C82" s="709">
        <v>41</v>
      </c>
      <c r="D82" s="557" t="s">
        <v>75</v>
      </c>
      <c r="E82" s="359" t="s">
        <v>468</v>
      </c>
      <c r="F82" s="183"/>
      <c r="G82" s="183"/>
      <c r="H82" s="49"/>
      <c r="I82" s="49">
        <v>250</v>
      </c>
      <c r="J82" s="185">
        <v>204</v>
      </c>
      <c r="K82" s="49">
        <v>200</v>
      </c>
      <c r="L82" s="49">
        <v>200</v>
      </c>
      <c r="M82" s="993"/>
      <c r="N82" s="1004"/>
    </row>
    <row r="83" spans="1:14" ht="15">
      <c r="A83" s="184">
        <v>637005</v>
      </c>
      <c r="B83" s="9">
        <v>1</v>
      </c>
      <c r="C83" s="709">
        <v>41</v>
      </c>
      <c r="D83" s="557" t="s">
        <v>108</v>
      </c>
      <c r="E83" s="359" t="s">
        <v>146</v>
      </c>
      <c r="F83" s="183">
        <v>3506</v>
      </c>
      <c r="G83" s="183">
        <v>4965</v>
      </c>
      <c r="H83" s="49">
        <v>3000</v>
      </c>
      <c r="I83" s="49">
        <v>3850</v>
      </c>
      <c r="J83" s="185">
        <v>3840</v>
      </c>
      <c r="K83" s="49">
        <v>3000</v>
      </c>
      <c r="L83" s="49">
        <v>3000</v>
      </c>
      <c r="M83" s="993"/>
      <c r="N83" s="1007">
        <f>(100/L83)*M83</f>
        <v>0</v>
      </c>
    </row>
    <row r="84" spans="1:14" ht="15">
      <c r="A84" s="184">
        <v>637005</v>
      </c>
      <c r="B84" s="9">
        <v>2</v>
      </c>
      <c r="C84" s="89">
        <v>41</v>
      </c>
      <c r="D84" s="557" t="s">
        <v>147</v>
      </c>
      <c r="E84" s="509" t="s">
        <v>148</v>
      </c>
      <c r="F84" s="183">
        <v>1152</v>
      </c>
      <c r="G84" s="183">
        <v>1152</v>
      </c>
      <c r="H84" s="49">
        <v>1500</v>
      </c>
      <c r="I84" s="8">
        <v>8980</v>
      </c>
      <c r="J84" s="185">
        <v>8978</v>
      </c>
      <c r="K84" s="49">
        <v>2400</v>
      </c>
      <c r="L84" s="8">
        <v>2400</v>
      </c>
      <c r="M84" s="988">
        <v>876</v>
      </c>
      <c r="N84" s="1007">
        <f>(100/L84)*M84</f>
        <v>36.5</v>
      </c>
    </row>
    <row r="85" spans="1:14" ht="15">
      <c r="A85" s="184">
        <v>637005</v>
      </c>
      <c r="B85" s="9">
        <v>3</v>
      </c>
      <c r="C85" s="88">
        <v>41</v>
      </c>
      <c r="D85" s="557" t="s">
        <v>75</v>
      </c>
      <c r="E85" s="359" t="s">
        <v>260</v>
      </c>
      <c r="F85" s="183">
        <v>5070</v>
      </c>
      <c r="G85" s="183">
        <v>8182</v>
      </c>
      <c r="H85" s="49">
        <v>5000</v>
      </c>
      <c r="I85" s="8">
        <v>16050</v>
      </c>
      <c r="J85" s="185">
        <v>16044</v>
      </c>
      <c r="K85" s="49">
        <v>10000</v>
      </c>
      <c r="L85" s="8">
        <v>10000</v>
      </c>
      <c r="M85" s="988">
        <v>6190.24</v>
      </c>
      <c r="N85" s="1007">
        <f>(100/L85)*M85</f>
        <v>61.9024</v>
      </c>
    </row>
    <row r="86" spans="1:14" ht="15">
      <c r="A86" s="184">
        <v>637005</v>
      </c>
      <c r="B86" s="9">
        <v>4</v>
      </c>
      <c r="C86" s="89">
        <v>41</v>
      </c>
      <c r="D86" s="557" t="s">
        <v>149</v>
      </c>
      <c r="E86" s="359" t="s">
        <v>150</v>
      </c>
      <c r="F86" s="183">
        <v>1920</v>
      </c>
      <c r="G86" s="183">
        <v>2400</v>
      </c>
      <c r="H86" s="49">
        <v>2000</v>
      </c>
      <c r="I86" s="8">
        <v>2400</v>
      </c>
      <c r="J86" s="185">
        <v>2400</v>
      </c>
      <c r="K86" s="49">
        <v>2500</v>
      </c>
      <c r="L86" s="8">
        <v>2500</v>
      </c>
      <c r="M86" s="988"/>
      <c r="N86" s="1007">
        <f>(100/L86)*M86</f>
        <v>0</v>
      </c>
    </row>
    <row r="87" spans="1:14" ht="15">
      <c r="A87" s="184">
        <v>637005</v>
      </c>
      <c r="B87" s="9">
        <v>5</v>
      </c>
      <c r="C87" s="709">
        <v>41</v>
      </c>
      <c r="D87" s="557" t="s">
        <v>75</v>
      </c>
      <c r="E87" s="359" t="s">
        <v>406</v>
      </c>
      <c r="F87" s="183">
        <v>9000</v>
      </c>
      <c r="G87" s="183">
        <v>1850</v>
      </c>
      <c r="H87" s="49"/>
      <c r="I87" s="8"/>
      <c r="J87" s="185"/>
      <c r="K87" s="49">
        <v>7000</v>
      </c>
      <c r="L87" s="8">
        <v>7000</v>
      </c>
      <c r="M87" s="988"/>
      <c r="N87" s="1007">
        <f>(100/L87)*M87</f>
        <v>0</v>
      </c>
    </row>
    <row r="88" spans="1:21" ht="15">
      <c r="A88" s="184">
        <v>637006</v>
      </c>
      <c r="B88" s="9"/>
      <c r="C88" s="14">
        <v>41</v>
      </c>
      <c r="D88" s="557" t="s">
        <v>75</v>
      </c>
      <c r="E88" s="359" t="s">
        <v>417</v>
      </c>
      <c r="F88" s="183"/>
      <c r="G88" s="183">
        <v>100</v>
      </c>
      <c r="H88" s="49"/>
      <c r="I88" s="8">
        <v>660</v>
      </c>
      <c r="J88" s="185">
        <v>660</v>
      </c>
      <c r="K88" s="49"/>
      <c r="L88" s="8"/>
      <c r="M88" s="988"/>
      <c r="N88" s="1005"/>
      <c r="U88" s="201"/>
    </row>
    <row r="89" spans="1:14" ht="15">
      <c r="A89" s="184">
        <v>637011</v>
      </c>
      <c r="B89" s="9"/>
      <c r="C89" s="709">
        <v>41</v>
      </c>
      <c r="D89" s="567" t="s">
        <v>108</v>
      </c>
      <c r="E89" s="359" t="s">
        <v>151</v>
      </c>
      <c r="F89" s="183">
        <v>11797</v>
      </c>
      <c r="G89" s="183">
        <v>8576</v>
      </c>
      <c r="H89" s="49">
        <v>4000</v>
      </c>
      <c r="I89" s="8">
        <v>2420</v>
      </c>
      <c r="J89" s="185">
        <v>1784</v>
      </c>
      <c r="K89" s="49">
        <v>2000</v>
      </c>
      <c r="L89" s="8">
        <v>2000</v>
      </c>
      <c r="M89" s="988">
        <v>406</v>
      </c>
      <c r="N89" s="1007">
        <f aca="true" t="shared" si="10" ref="N89:N94">(100/L89)*M89</f>
        <v>20.3</v>
      </c>
    </row>
    <row r="90" spans="1:14" ht="15">
      <c r="A90" s="184">
        <v>637011</v>
      </c>
      <c r="B90" s="9">
        <v>2</v>
      </c>
      <c r="C90" s="709">
        <v>41</v>
      </c>
      <c r="D90" s="557" t="s">
        <v>108</v>
      </c>
      <c r="E90" s="359" t="s">
        <v>391</v>
      </c>
      <c r="F90" s="183">
        <v>539</v>
      </c>
      <c r="G90" s="183">
        <v>1189</v>
      </c>
      <c r="H90" s="49">
        <v>500</v>
      </c>
      <c r="I90" s="8">
        <v>1000</v>
      </c>
      <c r="J90" s="185">
        <v>758</v>
      </c>
      <c r="K90" s="49">
        <v>500</v>
      </c>
      <c r="L90" s="8">
        <v>500</v>
      </c>
      <c r="M90" s="988"/>
      <c r="N90" s="1007">
        <f t="shared" si="10"/>
        <v>0</v>
      </c>
    </row>
    <row r="91" spans="1:14" ht="15">
      <c r="A91" s="184">
        <v>637012</v>
      </c>
      <c r="B91" s="9"/>
      <c r="C91" s="89">
        <v>41</v>
      </c>
      <c r="D91" s="557" t="s">
        <v>75</v>
      </c>
      <c r="E91" s="359" t="s">
        <v>456</v>
      </c>
      <c r="F91" s="183"/>
      <c r="G91" s="183">
        <v>301</v>
      </c>
      <c r="H91" s="49">
        <v>200</v>
      </c>
      <c r="I91" s="8">
        <v>200</v>
      </c>
      <c r="J91" s="185">
        <v>192</v>
      </c>
      <c r="K91" s="49">
        <v>200</v>
      </c>
      <c r="L91" s="8">
        <v>200</v>
      </c>
      <c r="M91" s="988"/>
      <c r="N91" s="1007">
        <f t="shared" si="10"/>
        <v>0</v>
      </c>
    </row>
    <row r="92" spans="1:14" ht="15">
      <c r="A92" s="184">
        <v>637012</v>
      </c>
      <c r="B92" s="9">
        <v>2</v>
      </c>
      <c r="C92" s="709">
        <v>41</v>
      </c>
      <c r="D92" s="557" t="s">
        <v>75</v>
      </c>
      <c r="E92" s="359" t="s">
        <v>26</v>
      </c>
      <c r="F92" s="183">
        <v>68</v>
      </c>
      <c r="G92" s="183">
        <v>43</v>
      </c>
      <c r="H92" s="49">
        <v>100</v>
      </c>
      <c r="I92" s="8">
        <v>100</v>
      </c>
      <c r="J92" s="185">
        <v>12</v>
      </c>
      <c r="K92" s="49">
        <v>100</v>
      </c>
      <c r="L92" s="8">
        <v>100</v>
      </c>
      <c r="M92" s="988"/>
      <c r="N92" s="1007">
        <f t="shared" si="10"/>
        <v>0</v>
      </c>
    </row>
    <row r="93" spans="1:14" ht="15">
      <c r="A93" s="184">
        <v>637012</v>
      </c>
      <c r="B93" s="9">
        <v>3</v>
      </c>
      <c r="C93" s="221">
        <v>41</v>
      </c>
      <c r="D93" s="556" t="s">
        <v>75</v>
      </c>
      <c r="E93" s="656" t="s">
        <v>152</v>
      </c>
      <c r="F93" s="185">
        <v>53</v>
      </c>
      <c r="G93" s="185">
        <v>722</v>
      </c>
      <c r="H93" s="49">
        <v>500</v>
      </c>
      <c r="I93" s="8">
        <v>500</v>
      </c>
      <c r="J93" s="185">
        <v>53</v>
      </c>
      <c r="K93" s="49">
        <v>500</v>
      </c>
      <c r="L93" s="8">
        <v>500</v>
      </c>
      <c r="M93" s="988">
        <v>275.64</v>
      </c>
      <c r="N93" s="1007">
        <f t="shared" si="10"/>
        <v>55.128</v>
      </c>
    </row>
    <row r="94" spans="1:21" ht="15">
      <c r="A94" s="184">
        <v>637014</v>
      </c>
      <c r="B94" s="9"/>
      <c r="C94" s="14">
        <v>41</v>
      </c>
      <c r="D94" s="557" t="s">
        <v>75</v>
      </c>
      <c r="E94" s="509" t="s">
        <v>153</v>
      </c>
      <c r="F94" s="183">
        <v>19008</v>
      </c>
      <c r="G94" s="183">
        <v>20019</v>
      </c>
      <c r="H94" s="49">
        <v>19000</v>
      </c>
      <c r="I94" s="8">
        <v>16702</v>
      </c>
      <c r="J94" s="185">
        <v>15036</v>
      </c>
      <c r="K94" s="49">
        <v>10000</v>
      </c>
      <c r="L94" s="8">
        <v>10000</v>
      </c>
      <c r="M94" s="988">
        <v>3229</v>
      </c>
      <c r="N94" s="1007">
        <f t="shared" si="10"/>
        <v>32.29</v>
      </c>
      <c r="U94" s="201"/>
    </row>
    <row r="95" spans="1:21" ht="15">
      <c r="A95" s="184">
        <v>637015</v>
      </c>
      <c r="B95" s="9"/>
      <c r="C95" s="709">
        <v>41</v>
      </c>
      <c r="D95" s="557" t="s">
        <v>154</v>
      </c>
      <c r="E95" s="509" t="s">
        <v>155</v>
      </c>
      <c r="F95" s="183">
        <v>930</v>
      </c>
      <c r="G95" s="183">
        <v>1984</v>
      </c>
      <c r="H95" s="49">
        <v>2000</v>
      </c>
      <c r="I95" s="8">
        <v>2000</v>
      </c>
      <c r="J95" s="185">
        <v>1303</v>
      </c>
      <c r="K95" s="49">
        <v>2000</v>
      </c>
      <c r="L95" s="8">
        <v>2000</v>
      </c>
      <c r="M95" s="988"/>
      <c r="N95" s="1001"/>
      <c r="U95" s="201"/>
    </row>
    <row r="96" spans="1:14" ht="15">
      <c r="A96" s="184">
        <v>637023</v>
      </c>
      <c r="B96" s="34"/>
      <c r="C96" s="89">
        <v>41</v>
      </c>
      <c r="D96" s="557" t="s">
        <v>88</v>
      </c>
      <c r="E96" s="509" t="s">
        <v>156</v>
      </c>
      <c r="F96" s="183">
        <v>104</v>
      </c>
      <c r="G96" s="183"/>
      <c r="H96" s="94"/>
      <c r="I96" s="6"/>
      <c r="J96" s="183"/>
      <c r="K96" s="94"/>
      <c r="L96" s="6"/>
      <c r="M96" s="992"/>
      <c r="N96" s="1007"/>
    </row>
    <row r="97" spans="1:14" ht="15">
      <c r="A97" s="184">
        <v>637016</v>
      </c>
      <c r="B97" s="34"/>
      <c r="C97" s="709">
        <v>41</v>
      </c>
      <c r="D97" s="557" t="s">
        <v>75</v>
      </c>
      <c r="E97" s="509" t="s">
        <v>157</v>
      </c>
      <c r="F97" s="183">
        <v>2120</v>
      </c>
      <c r="G97" s="183">
        <v>2157</v>
      </c>
      <c r="H97" s="94">
        <v>2700</v>
      </c>
      <c r="I97" s="6">
        <v>2700</v>
      </c>
      <c r="J97" s="183">
        <v>1937</v>
      </c>
      <c r="K97" s="94">
        <v>2950</v>
      </c>
      <c r="L97" s="6">
        <v>2950</v>
      </c>
      <c r="M97" s="992">
        <v>475.75</v>
      </c>
      <c r="N97" s="1007">
        <f>(100/L97)*M97</f>
        <v>16.127118644067796</v>
      </c>
    </row>
    <row r="98" spans="1:14" ht="15">
      <c r="A98" s="184">
        <v>637026</v>
      </c>
      <c r="B98" s="34">
        <v>1</v>
      </c>
      <c r="C98" s="221">
        <v>41</v>
      </c>
      <c r="D98" s="556" t="s">
        <v>158</v>
      </c>
      <c r="E98" s="510" t="s">
        <v>159</v>
      </c>
      <c r="F98" s="183">
        <v>3157</v>
      </c>
      <c r="G98" s="183">
        <v>3117</v>
      </c>
      <c r="H98" s="49">
        <v>3500</v>
      </c>
      <c r="I98" s="8">
        <v>3500</v>
      </c>
      <c r="J98" s="185">
        <v>2933</v>
      </c>
      <c r="K98" s="49">
        <v>3500</v>
      </c>
      <c r="L98" s="8">
        <v>3500</v>
      </c>
      <c r="M98" s="988"/>
      <c r="N98" s="1007">
        <f>(100/L98)*M98</f>
        <v>0</v>
      </c>
    </row>
    <row r="99" spans="1:14" ht="15">
      <c r="A99" s="184">
        <v>637026</v>
      </c>
      <c r="B99" s="34">
        <v>2</v>
      </c>
      <c r="C99" s="14">
        <v>41</v>
      </c>
      <c r="D99" s="557" t="s">
        <v>158</v>
      </c>
      <c r="E99" s="509" t="s">
        <v>160</v>
      </c>
      <c r="F99" s="183">
        <v>1466</v>
      </c>
      <c r="G99" s="183">
        <v>2026</v>
      </c>
      <c r="H99" s="49">
        <v>4000</v>
      </c>
      <c r="I99" s="49">
        <v>4000</v>
      </c>
      <c r="J99" s="185">
        <v>2467</v>
      </c>
      <c r="K99" s="49">
        <v>4000</v>
      </c>
      <c r="L99" s="49">
        <v>4000</v>
      </c>
      <c r="M99" s="993">
        <v>6.75</v>
      </c>
      <c r="N99" s="1007">
        <f>(100/L99)*M99</f>
        <v>0.16875</v>
      </c>
    </row>
    <row r="100" spans="1:14" ht="15">
      <c r="A100" s="184">
        <v>637027</v>
      </c>
      <c r="B100" s="34"/>
      <c r="C100" s="9">
        <v>41</v>
      </c>
      <c r="D100" s="557" t="s">
        <v>75</v>
      </c>
      <c r="E100" s="509" t="s">
        <v>161</v>
      </c>
      <c r="F100" s="183">
        <v>4712</v>
      </c>
      <c r="G100" s="183">
        <v>5897</v>
      </c>
      <c r="H100" s="49">
        <v>5000</v>
      </c>
      <c r="I100" s="8">
        <v>9010</v>
      </c>
      <c r="J100" s="185">
        <v>9006</v>
      </c>
      <c r="K100" s="49">
        <v>7000</v>
      </c>
      <c r="L100" s="8">
        <v>7000</v>
      </c>
      <c r="M100" s="988">
        <v>2036</v>
      </c>
      <c r="N100" s="1007">
        <f>(100/L100)*M100</f>
        <v>29.085714285714285</v>
      </c>
    </row>
    <row r="101" spans="1:14" ht="15">
      <c r="A101" s="216">
        <v>637031</v>
      </c>
      <c r="B101" s="34"/>
      <c r="C101" s="14">
        <v>41</v>
      </c>
      <c r="D101" s="557" t="s">
        <v>75</v>
      </c>
      <c r="E101" s="509" t="s">
        <v>27</v>
      </c>
      <c r="F101" s="185"/>
      <c r="G101" s="185">
        <v>9000</v>
      </c>
      <c r="H101" s="49"/>
      <c r="I101" s="55">
        <v>640</v>
      </c>
      <c r="J101" s="226">
        <v>636</v>
      </c>
      <c r="K101" s="55"/>
      <c r="L101" s="55"/>
      <c r="M101" s="1000"/>
      <c r="N101" s="1005"/>
    </row>
    <row r="102" spans="1:14" ht="15">
      <c r="A102" s="216">
        <v>637035</v>
      </c>
      <c r="B102" s="34"/>
      <c r="C102" s="709">
        <v>41</v>
      </c>
      <c r="D102" s="555" t="s">
        <v>116</v>
      </c>
      <c r="E102" s="549" t="s">
        <v>515</v>
      </c>
      <c r="F102" s="226"/>
      <c r="G102" s="226">
        <v>230</v>
      </c>
      <c r="H102" s="55">
        <v>250</v>
      </c>
      <c r="I102" s="55">
        <v>250</v>
      </c>
      <c r="J102" s="226">
        <v>195</v>
      </c>
      <c r="K102" s="55">
        <v>250</v>
      </c>
      <c r="L102" s="55">
        <v>250</v>
      </c>
      <c r="M102" s="1000">
        <v>12.19</v>
      </c>
      <c r="N102" s="1007">
        <f>(100/L102)*M102</f>
        <v>4.876</v>
      </c>
    </row>
    <row r="103" spans="1:14" ht="15">
      <c r="A103" s="216">
        <v>637003</v>
      </c>
      <c r="B103" s="9"/>
      <c r="C103" s="725">
        <v>41</v>
      </c>
      <c r="D103" s="556" t="s">
        <v>106</v>
      </c>
      <c r="E103" s="510" t="s">
        <v>496</v>
      </c>
      <c r="F103" s="225">
        <v>631</v>
      </c>
      <c r="G103" s="225">
        <v>740</v>
      </c>
      <c r="H103" s="561">
        <v>1000</v>
      </c>
      <c r="I103" s="55">
        <v>1290</v>
      </c>
      <c r="J103" s="226">
        <v>1282</v>
      </c>
      <c r="K103" s="55">
        <v>10000</v>
      </c>
      <c r="L103" s="55">
        <v>10000</v>
      </c>
      <c r="M103" s="1000"/>
      <c r="N103" s="1007">
        <f>(100/L103)*M103</f>
        <v>0</v>
      </c>
    </row>
    <row r="104" spans="1:14" ht="15">
      <c r="A104" s="177">
        <v>641</v>
      </c>
      <c r="B104" s="77"/>
      <c r="C104" s="120"/>
      <c r="D104" s="559"/>
      <c r="E104" s="548" t="s">
        <v>162</v>
      </c>
      <c r="F104" s="178">
        <v>6137</v>
      </c>
      <c r="G104" s="178">
        <v>7218</v>
      </c>
      <c r="H104" s="5">
        <v>9200</v>
      </c>
      <c r="I104" s="4">
        <v>8500</v>
      </c>
      <c r="J104" s="178">
        <v>7186</v>
      </c>
      <c r="K104" s="5">
        <f>SUM(K105:K106)</f>
        <v>11600</v>
      </c>
      <c r="L104" s="4">
        <f>SUM(L105:L106)</f>
        <v>11600</v>
      </c>
      <c r="M104" s="990">
        <f>SUM(M105:M106)</f>
        <v>3158.1</v>
      </c>
      <c r="N104" s="1009">
        <f>(100/L104)*M104</f>
        <v>27.224999999999998</v>
      </c>
    </row>
    <row r="105" spans="1:14" ht="15">
      <c r="A105" s="193">
        <v>641012</v>
      </c>
      <c r="B105" s="23"/>
      <c r="C105" s="709">
        <v>111</v>
      </c>
      <c r="D105" s="567" t="s">
        <v>75</v>
      </c>
      <c r="E105" s="42" t="s">
        <v>163</v>
      </c>
      <c r="F105" s="194">
        <v>6137</v>
      </c>
      <c r="G105" s="194">
        <v>6118</v>
      </c>
      <c r="H105" s="37">
        <v>6500</v>
      </c>
      <c r="I105" s="37">
        <v>7300</v>
      </c>
      <c r="J105" s="196">
        <v>7186</v>
      </c>
      <c r="K105" s="37">
        <v>8100</v>
      </c>
      <c r="L105" s="37">
        <v>8100</v>
      </c>
      <c r="M105" s="994">
        <v>1985.1</v>
      </c>
      <c r="N105" s="1007">
        <f>(100/L105)*M105</f>
        <v>24.507407407407406</v>
      </c>
    </row>
    <row r="106" spans="1:14" ht="15">
      <c r="A106" s="192">
        <v>642013</v>
      </c>
      <c r="B106" s="33"/>
      <c r="C106" s="140">
        <v>41</v>
      </c>
      <c r="D106" s="558" t="s">
        <v>75</v>
      </c>
      <c r="E106" s="510" t="s">
        <v>164</v>
      </c>
      <c r="F106" s="225"/>
      <c r="G106" s="225">
        <v>1100</v>
      </c>
      <c r="H106" s="561">
        <v>2700</v>
      </c>
      <c r="I106" s="24">
        <v>1200</v>
      </c>
      <c r="J106" s="225"/>
      <c r="K106" s="561">
        <v>3500</v>
      </c>
      <c r="L106" s="24">
        <v>3500</v>
      </c>
      <c r="M106" s="995">
        <v>1173</v>
      </c>
      <c r="N106" s="1011">
        <f>(100/L106)*M106</f>
        <v>33.51428571428571</v>
      </c>
    </row>
    <row r="107" spans="1:14" ht="15.75" thickBot="1">
      <c r="A107" s="272"/>
      <c r="B107" s="28"/>
      <c r="C107" s="711"/>
      <c r="D107" s="583"/>
      <c r="E107" s="582"/>
      <c r="F107" s="350"/>
      <c r="G107" s="350"/>
      <c r="H107" s="83"/>
      <c r="I107" s="83"/>
      <c r="J107" s="580"/>
      <c r="K107" s="83"/>
      <c r="L107" s="83"/>
      <c r="M107" s="229"/>
      <c r="N107" s="1014"/>
    </row>
    <row r="108" spans="1:14" ht="15.75" thickBot="1">
      <c r="A108" s="17" t="s">
        <v>165</v>
      </c>
      <c r="B108" s="100"/>
      <c r="C108" s="57"/>
      <c r="D108" s="553"/>
      <c r="E108" s="59" t="s">
        <v>166</v>
      </c>
      <c r="F108" s="19">
        <f>SUM(F109+F110+F120+F118)</f>
        <v>5616</v>
      </c>
      <c r="G108" s="19">
        <f>SUM(G109+G110+G120+G118)</f>
        <v>5665</v>
      </c>
      <c r="H108" s="72">
        <f aca="true" t="shared" si="11" ref="H108:M108">H109+H110+H120+H118</f>
        <v>5753</v>
      </c>
      <c r="I108" s="70">
        <f t="shared" si="11"/>
        <v>6541</v>
      </c>
      <c r="J108" s="19">
        <f t="shared" si="11"/>
        <v>6344</v>
      </c>
      <c r="K108" s="72">
        <f t="shared" si="11"/>
        <v>6612</v>
      </c>
      <c r="L108" s="70">
        <f t="shared" si="11"/>
        <v>6612</v>
      </c>
      <c r="M108" s="1016">
        <f t="shared" si="11"/>
        <v>1539.51</v>
      </c>
      <c r="N108" s="982">
        <f>(100/L108)*M108</f>
        <v>23.283575317604356</v>
      </c>
    </row>
    <row r="109" spans="1:14" ht="15">
      <c r="A109" s="278">
        <v>611000</v>
      </c>
      <c r="B109" s="102"/>
      <c r="C109" s="101">
        <v>41</v>
      </c>
      <c r="D109" s="777" t="s">
        <v>143</v>
      </c>
      <c r="E109" s="585" t="s">
        <v>76</v>
      </c>
      <c r="F109" s="230">
        <v>3395</v>
      </c>
      <c r="G109" s="230">
        <v>3482</v>
      </c>
      <c r="H109" s="113">
        <v>3600</v>
      </c>
      <c r="I109" s="104">
        <v>3600</v>
      </c>
      <c r="J109" s="230">
        <v>3503</v>
      </c>
      <c r="K109" s="113">
        <v>3780</v>
      </c>
      <c r="L109" s="104">
        <v>3780</v>
      </c>
      <c r="M109" s="1017">
        <v>882</v>
      </c>
      <c r="N109" s="1009">
        <f>(100/L109)*M109</f>
        <v>23.333333333333332</v>
      </c>
    </row>
    <row r="110" spans="1:14" ht="15">
      <c r="A110" s="207">
        <v>62</v>
      </c>
      <c r="B110" s="77"/>
      <c r="C110" s="3"/>
      <c r="D110" s="641"/>
      <c r="E110" s="577" t="s">
        <v>77</v>
      </c>
      <c r="F110" s="178">
        <f aca="true" t="shared" si="12" ref="F110:M110">SUM(F111:F117)</f>
        <v>1098</v>
      </c>
      <c r="G110" s="178">
        <f t="shared" si="12"/>
        <v>1149</v>
      </c>
      <c r="H110" s="5">
        <f t="shared" si="12"/>
        <v>1273</v>
      </c>
      <c r="I110" s="4">
        <f t="shared" si="12"/>
        <v>1283</v>
      </c>
      <c r="J110" s="178">
        <f t="shared" si="12"/>
        <v>1213</v>
      </c>
      <c r="K110" s="5">
        <f t="shared" si="12"/>
        <v>1352</v>
      </c>
      <c r="L110" s="4">
        <f t="shared" si="12"/>
        <v>1352</v>
      </c>
      <c r="M110" s="990">
        <f t="shared" si="12"/>
        <v>308.21999999999997</v>
      </c>
      <c r="N110" s="1009">
        <f>(100/L110)*M110</f>
        <v>22.797337278106507</v>
      </c>
    </row>
    <row r="111" spans="1:14" ht="15">
      <c r="A111" s="193">
        <v>623000</v>
      </c>
      <c r="B111" s="23"/>
      <c r="C111" s="696">
        <v>41</v>
      </c>
      <c r="D111" s="566" t="s">
        <v>143</v>
      </c>
      <c r="E111" s="578" t="s">
        <v>79</v>
      </c>
      <c r="F111" s="231">
        <v>299</v>
      </c>
      <c r="G111" s="231">
        <v>309</v>
      </c>
      <c r="H111" s="54">
        <v>360</v>
      </c>
      <c r="I111" s="22">
        <v>360</v>
      </c>
      <c r="J111" s="194">
        <v>323</v>
      </c>
      <c r="K111" s="54">
        <v>380</v>
      </c>
      <c r="L111" s="22">
        <v>380</v>
      </c>
      <c r="M111" s="987">
        <v>88.2</v>
      </c>
      <c r="N111" s="1007">
        <f aca="true" t="shared" si="13" ref="N111:N117">(100/L111)*M111</f>
        <v>23.210526315789473</v>
      </c>
    </row>
    <row r="112" spans="1:14" ht="15">
      <c r="A112" s="184">
        <v>625001</v>
      </c>
      <c r="B112" s="7"/>
      <c r="C112" s="709">
        <v>41</v>
      </c>
      <c r="D112" s="555" t="s">
        <v>143</v>
      </c>
      <c r="E112" s="359" t="s">
        <v>80</v>
      </c>
      <c r="F112" s="226">
        <v>46</v>
      </c>
      <c r="G112" s="226">
        <v>47</v>
      </c>
      <c r="H112" s="49">
        <v>52</v>
      </c>
      <c r="I112" s="8">
        <v>52</v>
      </c>
      <c r="J112" s="185">
        <v>49</v>
      </c>
      <c r="K112" s="49">
        <v>55</v>
      </c>
      <c r="L112" s="8">
        <v>55</v>
      </c>
      <c r="M112" s="988">
        <v>12.33</v>
      </c>
      <c r="N112" s="1007">
        <f t="shared" si="13"/>
        <v>22.418181818181818</v>
      </c>
    </row>
    <row r="113" spans="1:14" ht="15">
      <c r="A113" s="184">
        <v>625002</v>
      </c>
      <c r="B113" s="9"/>
      <c r="C113" s="14">
        <v>41</v>
      </c>
      <c r="D113" s="556" t="s">
        <v>143</v>
      </c>
      <c r="E113" s="359" t="s">
        <v>81</v>
      </c>
      <c r="F113" s="226">
        <v>456</v>
      </c>
      <c r="G113" s="226">
        <v>473</v>
      </c>
      <c r="H113" s="49">
        <v>510</v>
      </c>
      <c r="I113" s="8">
        <v>510</v>
      </c>
      <c r="J113" s="185">
        <v>494</v>
      </c>
      <c r="K113" s="49">
        <v>530</v>
      </c>
      <c r="L113" s="8">
        <v>530</v>
      </c>
      <c r="M113" s="988">
        <v>123.48</v>
      </c>
      <c r="N113" s="1007">
        <f t="shared" si="13"/>
        <v>23.29811320754717</v>
      </c>
    </row>
    <row r="114" spans="1:14" ht="15">
      <c r="A114" s="184">
        <v>625003</v>
      </c>
      <c r="B114" s="9"/>
      <c r="C114" s="14">
        <v>41</v>
      </c>
      <c r="D114" s="556" t="s">
        <v>143</v>
      </c>
      <c r="E114" s="359" t="s">
        <v>82</v>
      </c>
      <c r="F114" s="226">
        <v>26</v>
      </c>
      <c r="G114" s="226">
        <v>25</v>
      </c>
      <c r="H114" s="49">
        <v>30</v>
      </c>
      <c r="I114" s="8">
        <v>40</v>
      </c>
      <c r="J114" s="185">
        <v>39</v>
      </c>
      <c r="K114" s="49">
        <v>32</v>
      </c>
      <c r="L114" s="8">
        <v>32</v>
      </c>
      <c r="M114" s="988">
        <v>7.05</v>
      </c>
      <c r="N114" s="1007">
        <f t="shared" si="13"/>
        <v>22.03125</v>
      </c>
    </row>
    <row r="115" spans="1:14" ht="15">
      <c r="A115" s="184">
        <v>625004</v>
      </c>
      <c r="B115" s="9"/>
      <c r="C115" s="14">
        <v>41</v>
      </c>
      <c r="D115" s="556" t="s">
        <v>143</v>
      </c>
      <c r="E115" s="359" t="s">
        <v>83</v>
      </c>
      <c r="F115" s="185">
        <v>97</v>
      </c>
      <c r="G115" s="185">
        <v>101</v>
      </c>
      <c r="H115" s="49">
        <v>110</v>
      </c>
      <c r="I115" s="8">
        <v>110</v>
      </c>
      <c r="J115" s="185">
        <v>106</v>
      </c>
      <c r="K115" s="49">
        <v>130</v>
      </c>
      <c r="L115" s="8">
        <v>130</v>
      </c>
      <c r="M115" s="988">
        <v>26.46</v>
      </c>
      <c r="N115" s="1007">
        <f t="shared" si="13"/>
        <v>20.353846153846156</v>
      </c>
    </row>
    <row r="116" spans="1:14" ht="15">
      <c r="A116" s="184">
        <v>625005</v>
      </c>
      <c r="B116" s="9"/>
      <c r="C116" s="14">
        <v>41</v>
      </c>
      <c r="D116" s="556" t="s">
        <v>143</v>
      </c>
      <c r="E116" s="359" t="s">
        <v>84</v>
      </c>
      <c r="F116" s="185">
        <v>33</v>
      </c>
      <c r="G116" s="185">
        <v>34</v>
      </c>
      <c r="H116" s="49">
        <v>36</v>
      </c>
      <c r="I116" s="8">
        <v>36</v>
      </c>
      <c r="J116" s="185">
        <v>35</v>
      </c>
      <c r="K116" s="49">
        <v>40</v>
      </c>
      <c r="L116" s="8">
        <v>40</v>
      </c>
      <c r="M116" s="988">
        <v>8.82</v>
      </c>
      <c r="N116" s="1007">
        <f t="shared" si="13"/>
        <v>22.05</v>
      </c>
    </row>
    <row r="117" spans="1:14" ht="15">
      <c r="A117" s="186">
        <v>625007</v>
      </c>
      <c r="B117" s="11"/>
      <c r="C117" s="221">
        <v>41</v>
      </c>
      <c r="D117" s="556" t="s">
        <v>143</v>
      </c>
      <c r="E117" s="603" t="s">
        <v>85</v>
      </c>
      <c r="F117" s="187">
        <v>141</v>
      </c>
      <c r="G117" s="187">
        <v>160</v>
      </c>
      <c r="H117" s="83">
        <v>175</v>
      </c>
      <c r="I117" s="10">
        <v>175</v>
      </c>
      <c r="J117" s="187">
        <v>167</v>
      </c>
      <c r="K117" s="83">
        <v>185</v>
      </c>
      <c r="L117" s="10">
        <v>185</v>
      </c>
      <c r="M117" s="989">
        <v>41.88</v>
      </c>
      <c r="N117" s="1007">
        <f t="shared" si="13"/>
        <v>22.63783783783784</v>
      </c>
    </row>
    <row r="118" spans="1:14" ht="15">
      <c r="A118" s="207">
        <v>631</v>
      </c>
      <c r="B118" s="77"/>
      <c r="C118" s="120"/>
      <c r="D118" s="559"/>
      <c r="E118" s="577" t="s">
        <v>349</v>
      </c>
      <c r="F118" s="178">
        <v>11</v>
      </c>
      <c r="G118" s="178">
        <v>94</v>
      </c>
      <c r="H118" s="5">
        <v>20</v>
      </c>
      <c r="I118" s="4">
        <v>203</v>
      </c>
      <c r="J118" s="178">
        <v>203</v>
      </c>
      <c r="K118" s="5">
        <f>K119</f>
        <v>120</v>
      </c>
      <c r="L118" s="4">
        <f>L119</f>
        <v>120</v>
      </c>
      <c r="M118" s="990"/>
      <c r="N118" s="1009">
        <f aca="true" t="shared" si="14" ref="N118:N123">(100/L118)*M118</f>
        <v>0</v>
      </c>
    </row>
    <row r="119" spans="1:14" ht="15">
      <c r="A119" s="179">
        <v>631001</v>
      </c>
      <c r="B119" s="79"/>
      <c r="C119" s="713">
        <v>41</v>
      </c>
      <c r="D119" s="559" t="s">
        <v>143</v>
      </c>
      <c r="E119" s="587" t="s">
        <v>350</v>
      </c>
      <c r="F119" s="180">
        <v>11</v>
      </c>
      <c r="G119" s="180">
        <v>94</v>
      </c>
      <c r="H119" s="80">
        <v>20</v>
      </c>
      <c r="I119" s="81">
        <v>203</v>
      </c>
      <c r="J119" s="180">
        <v>203</v>
      </c>
      <c r="K119" s="80">
        <v>120</v>
      </c>
      <c r="L119" s="81">
        <v>120</v>
      </c>
      <c r="M119" s="991"/>
      <c r="N119" s="1007">
        <f t="shared" si="14"/>
        <v>0</v>
      </c>
    </row>
    <row r="120" spans="1:14" ht="15">
      <c r="A120" s="207">
        <v>637</v>
      </c>
      <c r="B120" s="3"/>
      <c r="C120" s="145"/>
      <c r="D120" s="559"/>
      <c r="E120" s="577" t="s">
        <v>167</v>
      </c>
      <c r="F120" s="178">
        <f>SUM(F121:F124)</f>
        <v>1112</v>
      </c>
      <c r="G120" s="178">
        <f>SUM(G121:G124)</f>
        <v>940</v>
      </c>
      <c r="H120" s="5">
        <f aca="true" t="shared" si="15" ref="H120:M120">SUM(H121:H123)</f>
        <v>860</v>
      </c>
      <c r="I120" s="4">
        <f t="shared" si="15"/>
        <v>1455</v>
      </c>
      <c r="J120" s="178">
        <f t="shared" si="15"/>
        <v>1425</v>
      </c>
      <c r="K120" s="5">
        <f t="shared" si="15"/>
        <v>1360</v>
      </c>
      <c r="L120" s="4">
        <f t="shared" si="15"/>
        <v>1360</v>
      </c>
      <c r="M120" s="990">
        <f t="shared" si="15"/>
        <v>349.29</v>
      </c>
      <c r="N120" s="1009">
        <f t="shared" si="14"/>
        <v>25.68308823529412</v>
      </c>
    </row>
    <row r="121" spans="1:14" ht="15">
      <c r="A121" s="193">
        <v>637014</v>
      </c>
      <c r="B121" s="23"/>
      <c r="C121" s="696">
        <v>41</v>
      </c>
      <c r="D121" s="566" t="s">
        <v>143</v>
      </c>
      <c r="E121" s="578" t="s">
        <v>153</v>
      </c>
      <c r="F121" s="194">
        <v>200</v>
      </c>
      <c r="G121" s="194">
        <v>203</v>
      </c>
      <c r="H121" s="54">
        <v>200</v>
      </c>
      <c r="I121" s="22">
        <v>200</v>
      </c>
      <c r="J121" s="194">
        <v>184</v>
      </c>
      <c r="K121" s="54">
        <v>200</v>
      </c>
      <c r="L121" s="22">
        <v>200</v>
      </c>
      <c r="M121" s="987">
        <v>52</v>
      </c>
      <c r="N121" s="1007">
        <f t="shared" si="14"/>
        <v>26</v>
      </c>
    </row>
    <row r="122" spans="1:14" ht="15">
      <c r="A122" s="182">
        <v>637012</v>
      </c>
      <c r="B122" s="7">
        <v>1</v>
      </c>
      <c r="C122" s="709">
        <v>41</v>
      </c>
      <c r="D122" s="567" t="s">
        <v>75</v>
      </c>
      <c r="E122" s="579" t="s">
        <v>168</v>
      </c>
      <c r="F122" s="196">
        <v>867</v>
      </c>
      <c r="G122" s="196">
        <v>696</v>
      </c>
      <c r="H122" s="94">
        <v>600</v>
      </c>
      <c r="I122" s="6">
        <v>1195</v>
      </c>
      <c r="J122" s="183">
        <v>1194</v>
      </c>
      <c r="K122" s="94">
        <v>1100</v>
      </c>
      <c r="L122" s="6">
        <v>1100</v>
      </c>
      <c r="M122" s="992">
        <v>284.88</v>
      </c>
      <c r="N122" s="1007">
        <f t="shared" si="14"/>
        <v>25.89818181818182</v>
      </c>
    </row>
    <row r="123" spans="1:14" ht="15">
      <c r="A123" s="186">
        <v>637016</v>
      </c>
      <c r="B123" s="11"/>
      <c r="C123" s="221">
        <v>41</v>
      </c>
      <c r="D123" s="567" t="s">
        <v>143</v>
      </c>
      <c r="E123" s="590" t="s">
        <v>157</v>
      </c>
      <c r="F123" s="225">
        <v>45</v>
      </c>
      <c r="G123" s="225">
        <v>41</v>
      </c>
      <c r="H123" s="592">
        <v>60</v>
      </c>
      <c r="I123" s="106">
        <v>60</v>
      </c>
      <c r="J123" s="232">
        <v>47</v>
      </c>
      <c r="K123" s="592">
        <v>60</v>
      </c>
      <c r="L123" s="106">
        <v>60</v>
      </c>
      <c r="M123" s="1018">
        <v>12.41</v>
      </c>
      <c r="N123" s="1011">
        <f t="shared" si="14"/>
        <v>20.683333333333334</v>
      </c>
    </row>
    <row r="124" spans="1:14" ht="15.75" thickBot="1">
      <c r="A124" s="274"/>
      <c r="B124" s="98"/>
      <c r="C124" s="714"/>
      <c r="D124" s="588"/>
      <c r="E124" s="591"/>
      <c r="F124" s="350"/>
      <c r="G124" s="350"/>
      <c r="H124" s="37"/>
      <c r="I124" s="99"/>
      <c r="J124" s="241"/>
      <c r="K124" s="108"/>
      <c r="L124" s="99"/>
      <c r="M124" s="1019"/>
      <c r="N124" s="976"/>
    </row>
    <row r="125" spans="1:14" ht="15.75" thickBot="1">
      <c r="A125" s="17" t="s">
        <v>169</v>
      </c>
      <c r="B125" s="18"/>
      <c r="C125" s="706"/>
      <c r="D125" s="553"/>
      <c r="E125" s="59" t="s">
        <v>170</v>
      </c>
      <c r="F125" s="19">
        <f>SUM(F126+F127+F135+F141)</f>
        <v>3894</v>
      </c>
      <c r="G125" s="19">
        <f>SUM(G126+G127+G135+G141)</f>
        <v>4985</v>
      </c>
      <c r="H125" s="72">
        <f>H126+H127+H135+H141</f>
        <v>5000</v>
      </c>
      <c r="I125" s="70">
        <f>I126+I127+I135+I141</f>
        <v>5000</v>
      </c>
      <c r="J125" s="19">
        <f>J126+J127+J135+J141</f>
        <v>4226</v>
      </c>
      <c r="K125" s="72">
        <f>K126+K127+K135+K141</f>
        <v>5000</v>
      </c>
      <c r="L125" s="70">
        <v>5000</v>
      </c>
      <c r="M125" s="1016">
        <f>M126+M127+M135+M141</f>
        <v>1036.55</v>
      </c>
      <c r="N125" s="982">
        <f>(100/L125)*M125</f>
        <v>20.730999999999998</v>
      </c>
    </row>
    <row r="126" spans="1:14" ht="15">
      <c r="A126" s="278">
        <v>611000</v>
      </c>
      <c r="B126" s="101"/>
      <c r="C126" s="104">
        <v>111</v>
      </c>
      <c r="D126" s="778" t="s">
        <v>171</v>
      </c>
      <c r="E126" s="585" t="s">
        <v>76</v>
      </c>
      <c r="F126" s="593">
        <v>2948</v>
      </c>
      <c r="G126" s="593">
        <v>3250</v>
      </c>
      <c r="H126" s="113">
        <v>3300</v>
      </c>
      <c r="I126" s="104">
        <v>3300</v>
      </c>
      <c r="J126" s="230">
        <v>3244</v>
      </c>
      <c r="K126" s="113">
        <v>3300</v>
      </c>
      <c r="L126" s="104">
        <v>3300</v>
      </c>
      <c r="M126" s="1017">
        <v>820</v>
      </c>
      <c r="N126" s="1009">
        <f>(100/L126)*M126</f>
        <v>24.848484848484848</v>
      </c>
    </row>
    <row r="127" spans="1:14" ht="15">
      <c r="A127" s="207">
        <v>62</v>
      </c>
      <c r="B127" s="3"/>
      <c r="C127" s="145"/>
      <c r="D127" s="559"/>
      <c r="E127" s="577" t="s">
        <v>77</v>
      </c>
      <c r="F127" s="178">
        <f aca="true" t="shared" si="16" ref="F127:M127">SUM(F128:F134)</f>
        <v>668</v>
      </c>
      <c r="G127" s="178">
        <f t="shared" si="16"/>
        <v>1343</v>
      </c>
      <c r="H127" s="5">
        <f t="shared" si="16"/>
        <v>1370</v>
      </c>
      <c r="I127" s="5">
        <f t="shared" si="16"/>
        <v>1370</v>
      </c>
      <c r="J127" s="178">
        <f t="shared" si="16"/>
        <v>669</v>
      </c>
      <c r="K127" s="5">
        <f t="shared" si="16"/>
        <v>1370</v>
      </c>
      <c r="L127" s="5">
        <f t="shared" si="16"/>
        <v>1370</v>
      </c>
      <c r="M127" s="986">
        <f t="shared" si="16"/>
        <v>166.98000000000002</v>
      </c>
      <c r="N127" s="1009">
        <f>(100/L127)*M127</f>
        <v>12.188321167883212</v>
      </c>
    </row>
    <row r="128" spans="1:14" ht="15">
      <c r="A128" s="193">
        <v>623000</v>
      </c>
      <c r="B128" s="23"/>
      <c r="C128" s="709">
        <v>111</v>
      </c>
      <c r="D128" s="567" t="s">
        <v>171</v>
      </c>
      <c r="E128" s="578" t="s">
        <v>79</v>
      </c>
      <c r="F128" s="231">
        <v>191</v>
      </c>
      <c r="G128" s="231">
        <v>374</v>
      </c>
      <c r="H128" s="54">
        <v>375</v>
      </c>
      <c r="I128" s="22">
        <v>375</v>
      </c>
      <c r="J128" s="194">
        <v>192</v>
      </c>
      <c r="K128" s="54">
        <v>375</v>
      </c>
      <c r="L128" s="22">
        <v>375</v>
      </c>
      <c r="M128" s="987">
        <v>47.79</v>
      </c>
      <c r="N128" s="1007">
        <f aca="true" t="shared" si="17" ref="N128:N134">(100/L128)*M128</f>
        <v>12.744</v>
      </c>
    </row>
    <row r="129" spans="1:14" ht="15">
      <c r="A129" s="184">
        <v>625001</v>
      </c>
      <c r="B129" s="9"/>
      <c r="C129" s="14">
        <v>111</v>
      </c>
      <c r="D129" s="557" t="s">
        <v>171</v>
      </c>
      <c r="E129" s="359" t="s">
        <v>80</v>
      </c>
      <c r="F129" s="226">
        <v>27</v>
      </c>
      <c r="G129" s="226">
        <v>46</v>
      </c>
      <c r="H129" s="49">
        <v>60</v>
      </c>
      <c r="I129" s="8">
        <v>60</v>
      </c>
      <c r="J129" s="185">
        <v>27</v>
      </c>
      <c r="K129" s="49">
        <v>60</v>
      </c>
      <c r="L129" s="8">
        <v>60</v>
      </c>
      <c r="M129" s="988">
        <v>6.69</v>
      </c>
      <c r="N129" s="1007">
        <f t="shared" si="17"/>
        <v>11.15</v>
      </c>
    </row>
    <row r="130" spans="1:14" ht="15">
      <c r="A130" s="184">
        <v>625002</v>
      </c>
      <c r="B130" s="9"/>
      <c r="C130" s="14">
        <v>111</v>
      </c>
      <c r="D130" s="557" t="s">
        <v>171</v>
      </c>
      <c r="E130" s="359" t="s">
        <v>81</v>
      </c>
      <c r="F130" s="226">
        <v>268</v>
      </c>
      <c r="G130" s="226">
        <v>508</v>
      </c>
      <c r="H130" s="49">
        <v>515</v>
      </c>
      <c r="I130" s="8">
        <v>515</v>
      </c>
      <c r="J130" s="185">
        <v>268</v>
      </c>
      <c r="K130" s="49">
        <v>515</v>
      </c>
      <c r="L130" s="8">
        <v>515</v>
      </c>
      <c r="M130" s="988">
        <v>66.9</v>
      </c>
      <c r="N130" s="1007">
        <f t="shared" si="17"/>
        <v>12.990291262135923</v>
      </c>
    </row>
    <row r="131" spans="1:14" ht="15">
      <c r="A131" s="184">
        <v>625003</v>
      </c>
      <c r="B131" s="9"/>
      <c r="C131" s="14">
        <v>111</v>
      </c>
      <c r="D131" s="557" t="s">
        <v>171</v>
      </c>
      <c r="E131" s="359" t="s">
        <v>82</v>
      </c>
      <c r="F131" s="226">
        <v>15</v>
      </c>
      <c r="G131" s="226">
        <v>34</v>
      </c>
      <c r="H131" s="49">
        <v>35</v>
      </c>
      <c r="I131" s="8">
        <v>35</v>
      </c>
      <c r="J131" s="185">
        <v>17</v>
      </c>
      <c r="K131" s="49">
        <v>35</v>
      </c>
      <c r="L131" s="8">
        <v>35</v>
      </c>
      <c r="M131" s="988">
        <v>3.81</v>
      </c>
      <c r="N131" s="1007">
        <f t="shared" si="17"/>
        <v>10.885714285714286</v>
      </c>
    </row>
    <row r="132" spans="1:14" ht="15">
      <c r="A132" s="184">
        <v>625004</v>
      </c>
      <c r="B132" s="14"/>
      <c r="C132" s="14">
        <v>111</v>
      </c>
      <c r="D132" s="557" t="s">
        <v>171</v>
      </c>
      <c r="E132" s="359" t="s">
        <v>83</v>
      </c>
      <c r="F132" s="185">
        <v>57</v>
      </c>
      <c r="G132" s="185">
        <v>114</v>
      </c>
      <c r="H132" s="49">
        <v>115</v>
      </c>
      <c r="I132" s="8">
        <v>115</v>
      </c>
      <c r="J132" s="185">
        <v>57</v>
      </c>
      <c r="K132" s="49">
        <v>115</v>
      </c>
      <c r="L132" s="8">
        <v>115</v>
      </c>
      <c r="M132" s="988">
        <v>14.34</v>
      </c>
      <c r="N132" s="1007">
        <f t="shared" si="17"/>
        <v>12.469565217391304</v>
      </c>
    </row>
    <row r="133" spans="1:14" ht="15">
      <c r="A133" s="182">
        <v>625005</v>
      </c>
      <c r="B133" s="7"/>
      <c r="C133" s="709">
        <v>111</v>
      </c>
      <c r="D133" s="557" t="s">
        <v>171</v>
      </c>
      <c r="E133" s="359" t="s">
        <v>84</v>
      </c>
      <c r="F133" s="196">
        <v>19</v>
      </c>
      <c r="G133" s="196">
        <v>36</v>
      </c>
      <c r="H133" s="49">
        <v>37</v>
      </c>
      <c r="I133" s="8">
        <v>37</v>
      </c>
      <c r="J133" s="185">
        <v>17</v>
      </c>
      <c r="K133" s="49">
        <v>37</v>
      </c>
      <c r="L133" s="8">
        <v>37</v>
      </c>
      <c r="M133" s="988">
        <v>4.77</v>
      </c>
      <c r="N133" s="1007">
        <f t="shared" si="17"/>
        <v>12.891891891891891</v>
      </c>
    </row>
    <row r="134" spans="1:14" ht="15">
      <c r="A134" s="186">
        <v>625007</v>
      </c>
      <c r="B134" s="33"/>
      <c r="C134" s="219">
        <v>111</v>
      </c>
      <c r="D134" s="554" t="s">
        <v>171</v>
      </c>
      <c r="E134" s="590" t="s">
        <v>85</v>
      </c>
      <c r="F134" s="225">
        <v>91</v>
      </c>
      <c r="G134" s="225">
        <v>231</v>
      </c>
      <c r="H134" s="561">
        <v>233</v>
      </c>
      <c r="I134" s="24">
        <v>233</v>
      </c>
      <c r="J134" s="225">
        <v>91</v>
      </c>
      <c r="K134" s="561">
        <v>233</v>
      </c>
      <c r="L134" s="24">
        <v>233</v>
      </c>
      <c r="M134" s="995">
        <v>22.68</v>
      </c>
      <c r="N134" s="1007">
        <f t="shared" si="17"/>
        <v>9.733905579399142</v>
      </c>
    </row>
    <row r="135" spans="1:14" ht="15">
      <c r="A135" s="177">
        <v>63</v>
      </c>
      <c r="B135" s="3"/>
      <c r="C135" s="145"/>
      <c r="D135" s="559"/>
      <c r="E135" s="577" t="s">
        <v>167</v>
      </c>
      <c r="F135" s="178">
        <f aca="true" t="shared" si="18" ref="F135:M135">SUM(F136:F140)</f>
        <v>270</v>
      </c>
      <c r="G135" s="178">
        <f t="shared" si="18"/>
        <v>384</v>
      </c>
      <c r="H135" s="5">
        <f t="shared" si="18"/>
        <v>320</v>
      </c>
      <c r="I135" s="4">
        <f t="shared" si="18"/>
        <v>320</v>
      </c>
      <c r="J135" s="178">
        <f t="shared" si="18"/>
        <v>305</v>
      </c>
      <c r="K135" s="5">
        <f t="shared" si="18"/>
        <v>320</v>
      </c>
      <c r="L135" s="4">
        <f t="shared" si="18"/>
        <v>320</v>
      </c>
      <c r="M135" s="990">
        <f t="shared" si="18"/>
        <v>41.57</v>
      </c>
      <c r="N135" s="1009">
        <f aca="true" t="shared" si="19" ref="N135:N142">(100/L135)*M135</f>
        <v>12.990625</v>
      </c>
    </row>
    <row r="136" spans="1:14" ht="15">
      <c r="A136" s="193">
        <v>631001</v>
      </c>
      <c r="B136" s="23"/>
      <c r="C136" s="221">
        <v>111</v>
      </c>
      <c r="D136" s="555" t="s">
        <v>171</v>
      </c>
      <c r="E136" s="578" t="s">
        <v>349</v>
      </c>
      <c r="F136" s="231">
        <v>15</v>
      </c>
      <c r="G136" s="231">
        <v>20</v>
      </c>
      <c r="H136" s="54">
        <v>20</v>
      </c>
      <c r="I136" s="22">
        <v>50</v>
      </c>
      <c r="J136" s="194">
        <v>46</v>
      </c>
      <c r="K136" s="54">
        <v>20</v>
      </c>
      <c r="L136" s="22">
        <v>20</v>
      </c>
      <c r="M136" s="987">
        <v>8.5</v>
      </c>
      <c r="N136" s="1007">
        <f t="shared" si="19"/>
        <v>42.5</v>
      </c>
    </row>
    <row r="137" spans="1:14" ht="15">
      <c r="A137" s="184">
        <v>633006</v>
      </c>
      <c r="B137" s="9">
        <v>1</v>
      </c>
      <c r="C137" s="352">
        <v>111</v>
      </c>
      <c r="D137" s="556" t="s">
        <v>171</v>
      </c>
      <c r="E137" s="359" t="s">
        <v>99</v>
      </c>
      <c r="F137" s="185">
        <v>155</v>
      </c>
      <c r="G137" s="185">
        <v>150</v>
      </c>
      <c r="H137" s="94">
        <v>120</v>
      </c>
      <c r="I137" s="6">
        <v>100</v>
      </c>
      <c r="J137" s="183">
        <v>100</v>
      </c>
      <c r="K137" s="94">
        <v>120</v>
      </c>
      <c r="L137" s="6">
        <v>120</v>
      </c>
      <c r="M137" s="992">
        <v>33.07</v>
      </c>
      <c r="N137" s="1007">
        <f t="shared" si="19"/>
        <v>27.558333333333334</v>
      </c>
    </row>
    <row r="138" spans="1:14" ht="15">
      <c r="A138" s="184">
        <v>633006</v>
      </c>
      <c r="B138" s="9">
        <v>4</v>
      </c>
      <c r="C138" s="352">
        <v>111</v>
      </c>
      <c r="D138" s="556" t="s">
        <v>171</v>
      </c>
      <c r="E138" s="359" t="s">
        <v>102</v>
      </c>
      <c r="F138" s="196"/>
      <c r="G138" s="196">
        <v>64</v>
      </c>
      <c r="H138" s="49">
        <v>30</v>
      </c>
      <c r="I138" s="8">
        <v>30</v>
      </c>
      <c r="J138" s="185">
        <v>20</v>
      </c>
      <c r="K138" s="49">
        <v>30</v>
      </c>
      <c r="L138" s="8">
        <v>30</v>
      </c>
      <c r="M138" s="988"/>
      <c r="N138" s="1007">
        <f t="shared" si="19"/>
        <v>0</v>
      </c>
    </row>
    <row r="139" spans="1:14" ht="15">
      <c r="A139" s="184">
        <v>633009</v>
      </c>
      <c r="B139" s="9">
        <v>1</v>
      </c>
      <c r="C139" s="14">
        <v>111</v>
      </c>
      <c r="D139" s="557" t="s">
        <v>171</v>
      </c>
      <c r="E139" s="509" t="s">
        <v>172</v>
      </c>
      <c r="F139" s="185"/>
      <c r="G139" s="185">
        <v>50</v>
      </c>
      <c r="H139" s="49">
        <v>50</v>
      </c>
      <c r="I139" s="8">
        <v>40</v>
      </c>
      <c r="J139" s="185">
        <v>40</v>
      </c>
      <c r="K139" s="49">
        <v>50</v>
      </c>
      <c r="L139" s="8">
        <v>50</v>
      </c>
      <c r="M139" s="988"/>
      <c r="N139" s="1007">
        <f t="shared" si="19"/>
        <v>0</v>
      </c>
    </row>
    <row r="140" spans="1:14" ht="15">
      <c r="A140" s="186">
        <v>637013</v>
      </c>
      <c r="B140" s="33"/>
      <c r="C140" s="140">
        <v>111</v>
      </c>
      <c r="D140" s="558" t="s">
        <v>171</v>
      </c>
      <c r="E140" s="560" t="s">
        <v>173</v>
      </c>
      <c r="F140" s="183">
        <v>100</v>
      </c>
      <c r="G140" s="183">
        <v>100</v>
      </c>
      <c r="H140" s="83">
        <v>100</v>
      </c>
      <c r="I140" s="10">
        <v>100</v>
      </c>
      <c r="J140" s="187">
        <v>99</v>
      </c>
      <c r="K140" s="83">
        <v>100</v>
      </c>
      <c r="L140" s="10">
        <v>100</v>
      </c>
      <c r="M140" s="989"/>
      <c r="N140" s="1007">
        <f t="shared" si="19"/>
        <v>0</v>
      </c>
    </row>
    <row r="141" spans="1:14" ht="15">
      <c r="A141" s="177">
        <v>642</v>
      </c>
      <c r="B141" s="3"/>
      <c r="C141" s="145"/>
      <c r="D141" s="559"/>
      <c r="E141" s="548" t="s">
        <v>174</v>
      </c>
      <c r="F141" s="178">
        <v>8</v>
      </c>
      <c r="G141" s="178">
        <v>8</v>
      </c>
      <c r="H141" s="5">
        <v>10</v>
      </c>
      <c r="I141" s="4">
        <v>10</v>
      </c>
      <c r="J141" s="178">
        <v>8</v>
      </c>
      <c r="K141" s="5">
        <f>K142</f>
        <v>10</v>
      </c>
      <c r="L141" s="4">
        <f>L142</f>
        <v>10</v>
      </c>
      <c r="M141" s="990">
        <f>M142</f>
        <v>8</v>
      </c>
      <c r="N141" s="1009">
        <f t="shared" si="19"/>
        <v>80</v>
      </c>
    </row>
    <row r="142" spans="1:14" ht="15">
      <c r="A142" s="217">
        <v>642006</v>
      </c>
      <c r="B142" s="105"/>
      <c r="C142" s="712">
        <v>111</v>
      </c>
      <c r="D142" s="586" t="s">
        <v>175</v>
      </c>
      <c r="E142" s="551" t="s">
        <v>176</v>
      </c>
      <c r="F142" s="180">
        <v>8</v>
      </c>
      <c r="G142" s="180">
        <v>8</v>
      </c>
      <c r="H142" s="80">
        <v>10</v>
      </c>
      <c r="I142" s="37">
        <v>10</v>
      </c>
      <c r="J142" s="196">
        <v>8</v>
      </c>
      <c r="K142" s="80">
        <v>10</v>
      </c>
      <c r="L142" s="81">
        <v>10</v>
      </c>
      <c r="M142" s="991">
        <v>8</v>
      </c>
      <c r="N142" s="1006">
        <f t="shared" si="19"/>
        <v>80</v>
      </c>
    </row>
    <row r="143" spans="1:14" ht="15.75" thickBot="1">
      <c r="A143" s="212"/>
      <c r="B143" s="98"/>
      <c r="C143" s="98"/>
      <c r="D143" s="643"/>
      <c r="E143" s="582"/>
      <c r="F143" s="350"/>
      <c r="G143" s="350"/>
      <c r="H143" s="108"/>
      <c r="I143" s="99"/>
      <c r="J143" s="241"/>
      <c r="K143" s="212"/>
      <c r="L143" s="108"/>
      <c r="M143" s="1020"/>
      <c r="N143" s="1014"/>
    </row>
    <row r="144" spans="1:14" ht="15.75" thickBot="1">
      <c r="A144" s="71" t="s">
        <v>177</v>
      </c>
      <c r="B144" s="18"/>
      <c r="C144" s="18"/>
      <c r="D144" s="66"/>
      <c r="E144" s="59" t="s">
        <v>178</v>
      </c>
      <c r="F144" s="19">
        <v>2082</v>
      </c>
      <c r="G144" s="19">
        <v>1316</v>
      </c>
      <c r="H144" s="72">
        <v>2500</v>
      </c>
      <c r="I144" s="70">
        <v>2500</v>
      </c>
      <c r="J144" s="19">
        <v>2370</v>
      </c>
      <c r="K144" s="72">
        <v>7500</v>
      </c>
      <c r="L144" s="70">
        <f>L145</f>
        <v>7500</v>
      </c>
      <c r="M144" s="1016">
        <f>M145</f>
        <v>2238.52</v>
      </c>
      <c r="N144" s="982">
        <f>(100/L144)*M144</f>
        <v>29.846933333333336</v>
      </c>
    </row>
    <row r="145" spans="1:21" ht="15">
      <c r="A145" s="215">
        <v>637</v>
      </c>
      <c r="B145" s="74"/>
      <c r="C145" s="74">
        <v>111</v>
      </c>
      <c r="D145" s="779" t="s">
        <v>179</v>
      </c>
      <c r="E145" s="600" t="s">
        <v>180</v>
      </c>
      <c r="F145" s="233">
        <v>2082</v>
      </c>
      <c r="G145" s="233">
        <v>1316</v>
      </c>
      <c r="H145" s="75">
        <v>2500</v>
      </c>
      <c r="I145" s="73">
        <v>2500</v>
      </c>
      <c r="J145" s="233">
        <v>2370</v>
      </c>
      <c r="K145" s="75">
        <v>7500</v>
      </c>
      <c r="L145" s="73">
        <v>7500</v>
      </c>
      <c r="M145" s="1021">
        <v>2238.52</v>
      </c>
      <c r="N145" s="1009">
        <f>(100/L145)*M145</f>
        <v>29.846933333333336</v>
      </c>
      <c r="U145" s="201"/>
    </row>
    <row r="146" spans="1:21" ht="15.75" thickBot="1">
      <c r="A146" s="275"/>
      <c r="B146" s="110"/>
      <c r="C146" s="110"/>
      <c r="D146" s="595"/>
      <c r="E146" s="601"/>
      <c r="F146" s="350"/>
      <c r="G146" s="350"/>
      <c r="H146" s="108"/>
      <c r="I146" s="37"/>
      <c r="J146" s="198"/>
      <c r="K146" s="37"/>
      <c r="L146" s="37"/>
      <c r="M146" s="994"/>
      <c r="N146" s="975"/>
      <c r="U146" s="201"/>
    </row>
    <row r="147" spans="1:14" ht="15.75" thickBot="1">
      <c r="A147" s="1" t="s">
        <v>181</v>
      </c>
      <c r="B147" s="2"/>
      <c r="C147" s="2"/>
      <c r="D147" s="356"/>
      <c r="E147" s="602" t="s">
        <v>182</v>
      </c>
      <c r="F147" s="242">
        <f>F148</f>
        <v>11571</v>
      </c>
      <c r="G147" s="242">
        <f>G148</f>
        <v>9626</v>
      </c>
      <c r="H147" s="60">
        <f>H148</f>
        <v>14650</v>
      </c>
      <c r="I147" s="60">
        <f>I148</f>
        <v>14650</v>
      </c>
      <c r="J147" s="60">
        <f>J148</f>
        <v>9892</v>
      </c>
      <c r="K147" s="60">
        <v>13150</v>
      </c>
      <c r="L147" s="60">
        <f>L148</f>
        <v>13150</v>
      </c>
      <c r="M147" s="984">
        <f>M148</f>
        <v>2415.6</v>
      </c>
      <c r="N147" s="982">
        <f aca="true" t="shared" si="20" ref="N147:N152">(100/L147)*M147</f>
        <v>18.369581749049427</v>
      </c>
    </row>
    <row r="148" spans="1:14" ht="15">
      <c r="A148" s="273">
        <v>65</v>
      </c>
      <c r="B148" s="101"/>
      <c r="C148" s="101"/>
      <c r="D148" s="596"/>
      <c r="E148" s="585" t="s">
        <v>183</v>
      </c>
      <c r="F148" s="234">
        <f>F149+F150+F151+F152</f>
        <v>11571</v>
      </c>
      <c r="G148" s="234">
        <f>G149+G150+G151+G152</f>
        <v>9626</v>
      </c>
      <c r="H148" s="113">
        <f aca="true" t="shared" si="21" ref="H148:M148">SUM(H149:H152)</f>
        <v>14650</v>
      </c>
      <c r="I148" s="113">
        <f t="shared" si="21"/>
        <v>14650</v>
      </c>
      <c r="J148" s="234">
        <f t="shared" si="21"/>
        <v>9892</v>
      </c>
      <c r="K148" s="113">
        <f t="shared" si="21"/>
        <v>13150</v>
      </c>
      <c r="L148" s="113">
        <f t="shared" si="21"/>
        <v>13150</v>
      </c>
      <c r="M148" s="1022">
        <f t="shared" si="21"/>
        <v>2415.6</v>
      </c>
      <c r="N148" s="1009">
        <f t="shared" si="20"/>
        <v>18.369581749049427</v>
      </c>
    </row>
    <row r="149" spans="1:14" ht="15">
      <c r="A149" s="193">
        <v>651002</v>
      </c>
      <c r="B149" s="23"/>
      <c r="C149" s="23">
        <v>41</v>
      </c>
      <c r="D149" s="206" t="s">
        <v>75</v>
      </c>
      <c r="E149" s="578" t="s">
        <v>184</v>
      </c>
      <c r="F149" s="235">
        <v>6284</v>
      </c>
      <c r="G149" s="235">
        <v>4937</v>
      </c>
      <c r="H149" s="598">
        <v>5100</v>
      </c>
      <c r="I149" s="114">
        <v>5100</v>
      </c>
      <c r="J149" s="235">
        <v>3884</v>
      </c>
      <c r="K149" s="598">
        <v>3600</v>
      </c>
      <c r="L149" s="114">
        <v>3600</v>
      </c>
      <c r="M149" s="1023">
        <v>790.39</v>
      </c>
      <c r="N149" s="1007">
        <f t="shared" si="20"/>
        <v>21.955277777777777</v>
      </c>
    </row>
    <row r="150" spans="1:14" ht="15">
      <c r="A150" s="952">
        <v>651002</v>
      </c>
      <c r="B150" s="288">
        <v>20</v>
      </c>
      <c r="C150" s="953">
        <v>41</v>
      </c>
      <c r="D150" s="954" t="s">
        <v>75</v>
      </c>
      <c r="E150" s="955" t="s">
        <v>445</v>
      </c>
      <c r="F150" s="636"/>
      <c r="G150" s="636"/>
      <c r="H150" s="794">
        <v>4000</v>
      </c>
      <c r="I150" s="300">
        <v>3750</v>
      </c>
      <c r="J150" s="636">
        <v>585</v>
      </c>
      <c r="K150" s="794">
        <v>4000</v>
      </c>
      <c r="L150" s="300">
        <v>4000</v>
      </c>
      <c r="M150" s="1024">
        <v>104.1</v>
      </c>
      <c r="N150" s="1007">
        <f t="shared" si="20"/>
        <v>2.6025</v>
      </c>
    </row>
    <row r="151" spans="1:14" ht="15">
      <c r="A151" s="195">
        <v>651003</v>
      </c>
      <c r="B151" s="7">
        <v>50</v>
      </c>
      <c r="C151" s="9">
        <v>41</v>
      </c>
      <c r="D151" s="119" t="s">
        <v>75</v>
      </c>
      <c r="E151" s="359" t="s">
        <v>185</v>
      </c>
      <c r="F151" s="263">
        <v>3942</v>
      </c>
      <c r="G151" s="263">
        <v>3781</v>
      </c>
      <c r="H151" s="569">
        <v>4200</v>
      </c>
      <c r="I151" s="56">
        <v>4200</v>
      </c>
      <c r="J151" s="189">
        <v>3912</v>
      </c>
      <c r="K151" s="569">
        <v>4200</v>
      </c>
      <c r="L151" s="56">
        <v>4200</v>
      </c>
      <c r="M151" s="996">
        <v>852.15</v>
      </c>
      <c r="N151" s="1007">
        <f t="shared" si="20"/>
        <v>20.28928571428571</v>
      </c>
    </row>
    <row r="152" spans="1:14" ht="15">
      <c r="A152" s="192">
        <v>653001</v>
      </c>
      <c r="B152" s="33"/>
      <c r="C152" s="33">
        <v>41</v>
      </c>
      <c r="D152" s="736" t="s">
        <v>75</v>
      </c>
      <c r="E152" s="590" t="s">
        <v>186</v>
      </c>
      <c r="F152" s="605">
        <v>1345</v>
      </c>
      <c r="G152" s="605">
        <v>908</v>
      </c>
      <c r="H152" s="576">
        <v>1350</v>
      </c>
      <c r="I152" s="90">
        <v>1600</v>
      </c>
      <c r="J152" s="236">
        <v>1511</v>
      </c>
      <c r="K152" s="576">
        <v>1350</v>
      </c>
      <c r="L152" s="90">
        <v>1350</v>
      </c>
      <c r="M152" s="1025">
        <v>668.96</v>
      </c>
      <c r="N152" s="1007">
        <f t="shared" si="20"/>
        <v>49.552592592592596</v>
      </c>
    </row>
    <row r="153" spans="1:14" ht="15.75" thickBot="1">
      <c r="A153" s="195"/>
      <c r="B153" s="16"/>
      <c r="C153" s="221"/>
      <c r="D153" s="137"/>
      <c r="E153" s="603"/>
      <c r="F153" s="350"/>
      <c r="G153" s="350"/>
      <c r="H153" s="37"/>
      <c r="I153" s="13"/>
      <c r="J153" s="196"/>
      <c r="K153" s="37"/>
      <c r="L153" s="13"/>
      <c r="M153" s="196"/>
      <c r="N153" s="1026"/>
    </row>
    <row r="154" spans="1:14" ht="15.75" thickBot="1">
      <c r="A154" s="17" t="s">
        <v>187</v>
      </c>
      <c r="B154" s="18"/>
      <c r="C154" s="706"/>
      <c r="D154" s="597"/>
      <c r="E154" s="604" t="s">
        <v>188</v>
      </c>
      <c r="F154" s="30">
        <f>SUM(F155+F160)</f>
        <v>526</v>
      </c>
      <c r="G154" s="30">
        <f>SUM(G155+G160)</f>
        <v>434</v>
      </c>
      <c r="H154" s="808"/>
      <c r="I154" s="809"/>
      <c r="J154" s="19"/>
      <c r="K154" s="810"/>
      <c r="L154" s="811"/>
      <c r="M154" s="116"/>
      <c r="N154" s="981"/>
    </row>
    <row r="155" spans="1:14" ht="15">
      <c r="A155" s="208">
        <v>62</v>
      </c>
      <c r="B155" s="74"/>
      <c r="C155" s="707"/>
      <c r="D155" s="584"/>
      <c r="E155" s="585" t="s">
        <v>77</v>
      </c>
      <c r="F155" s="233">
        <v>61</v>
      </c>
      <c r="G155" s="233">
        <v>125</v>
      </c>
      <c r="H155" s="75"/>
      <c r="I155" s="73"/>
      <c r="J155" s="233"/>
      <c r="K155" s="75"/>
      <c r="L155" s="812"/>
      <c r="M155" s="233"/>
      <c r="N155" s="974"/>
    </row>
    <row r="156" spans="1:14" ht="15">
      <c r="A156" s="193">
        <v>623000</v>
      </c>
      <c r="B156" s="23"/>
      <c r="C156" s="696">
        <v>111</v>
      </c>
      <c r="D156" s="566" t="s">
        <v>189</v>
      </c>
      <c r="E156" s="549" t="s">
        <v>79</v>
      </c>
      <c r="F156" s="231">
        <v>19</v>
      </c>
      <c r="G156" s="231">
        <v>39</v>
      </c>
      <c r="H156" s="54"/>
      <c r="I156" s="22"/>
      <c r="J156" s="194"/>
      <c r="K156" s="54"/>
      <c r="L156" s="22"/>
      <c r="M156" s="194"/>
      <c r="N156" s="815"/>
    </row>
    <row r="157" spans="1:14" ht="15">
      <c r="A157" s="184">
        <v>625002</v>
      </c>
      <c r="B157" s="9"/>
      <c r="C157" s="14">
        <v>111</v>
      </c>
      <c r="D157" s="557" t="s">
        <v>189</v>
      </c>
      <c r="E157" s="509" t="s">
        <v>81</v>
      </c>
      <c r="F157" s="226">
        <v>26</v>
      </c>
      <c r="G157" s="226">
        <v>54</v>
      </c>
      <c r="H157" s="49"/>
      <c r="I157" s="8"/>
      <c r="J157" s="185"/>
      <c r="K157" s="49"/>
      <c r="L157" s="8"/>
      <c r="M157" s="185"/>
      <c r="N157" s="817"/>
    </row>
    <row r="158" spans="1:14" ht="15">
      <c r="A158" s="184">
        <v>625003</v>
      </c>
      <c r="B158" s="9"/>
      <c r="C158" s="14">
        <v>111</v>
      </c>
      <c r="D158" s="557" t="s">
        <v>189</v>
      </c>
      <c r="E158" s="509" t="s">
        <v>82</v>
      </c>
      <c r="F158" s="226">
        <v>2</v>
      </c>
      <c r="G158" s="226">
        <v>3</v>
      </c>
      <c r="H158" s="49"/>
      <c r="I158" s="8"/>
      <c r="J158" s="185"/>
      <c r="K158" s="49"/>
      <c r="L158" s="8"/>
      <c r="M158" s="185"/>
      <c r="N158" s="817"/>
    </row>
    <row r="159" spans="1:14" ht="15">
      <c r="A159" s="184">
        <v>625004</v>
      </c>
      <c r="B159" s="14"/>
      <c r="C159" s="14">
        <v>111</v>
      </c>
      <c r="D159" s="557" t="s">
        <v>189</v>
      </c>
      <c r="E159" s="509" t="s">
        <v>83</v>
      </c>
      <c r="F159" s="1030">
        <v>6</v>
      </c>
      <c r="G159" s="225">
        <v>12</v>
      </c>
      <c r="H159" s="49"/>
      <c r="I159" s="8"/>
      <c r="J159" s="185"/>
      <c r="K159" s="49"/>
      <c r="L159" s="8"/>
      <c r="M159" s="185"/>
      <c r="N159" s="975"/>
    </row>
    <row r="160" spans="1:14" ht="15">
      <c r="A160" s="177">
        <v>63</v>
      </c>
      <c r="B160" s="3"/>
      <c r="C160" s="145"/>
      <c r="D160" s="559"/>
      <c r="E160" s="548" t="s">
        <v>167</v>
      </c>
      <c r="F160" s="191">
        <v>465</v>
      </c>
      <c r="G160" s="191">
        <v>309</v>
      </c>
      <c r="H160" s="5"/>
      <c r="I160" s="4"/>
      <c r="J160" s="178"/>
      <c r="K160" s="5"/>
      <c r="L160" s="4"/>
      <c r="M160" s="178"/>
      <c r="N160" s="1028"/>
    </row>
    <row r="161" spans="1:14" ht="15">
      <c r="A161" s="186">
        <v>637027</v>
      </c>
      <c r="B161" s="11"/>
      <c r="C161" s="219">
        <v>111</v>
      </c>
      <c r="D161" s="554" t="s">
        <v>189</v>
      </c>
      <c r="E161" s="550" t="s">
        <v>190</v>
      </c>
      <c r="F161" s="180">
        <v>465</v>
      </c>
      <c r="G161" s="180">
        <v>309</v>
      </c>
      <c r="H161" s="83"/>
      <c r="I161" s="10"/>
      <c r="J161" s="187"/>
      <c r="K161" s="83"/>
      <c r="L161" s="10"/>
      <c r="M161" s="187"/>
      <c r="N161" s="1027"/>
    </row>
    <row r="162" spans="1:14" ht="15.75" thickBot="1">
      <c r="A162" s="272"/>
      <c r="B162" s="28"/>
      <c r="C162" s="711"/>
      <c r="D162" s="583"/>
      <c r="E162" s="608"/>
      <c r="F162" s="350"/>
      <c r="G162" s="350"/>
      <c r="H162" s="130"/>
      <c r="I162" s="21"/>
      <c r="J162" s="191"/>
      <c r="K162" s="130"/>
      <c r="L162" s="21"/>
      <c r="M162" s="191"/>
      <c r="N162" s="1029"/>
    </row>
    <row r="163" spans="1:14" ht="15.75" thickBot="1">
      <c r="A163" s="17" t="s">
        <v>191</v>
      </c>
      <c r="B163" s="18"/>
      <c r="C163" s="706"/>
      <c r="D163" s="553"/>
      <c r="E163" s="546" t="s">
        <v>352</v>
      </c>
      <c r="F163" s="60">
        <f>F164+F166+F172+F180+F178+F176</f>
        <v>1718</v>
      </c>
      <c r="G163" s="60">
        <f>G164+G166+G172+G180+G178+G176</f>
        <v>3547</v>
      </c>
      <c r="H163" s="72">
        <f>H164+H166+H172+H176+H180+H184+H178</f>
        <v>4400</v>
      </c>
      <c r="I163" s="72">
        <f>I164+I166+I172+I176+I178+I180+I184</f>
        <v>4951</v>
      </c>
      <c r="J163" s="19">
        <f>J164+J166+J172+J176+J178+J180+J184</f>
        <v>4449</v>
      </c>
      <c r="K163" s="72">
        <f>K164+K166+K171+K175+K177+K179+K181</f>
        <v>4166</v>
      </c>
      <c r="L163" s="72">
        <f>L164+L166+L171+L175+L177+L179+L181</f>
        <v>4166</v>
      </c>
      <c r="M163" s="984">
        <f>M164+M166+M171+M175+M177+M179+M181</f>
        <v>12.35</v>
      </c>
      <c r="N163" s="982">
        <f aca="true" t="shared" si="22" ref="N163:N168">(100/L163)*M163</f>
        <v>0.29644743158905423</v>
      </c>
    </row>
    <row r="164" spans="1:21" ht="15">
      <c r="A164" s="273">
        <v>632</v>
      </c>
      <c r="B164" s="101"/>
      <c r="C164" s="151"/>
      <c r="D164" s="584"/>
      <c r="E164" s="609" t="s">
        <v>87</v>
      </c>
      <c r="F164" s="237">
        <v>327</v>
      </c>
      <c r="G164" s="237">
        <v>242</v>
      </c>
      <c r="H164" s="142">
        <v>1000</v>
      </c>
      <c r="I164" s="117">
        <v>140</v>
      </c>
      <c r="J164" s="237">
        <v>140</v>
      </c>
      <c r="K164" s="142">
        <f>K165</f>
        <v>1000</v>
      </c>
      <c r="L164" s="117">
        <f>L165</f>
        <v>1000</v>
      </c>
      <c r="M164" s="1034">
        <f>M165</f>
        <v>12.35</v>
      </c>
      <c r="N164" s="1009">
        <f t="shared" si="22"/>
        <v>1.235</v>
      </c>
      <c r="U164" s="201"/>
    </row>
    <row r="165" spans="1:20" ht="15">
      <c r="A165" s="186">
        <v>632001</v>
      </c>
      <c r="B165" s="50">
        <v>3</v>
      </c>
      <c r="C165" s="122">
        <v>41</v>
      </c>
      <c r="D165" s="554" t="s">
        <v>192</v>
      </c>
      <c r="E165" s="551" t="s">
        <v>193</v>
      </c>
      <c r="F165" s="231">
        <v>327</v>
      </c>
      <c r="G165" s="231">
        <v>242</v>
      </c>
      <c r="H165" s="118">
        <v>1000</v>
      </c>
      <c r="I165" s="96">
        <v>140</v>
      </c>
      <c r="J165" s="231">
        <v>140</v>
      </c>
      <c r="K165" s="118">
        <v>1000</v>
      </c>
      <c r="L165" s="96">
        <v>1000</v>
      </c>
      <c r="M165" s="1035">
        <v>12.35</v>
      </c>
      <c r="N165" s="1007">
        <f t="shared" si="22"/>
        <v>1.235</v>
      </c>
      <c r="T165" s="201"/>
    </row>
    <row r="166" spans="1:14" ht="15">
      <c r="A166" s="207">
        <v>633</v>
      </c>
      <c r="B166" s="109"/>
      <c r="C166" s="708"/>
      <c r="D166" s="559"/>
      <c r="E166" s="548" t="s">
        <v>167</v>
      </c>
      <c r="F166" s="181">
        <v>1130</v>
      </c>
      <c r="G166" s="181">
        <v>2698</v>
      </c>
      <c r="H166" s="5">
        <v>1500</v>
      </c>
      <c r="I166" s="4">
        <v>3310</v>
      </c>
      <c r="J166" s="178">
        <f>SUM(J167:J171)</f>
        <v>3808</v>
      </c>
      <c r="K166" s="5">
        <f>SUM(K167:K170)</f>
        <v>1500</v>
      </c>
      <c r="L166" s="4">
        <f>SUM(L167:L170)</f>
        <v>1500</v>
      </c>
      <c r="M166" s="990">
        <f>SUM(M167:M170)</f>
        <v>0</v>
      </c>
      <c r="N166" s="1009">
        <f t="shared" si="22"/>
        <v>0</v>
      </c>
    </row>
    <row r="167" spans="1:14" ht="15">
      <c r="A167" s="195">
        <v>633006</v>
      </c>
      <c r="B167" s="23"/>
      <c r="C167" s="712">
        <v>41</v>
      </c>
      <c r="D167" s="586" t="s">
        <v>192</v>
      </c>
      <c r="E167" s="581" t="s">
        <v>94</v>
      </c>
      <c r="F167" s="606">
        <v>1000</v>
      </c>
      <c r="G167" s="815">
        <v>1029</v>
      </c>
      <c r="H167" s="54">
        <v>1000</v>
      </c>
      <c r="I167" s="22">
        <v>2490</v>
      </c>
      <c r="J167" s="231">
        <v>2485</v>
      </c>
      <c r="K167" s="118">
        <v>1000</v>
      </c>
      <c r="L167" s="22">
        <v>1000</v>
      </c>
      <c r="M167" s="987"/>
      <c r="N167" s="1007">
        <f t="shared" si="22"/>
        <v>0</v>
      </c>
    </row>
    <row r="168" spans="1:22" ht="15">
      <c r="A168" s="184">
        <v>633016</v>
      </c>
      <c r="B168" s="9"/>
      <c r="C168" s="14">
        <v>41</v>
      </c>
      <c r="D168" s="557" t="s">
        <v>192</v>
      </c>
      <c r="E168" s="509" t="s">
        <v>194</v>
      </c>
      <c r="F168" s="198"/>
      <c r="G168" s="198"/>
      <c r="H168" s="37"/>
      <c r="I168" s="37">
        <v>710</v>
      </c>
      <c r="J168" s="196">
        <v>710</v>
      </c>
      <c r="K168" s="49">
        <v>500</v>
      </c>
      <c r="L168" s="37">
        <v>500</v>
      </c>
      <c r="M168" s="994"/>
      <c r="N168" s="1007">
        <f t="shared" si="22"/>
        <v>0</v>
      </c>
      <c r="V168" s="202"/>
    </row>
    <row r="169" spans="1:22" ht="15">
      <c r="A169" s="785">
        <v>633006</v>
      </c>
      <c r="B169" s="34">
        <v>7</v>
      </c>
      <c r="C169" s="89">
        <v>41</v>
      </c>
      <c r="D169" s="557" t="s">
        <v>192</v>
      </c>
      <c r="E169" s="509" t="s">
        <v>457</v>
      </c>
      <c r="F169" s="185"/>
      <c r="G169" s="185"/>
      <c r="H169" s="49">
        <v>500</v>
      </c>
      <c r="I169" s="8">
        <v>450</v>
      </c>
      <c r="J169" s="185">
        <v>107</v>
      </c>
      <c r="K169" s="49"/>
      <c r="L169" s="8"/>
      <c r="M169" s="988"/>
      <c r="N169" s="817"/>
      <c r="U169" s="201"/>
      <c r="V169" s="201"/>
    </row>
    <row r="170" spans="1:24" ht="15">
      <c r="A170" s="186">
        <v>633010</v>
      </c>
      <c r="B170" s="50"/>
      <c r="C170" s="122">
        <v>41</v>
      </c>
      <c r="D170" s="554" t="s">
        <v>192</v>
      </c>
      <c r="E170" s="550" t="s">
        <v>419</v>
      </c>
      <c r="F170" s="187">
        <v>130</v>
      </c>
      <c r="G170" s="187"/>
      <c r="H170" s="83"/>
      <c r="I170" s="10"/>
      <c r="J170" s="187"/>
      <c r="K170" s="83"/>
      <c r="L170" s="10"/>
      <c r="M170" s="989"/>
      <c r="N170" s="975"/>
      <c r="X170" s="348"/>
    </row>
    <row r="171" spans="1:21" ht="15">
      <c r="A171" s="208">
        <v>634</v>
      </c>
      <c r="B171" s="109"/>
      <c r="C171" s="708"/>
      <c r="D171" s="554"/>
      <c r="E171" s="577" t="s">
        <v>115</v>
      </c>
      <c r="F171" s="181">
        <f aca="true" t="shared" si="23" ref="F171:M171">F172+F173+F174</f>
        <v>310</v>
      </c>
      <c r="G171" s="178">
        <f t="shared" si="23"/>
        <v>630</v>
      </c>
      <c r="H171" s="5">
        <f t="shared" si="23"/>
        <v>966</v>
      </c>
      <c r="I171" s="5">
        <f t="shared" si="23"/>
        <v>506</v>
      </c>
      <c r="J171" s="178">
        <f t="shared" si="23"/>
        <v>506</v>
      </c>
      <c r="K171" s="5">
        <f t="shared" si="23"/>
        <v>966</v>
      </c>
      <c r="L171" s="5">
        <f t="shared" si="23"/>
        <v>966</v>
      </c>
      <c r="M171" s="986">
        <f t="shared" si="23"/>
        <v>0</v>
      </c>
      <c r="N171" s="1009">
        <f aca="true" t="shared" si="24" ref="N171:N176">(100/L171)*M171</f>
        <v>0</v>
      </c>
      <c r="U171" s="201"/>
    </row>
    <row r="172" spans="1:21" ht="15">
      <c r="A172" s="193">
        <v>634001</v>
      </c>
      <c r="B172" s="23">
        <v>1</v>
      </c>
      <c r="C172" s="696">
        <v>41</v>
      </c>
      <c r="D172" s="566" t="s">
        <v>192</v>
      </c>
      <c r="E172" s="578" t="s">
        <v>196</v>
      </c>
      <c r="F172" s="244">
        <v>131</v>
      </c>
      <c r="G172" s="183">
        <v>251</v>
      </c>
      <c r="H172" s="94">
        <v>350</v>
      </c>
      <c r="I172" s="6">
        <v>291</v>
      </c>
      <c r="J172" s="183">
        <v>291</v>
      </c>
      <c r="K172" s="94">
        <v>350</v>
      </c>
      <c r="L172" s="6">
        <v>350</v>
      </c>
      <c r="M172" s="992"/>
      <c r="N172" s="1013">
        <f t="shared" si="24"/>
        <v>0</v>
      </c>
      <c r="U172" s="201"/>
    </row>
    <row r="173" spans="1:14" ht="15">
      <c r="A173" s="184">
        <v>634002</v>
      </c>
      <c r="B173" s="9"/>
      <c r="C173" s="14">
        <v>41</v>
      </c>
      <c r="D173" s="557" t="s">
        <v>192</v>
      </c>
      <c r="E173" s="509" t="s">
        <v>197</v>
      </c>
      <c r="F173" s="226">
        <v>76</v>
      </c>
      <c r="G173" s="226">
        <v>256</v>
      </c>
      <c r="H173" s="575">
        <v>500</v>
      </c>
      <c r="I173" s="26">
        <v>92</v>
      </c>
      <c r="J173" s="227">
        <v>92</v>
      </c>
      <c r="K173" s="962">
        <v>500</v>
      </c>
      <c r="L173" s="1135">
        <v>500</v>
      </c>
      <c r="M173" s="1136"/>
      <c r="N173" s="1007">
        <f t="shared" si="24"/>
        <v>0</v>
      </c>
    </row>
    <row r="174" spans="1:14" ht="15">
      <c r="A174" s="186">
        <v>634003</v>
      </c>
      <c r="B174" s="11">
        <v>1</v>
      </c>
      <c r="C174" s="219">
        <v>41</v>
      </c>
      <c r="D174" s="554" t="s">
        <v>192</v>
      </c>
      <c r="E174" s="550" t="s">
        <v>122</v>
      </c>
      <c r="F174" s="225">
        <v>103</v>
      </c>
      <c r="G174" s="225">
        <v>123</v>
      </c>
      <c r="H174" s="83">
        <v>116</v>
      </c>
      <c r="I174" s="10">
        <v>123</v>
      </c>
      <c r="J174" s="187">
        <v>123</v>
      </c>
      <c r="K174" s="83">
        <v>116</v>
      </c>
      <c r="L174" s="26">
        <v>116</v>
      </c>
      <c r="M174" s="995"/>
      <c r="N174" s="1007">
        <f t="shared" si="24"/>
        <v>0</v>
      </c>
    </row>
    <row r="175" spans="1:14" ht="15">
      <c r="A175" s="207">
        <v>635</v>
      </c>
      <c r="B175" s="3"/>
      <c r="C175" s="145"/>
      <c r="D175" s="559"/>
      <c r="E175" s="548" t="s">
        <v>126</v>
      </c>
      <c r="F175" s="233"/>
      <c r="G175" s="233"/>
      <c r="H175" s="5">
        <v>400</v>
      </c>
      <c r="I175" s="4"/>
      <c r="J175" s="178"/>
      <c r="K175" s="5">
        <f>K176</f>
        <v>400</v>
      </c>
      <c r="L175" s="4">
        <f>L176</f>
        <v>400</v>
      </c>
      <c r="M175" s="990">
        <f>M176</f>
        <v>0</v>
      </c>
      <c r="N175" s="1009">
        <f t="shared" si="24"/>
        <v>0</v>
      </c>
    </row>
    <row r="176" spans="1:14" ht="15">
      <c r="A176" s="179">
        <v>635006</v>
      </c>
      <c r="B176" s="78">
        <v>1</v>
      </c>
      <c r="C176" s="120">
        <v>41</v>
      </c>
      <c r="D176" s="559" t="s">
        <v>192</v>
      </c>
      <c r="E176" s="551" t="s">
        <v>198</v>
      </c>
      <c r="F176" s="233"/>
      <c r="G176" s="233"/>
      <c r="H176" s="5">
        <v>400</v>
      </c>
      <c r="I176" s="4"/>
      <c r="J176" s="178"/>
      <c r="K176" s="615">
        <v>400</v>
      </c>
      <c r="L176" s="121">
        <v>400</v>
      </c>
      <c r="M176" s="991"/>
      <c r="N176" s="1031">
        <f t="shared" si="24"/>
        <v>0</v>
      </c>
    </row>
    <row r="177" spans="1:14" ht="0.75" customHeight="1">
      <c r="A177" s="207">
        <v>636</v>
      </c>
      <c r="B177" s="3"/>
      <c r="C177" s="145"/>
      <c r="D177" s="559"/>
      <c r="E177" s="548" t="s">
        <v>199</v>
      </c>
      <c r="F177" s="180"/>
      <c r="G177" s="180"/>
      <c r="H177" s="615">
        <v>400</v>
      </c>
      <c r="I177" s="121"/>
      <c r="J177" s="180"/>
      <c r="K177" s="175"/>
      <c r="L177" s="92"/>
      <c r="M177" s="990"/>
      <c r="N177" s="1039"/>
    </row>
    <row r="178" spans="1:14" ht="15" hidden="1">
      <c r="A178" s="186">
        <v>636001</v>
      </c>
      <c r="B178" s="50"/>
      <c r="C178" s="122"/>
      <c r="D178" s="554" t="s">
        <v>88</v>
      </c>
      <c r="E178" s="550" t="s">
        <v>200</v>
      </c>
      <c r="F178" s="178"/>
      <c r="G178" s="178"/>
      <c r="H178" s="175"/>
      <c r="I178" s="92"/>
      <c r="J178" s="178"/>
      <c r="K178" s="615"/>
      <c r="L178" s="121"/>
      <c r="M178" s="991"/>
      <c r="N178" s="975"/>
    </row>
    <row r="179" spans="1:14" ht="15">
      <c r="A179" s="208">
        <v>637</v>
      </c>
      <c r="B179" s="109"/>
      <c r="C179" s="708"/>
      <c r="D179" s="554"/>
      <c r="E179" s="547" t="s">
        <v>138</v>
      </c>
      <c r="F179" s="233">
        <f>F180+F181</f>
        <v>130</v>
      </c>
      <c r="G179" s="233">
        <f>G180+G181</f>
        <v>356</v>
      </c>
      <c r="H179" s="75">
        <f>H180+H181</f>
        <v>150</v>
      </c>
      <c r="I179" s="75">
        <v>210</v>
      </c>
      <c r="J179" s="233">
        <v>210</v>
      </c>
      <c r="K179" s="75">
        <f>K180</f>
        <v>150</v>
      </c>
      <c r="L179" s="75">
        <f>L180</f>
        <v>150</v>
      </c>
      <c r="M179" s="985">
        <f>M180</f>
        <v>0</v>
      </c>
      <c r="N179" s="1009">
        <f>(100/L179)*M179</f>
        <v>0</v>
      </c>
    </row>
    <row r="180" spans="1:22" ht="15">
      <c r="A180" s="193">
        <v>637002</v>
      </c>
      <c r="B180" s="23"/>
      <c r="C180" s="696">
        <v>41</v>
      </c>
      <c r="D180" s="566" t="s">
        <v>192</v>
      </c>
      <c r="E180" s="562" t="s">
        <v>201</v>
      </c>
      <c r="F180" s="194">
        <v>130</v>
      </c>
      <c r="G180" s="194">
        <v>356</v>
      </c>
      <c r="H180" s="54">
        <v>150</v>
      </c>
      <c r="I180" s="54">
        <v>210</v>
      </c>
      <c r="J180" s="194">
        <v>210</v>
      </c>
      <c r="K180" s="54">
        <v>150</v>
      </c>
      <c r="L180" s="54">
        <v>150</v>
      </c>
      <c r="M180" s="1036"/>
      <c r="N180" s="1007">
        <f>(100/L180)*M180</f>
        <v>0</v>
      </c>
      <c r="V180" s="201"/>
    </row>
    <row r="181" spans="1:22" ht="15">
      <c r="A181" s="177">
        <v>642</v>
      </c>
      <c r="B181" s="3"/>
      <c r="C181" s="145"/>
      <c r="D181" s="559" t="s">
        <v>192</v>
      </c>
      <c r="E181" s="548" t="s">
        <v>176</v>
      </c>
      <c r="F181" s="1032"/>
      <c r="G181" s="180"/>
      <c r="H181" s="80"/>
      <c r="I181" s="80"/>
      <c r="J181" s="180"/>
      <c r="K181" s="5">
        <v>150</v>
      </c>
      <c r="L181" s="4">
        <v>150</v>
      </c>
      <c r="M181" s="990"/>
      <c r="N181" s="1009">
        <f>(100/L181)*M181</f>
        <v>0</v>
      </c>
      <c r="V181" s="201"/>
    </row>
    <row r="182" spans="1:14" ht="15">
      <c r="A182" s="195">
        <v>642006</v>
      </c>
      <c r="B182" s="78"/>
      <c r="C182" s="120">
        <v>41</v>
      </c>
      <c r="D182" s="559" t="s">
        <v>192</v>
      </c>
      <c r="E182" s="551" t="s">
        <v>367</v>
      </c>
      <c r="F182" s="236"/>
      <c r="G182" s="236"/>
      <c r="H182" s="576"/>
      <c r="I182" s="90"/>
      <c r="J182" s="236"/>
      <c r="K182" s="37">
        <v>150</v>
      </c>
      <c r="L182" s="81">
        <v>150</v>
      </c>
      <c r="M182" s="991"/>
      <c r="N182" s="1031">
        <f>(100/L182)*M182</f>
        <v>0</v>
      </c>
    </row>
    <row r="183" spans="1:14" ht="15.75" thickBot="1">
      <c r="A183" s="212"/>
      <c r="B183" s="28"/>
      <c r="C183" s="711"/>
      <c r="D183" s="583"/>
      <c r="E183" s="608"/>
      <c r="F183" s="236"/>
      <c r="G183" s="236"/>
      <c r="H183" s="576"/>
      <c r="I183" s="90"/>
      <c r="J183" s="236"/>
      <c r="K183" s="108"/>
      <c r="L183" s="29"/>
      <c r="M183" s="1037"/>
      <c r="N183" s="976"/>
    </row>
    <row r="184" spans="1:14" ht="15.75" thickBot="1">
      <c r="A184" s="199" t="s">
        <v>353</v>
      </c>
      <c r="B184" s="100"/>
      <c r="C184" s="57"/>
      <c r="D184" s="553"/>
      <c r="E184" s="546" t="s">
        <v>202</v>
      </c>
      <c r="F184" s="19"/>
      <c r="G184" s="19"/>
      <c r="H184" s="72">
        <f aca="true" t="shared" si="25" ref="H184:J185">H185</f>
        <v>1000</v>
      </c>
      <c r="I184" s="72">
        <f t="shared" si="25"/>
        <v>1000</v>
      </c>
      <c r="J184" s="60">
        <f t="shared" si="25"/>
        <v>0</v>
      </c>
      <c r="K184" s="72">
        <f aca="true" t="shared" si="26" ref="K184:M185">K185</f>
        <v>1000</v>
      </c>
      <c r="L184" s="72">
        <f t="shared" si="26"/>
        <v>1000</v>
      </c>
      <c r="M184" s="984">
        <f t="shared" si="26"/>
        <v>0</v>
      </c>
      <c r="N184" s="982">
        <f>(100/L184)*M184</f>
        <v>0</v>
      </c>
    </row>
    <row r="185" spans="1:22" ht="15">
      <c r="A185" s="208">
        <v>63</v>
      </c>
      <c r="B185" s="74"/>
      <c r="C185" s="707"/>
      <c r="D185" s="554"/>
      <c r="E185" s="547" t="s">
        <v>167</v>
      </c>
      <c r="F185" s="233"/>
      <c r="G185" s="233"/>
      <c r="H185" s="75">
        <f t="shared" si="25"/>
        <v>1000</v>
      </c>
      <c r="I185" s="75">
        <f t="shared" si="25"/>
        <v>1000</v>
      </c>
      <c r="J185" s="223">
        <f t="shared" si="25"/>
        <v>0</v>
      </c>
      <c r="K185" s="75">
        <f t="shared" si="26"/>
        <v>1000</v>
      </c>
      <c r="L185" s="75">
        <f t="shared" si="26"/>
        <v>1000</v>
      </c>
      <c r="M185" s="985">
        <f t="shared" si="26"/>
        <v>0</v>
      </c>
      <c r="N185" s="1009">
        <f>(100/L185)*M185</f>
        <v>0</v>
      </c>
      <c r="V185" s="201"/>
    </row>
    <row r="186" spans="1:22" ht="15">
      <c r="A186" s="179">
        <v>637004</v>
      </c>
      <c r="B186" s="78">
        <v>4</v>
      </c>
      <c r="C186" s="120">
        <v>41</v>
      </c>
      <c r="D186" s="559" t="s">
        <v>203</v>
      </c>
      <c r="E186" s="551" t="s">
        <v>204</v>
      </c>
      <c r="F186" s="187"/>
      <c r="G186" s="187"/>
      <c r="H186" s="80">
        <v>1000</v>
      </c>
      <c r="I186" s="80">
        <v>1000</v>
      </c>
      <c r="J186" s="240"/>
      <c r="K186" s="80">
        <v>1000</v>
      </c>
      <c r="L186" s="80">
        <v>1000</v>
      </c>
      <c r="M186" s="1038"/>
      <c r="N186" s="1031">
        <f>(100/L186)*M186</f>
        <v>0</v>
      </c>
      <c r="V186" s="201"/>
    </row>
    <row r="187" spans="1:14" ht="15.75" thickBot="1">
      <c r="A187" s="213"/>
      <c r="B187" s="28"/>
      <c r="C187" s="711"/>
      <c r="D187" s="583"/>
      <c r="E187" s="608"/>
      <c r="F187" s="350"/>
      <c r="G187" s="350"/>
      <c r="H187" s="108"/>
      <c r="I187" s="29"/>
      <c r="J187" s="239"/>
      <c r="K187" s="29"/>
      <c r="L187" s="29"/>
      <c r="M187" s="239"/>
      <c r="N187" s="976"/>
    </row>
    <row r="188" spans="1:14" ht="15.75" thickBot="1">
      <c r="A188" s="71" t="s">
        <v>205</v>
      </c>
      <c r="B188" s="18"/>
      <c r="C188" s="706"/>
      <c r="D188" s="553"/>
      <c r="E188" s="546" t="s">
        <v>206</v>
      </c>
      <c r="F188" s="19">
        <v>110633</v>
      </c>
      <c r="G188" s="19">
        <v>28813</v>
      </c>
      <c r="H188" s="808">
        <v>191519</v>
      </c>
      <c r="I188" s="809">
        <f>I189+I192</f>
        <v>202874</v>
      </c>
      <c r="J188" s="19">
        <f>J189+J192</f>
        <v>98590</v>
      </c>
      <c r="K188" s="808">
        <f>K189+K192</f>
        <v>108310</v>
      </c>
      <c r="L188" s="19">
        <f>L189+L192</f>
        <v>67450</v>
      </c>
      <c r="M188" s="984">
        <f>M189+M192</f>
        <v>2548.8</v>
      </c>
      <c r="N188" s="982">
        <f aca="true" t="shared" si="27" ref="N188:N195">(100/L188)*M188</f>
        <v>3.7787991104521867</v>
      </c>
    </row>
    <row r="189" spans="1:22" ht="15">
      <c r="A189" s="207">
        <v>633</v>
      </c>
      <c r="B189" s="101"/>
      <c r="C189" s="707"/>
      <c r="D189" s="559"/>
      <c r="E189" s="548" t="s">
        <v>167</v>
      </c>
      <c r="F189" s="178">
        <f>SUM(F190:F191)</f>
        <v>19981</v>
      </c>
      <c r="G189" s="178">
        <f>SUM(G190:G191)</f>
        <v>16221</v>
      </c>
      <c r="H189" s="130">
        <v>120039</v>
      </c>
      <c r="I189" s="21">
        <f>SUM(I190:I191)</f>
        <v>149229</v>
      </c>
      <c r="J189" s="191">
        <f>J190+J191+J195</f>
        <v>98336</v>
      </c>
      <c r="K189" s="130">
        <f>K190+K191</f>
        <v>50200</v>
      </c>
      <c r="L189" s="21">
        <f>L190+L191</f>
        <v>9340</v>
      </c>
      <c r="M189" s="1043">
        <f>M190+M191</f>
        <v>2548.8</v>
      </c>
      <c r="N189" s="1009">
        <f t="shared" si="27"/>
        <v>27.289079229122056</v>
      </c>
      <c r="V189" s="201"/>
    </row>
    <row r="190" spans="1:22" ht="15">
      <c r="A190" s="193">
        <v>633006</v>
      </c>
      <c r="B190" s="23">
        <v>7</v>
      </c>
      <c r="C190" s="696">
        <v>41</v>
      </c>
      <c r="D190" s="566" t="s">
        <v>145</v>
      </c>
      <c r="E190" s="562" t="s">
        <v>207</v>
      </c>
      <c r="F190" s="194">
        <v>19981</v>
      </c>
      <c r="G190" s="194">
        <v>14799</v>
      </c>
      <c r="H190" s="54">
        <v>119839</v>
      </c>
      <c r="I190" s="96">
        <v>149029</v>
      </c>
      <c r="J190" s="194">
        <v>98336</v>
      </c>
      <c r="K190" s="118">
        <v>50000</v>
      </c>
      <c r="L190" s="96">
        <v>9140</v>
      </c>
      <c r="M190" s="1035">
        <v>2548.8</v>
      </c>
      <c r="N190" s="1040">
        <f t="shared" si="27"/>
        <v>27.88621444201313</v>
      </c>
      <c r="V190" s="201"/>
    </row>
    <row r="191" spans="1:14" ht="15">
      <c r="A191" s="182">
        <v>633006</v>
      </c>
      <c r="B191" s="7">
        <v>8</v>
      </c>
      <c r="C191" s="709">
        <v>41</v>
      </c>
      <c r="D191" s="567" t="s">
        <v>145</v>
      </c>
      <c r="E191" s="549" t="s">
        <v>208</v>
      </c>
      <c r="F191" s="183"/>
      <c r="G191" s="183">
        <v>1422</v>
      </c>
      <c r="H191" s="49">
        <v>200</v>
      </c>
      <c r="I191" s="8">
        <v>200</v>
      </c>
      <c r="J191" s="185"/>
      <c r="K191" s="49">
        <v>200</v>
      </c>
      <c r="L191" s="8">
        <v>200</v>
      </c>
      <c r="M191" s="988"/>
      <c r="N191" s="1011">
        <f t="shared" si="27"/>
        <v>0</v>
      </c>
    </row>
    <row r="192" spans="1:14" ht="15">
      <c r="A192" s="207">
        <v>635</v>
      </c>
      <c r="B192" s="77"/>
      <c r="C192" s="86"/>
      <c r="D192" s="559"/>
      <c r="E192" s="548" t="s">
        <v>126</v>
      </c>
      <c r="F192" s="178">
        <v>90652</v>
      </c>
      <c r="G192" s="178">
        <v>12592</v>
      </c>
      <c r="H192" s="5">
        <v>71480</v>
      </c>
      <c r="I192" s="4">
        <f>SUM(I193:I195)</f>
        <v>53645</v>
      </c>
      <c r="J192" s="178">
        <v>254</v>
      </c>
      <c r="K192" s="5">
        <f>K193+K194+K195</f>
        <v>58110</v>
      </c>
      <c r="L192" s="4">
        <f>L193+L194+L195</f>
        <v>58110</v>
      </c>
      <c r="M192" s="990">
        <f>M193+M194+M195</f>
        <v>0</v>
      </c>
      <c r="N192" s="1009">
        <f t="shared" si="27"/>
        <v>0</v>
      </c>
    </row>
    <row r="193" spans="1:14" ht="15">
      <c r="A193" s="195">
        <v>635006</v>
      </c>
      <c r="B193" s="36"/>
      <c r="C193" s="40">
        <v>41</v>
      </c>
      <c r="D193" s="555"/>
      <c r="E193" s="562" t="s">
        <v>377</v>
      </c>
      <c r="F193" s="196">
        <v>88885</v>
      </c>
      <c r="G193" s="196">
        <v>12461</v>
      </c>
      <c r="H193" s="54">
        <v>63480</v>
      </c>
      <c r="I193" s="96">
        <v>45645</v>
      </c>
      <c r="J193" s="231">
        <v>254</v>
      </c>
      <c r="K193" s="54">
        <v>50110</v>
      </c>
      <c r="L193" s="22">
        <v>50110</v>
      </c>
      <c r="M193" s="987"/>
      <c r="N193" s="1040">
        <f t="shared" si="27"/>
        <v>0</v>
      </c>
    </row>
    <row r="194" spans="1:14" ht="15">
      <c r="A194" s="184">
        <v>635006</v>
      </c>
      <c r="B194" s="9">
        <v>1</v>
      </c>
      <c r="C194" s="14">
        <v>41</v>
      </c>
      <c r="D194" s="557" t="s">
        <v>145</v>
      </c>
      <c r="E194" s="549" t="s">
        <v>376</v>
      </c>
      <c r="F194" s="185"/>
      <c r="G194" s="185"/>
      <c r="H194" s="94">
        <v>3000</v>
      </c>
      <c r="I194" s="8">
        <v>3000</v>
      </c>
      <c r="J194" s="185"/>
      <c r="K194" s="94">
        <v>3000</v>
      </c>
      <c r="L194" s="6">
        <v>3000</v>
      </c>
      <c r="M194" s="992"/>
      <c r="N194" s="1007">
        <f t="shared" si="27"/>
        <v>0</v>
      </c>
    </row>
    <row r="195" spans="1:14" ht="15">
      <c r="A195" s="184">
        <v>635006</v>
      </c>
      <c r="B195" s="9">
        <v>7</v>
      </c>
      <c r="C195" s="14">
        <v>41</v>
      </c>
      <c r="D195" s="557" t="s">
        <v>145</v>
      </c>
      <c r="E195" s="509" t="s">
        <v>209</v>
      </c>
      <c r="F195" s="225">
        <v>1767</v>
      </c>
      <c r="G195" s="225">
        <v>131</v>
      </c>
      <c r="H195" s="49">
        <v>5000</v>
      </c>
      <c r="I195" s="8">
        <v>5000</v>
      </c>
      <c r="J195" s="185"/>
      <c r="K195" s="49">
        <v>5000</v>
      </c>
      <c r="L195" s="8">
        <v>5000</v>
      </c>
      <c r="M195" s="988"/>
      <c r="N195" s="1041">
        <f t="shared" si="27"/>
        <v>0</v>
      </c>
    </row>
    <row r="196" spans="1:14" ht="15.75" thickBot="1">
      <c r="A196" s="212"/>
      <c r="B196" s="98"/>
      <c r="C196" s="127"/>
      <c r="D196" s="588"/>
      <c r="E196" s="582"/>
      <c r="F196" s="350"/>
      <c r="G196" s="350"/>
      <c r="H196" s="108"/>
      <c r="I196" s="99"/>
      <c r="J196" s="241"/>
      <c r="K196" s="108"/>
      <c r="L196" s="99"/>
      <c r="M196" s="241"/>
      <c r="N196" s="1014"/>
    </row>
    <row r="197" spans="1:14" ht="15.75" thickBot="1">
      <c r="A197" s="341" t="s">
        <v>210</v>
      </c>
      <c r="B197" s="746"/>
      <c r="C197" s="745"/>
      <c r="D197" s="553"/>
      <c r="E197" s="617" t="s">
        <v>211</v>
      </c>
      <c r="F197" s="19">
        <f>SUM(F198+F200+F210+F213)</f>
        <v>88342</v>
      </c>
      <c r="G197" s="19">
        <f>SUM(G198+G200+G210+G213)</f>
        <v>68380</v>
      </c>
      <c r="H197" s="342">
        <f>H200+H210+H213+H198</f>
        <v>74900</v>
      </c>
      <c r="I197" s="150">
        <f>SUM(I198+I200+I210+I213)</f>
        <v>187490</v>
      </c>
      <c r="J197" s="19">
        <f>J198+J200+J210+J213</f>
        <v>67352</v>
      </c>
      <c r="K197" s="616">
        <f>K198+K200+K210+K213</f>
        <v>180500</v>
      </c>
      <c r="L197" s="70">
        <f>L198+L200+L210+L213</f>
        <v>180500</v>
      </c>
      <c r="M197" s="1044">
        <f>M198+M200+M210+M213</f>
        <v>13554.82</v>
      </c>
      <c r="N197" s="982">
        <f>(100/L197)*M197</f>
        <v>7.509595567867036</v>
      </c>
    </row>
    <row r="198" spans="1:14" ht="15">
      <c r="A198" s="208">
        <v>632</v>
      </c>
      <c r="B198" s="124"/>
      <c r="C198" s="719"/>
      <c r="D198" s="618"/>
      <c r="E198" s="609" t="s">
        <v>87</v>
      </c>
      <c r="F198" s="620">
        <v>500</v>
      </c>
      <c r="G198" s="620">
        <v>469</v>
      </c>
      <c r="H198" s="619">
        <v>500</v>
      </c>
      <c r="I198" s="222">
        <v>500</v>
      </c>
      <c r="J198" s="622">
        <v>439</v>
      </c>
      <c r="K198" s="621">
        <f>K199</f>
        <v>500</v>
      </c>
      <c r="L198" s="204">
        <f>L199</f>
        <v>500</v>
      </c>
      <c r="M198" s="1045">
        <f>M199</f>
        <v>404.56</v>
      </c>
      <c r="N198" s="1009">
        <f>(100/L198)*M198</f>
        <v>80.912</v>
      </c>
    </row>
    <row r="199" spans="1:14" ht="15">
      <c r="A199" s="186">
        <v>632001</v>
      </c>
      <c r="B199" s="125">
        <v>1</v>
      </c>
      <c r="C199" s="720">
        <v>41</v>
      </c>
      <c r="D199" s="612" t="s">
        <v>212</v>
      </c>
      <c r="E199" s="550" t="s">
        <v>89</v>
      </c>
      <c r="F199" s="236">
        <v>500</v>
      </c>
      <c r="G199" s="236">
        <v>469</v>
      </c>
      <c r="H199" s="576">
        <v>500</v>
      </c>
      <c r="I199" s="96">
        <v>500</v>
      </c>
      <c r="J199" s="187">
        <v>439</v>
      </c>
      <c r="K199" s="576">
        <v>500</v>
      </c>
      <c r="L199" s="81">
        <v>500</v>
      </c>
      <c r="M199" s="989">
        <v>404.56</v>
      </c>
      <c r="N199" s="1031">
        <f>(100/L199)*M199</f>
        <v>80.912</v>
      </c>
    </row>
    <row r="200" spans="1:14" ht="15">
      <c r="A200" s="208">
        <v>633</v>
      </c>
      <c r="B200" s="109"/>
      <c r="C200" s="708"/>
      <c r="D200" s="554"/>
      <c r="E200" s="547" t="s">
        <v>94</v>
      </c>
      <c r="F200" s="233">
        <f>SUM(F203:F209)</f>
        <v>4541</v>
      </c>
      <c r="G200" s="233">
        <f>SUM(G203:G209)</f>
        <v>7044</v>
      </c>
      <c r="H200" s="75">
        <f>H203+H205+H206+H209+H208+H204</f>
        <v>10400</v>
      </c>
      <c r="I200" s="4">
        <f>I203+I205+I206+I209+I208+I204+I201+I202+I207</f>
        <v>122990</v>
      </c>
      <c r="J200" s="233">
        <f>SUM(J201:J209)</f>
        <v>6038</v>
      </c>
      <c r="K200" s="75">
        <f>SUM(K201:K209)</f>
        <v>117500</v>
      </c>
      <c r="L200" s="73">
        <f>L203+L205+L206+L209+L208+L201+L202</f>
        <v>117500</v>
      </c>
      <c r="M200" s="1021">
        <f>M203+M205+M206+M209+M208</f>
        <v>305.15999999999997</v>
      </c>
      <c r="N200" s="1009">
        <f>(100/L200)*M200</f>
        <v>0.25971063829787233</v>
      </c>
    </row>
    <row r="201" spans="1:14" ht="15">
      <c r="A201" s="214">
        <v>633004</v>
      </c>
      <c r="B201" s="48">
        <v>2</v>
      </c>
      <c r="C201" s="717">
        <v>41</v>
      </c>
      <c r="D201" s="566" t="s">
        <v>212</v>
      </c>
      <c r="E201" s="562" t="s">
        <v>469</v>
      </c>
      <c r="F201" s="194"/>
      <c r="G201" s="815"/>
      <c r="H201" s="54"/>
      <c r="I201" s="54">
        <v>24</v>
      </c>
      <c r="J201" s="194">
        <v>18</v>
      </c>
      <c r="K201" s="54">
        <v>5000</v>
      </c>
      <c r="L201" s="54">
        <v>5000</v>
      </c>
      <c r="M201" s="1036"/>
      <c r="N201" s="1040">
        <f aca="true" t="shared" si="28" ref="N201:N209">(100/L201)*M201</f>
        <v>0</v>
      </c>
    </row>
    <row r="202" spans="1:14" ht="15">
      <c r="A202" s="816">
        <v>633004</v>
      </c>
      <c r="B202" s="34">
        <v>2</v>
      </c>
      <c r="C202" s="89">
        <v>111</v>
      </c>
      <c r="D202" s="557" t="s">
        <v>212</v>
      </c>
      <c r="E202" s="509" t="s">
        <v>470</v>
      </c>
      <c r="F202" s="185"/>
      <c r="G202" s="817"/>
      <c r="H202" s="94"/>
      <c r="I202" s="94">
        <v>111776</v>
      </c>
      <c r="J202" s="183">
        <v>1776</v>
      </c>
      <c r="K202" s="94">
        <v>105500</v>
      </c>
      <c r="L202" s="94">
        <v>105500</v>
      </c>
      <c r="M202" s="1046"/>
      <c r="N202" s="1007">
        <f t="shared" si="28"/>
        <v>0</v>
      </c>
    </row>
    <row r="203" spans="1:14" ht="15">
      <c r="A203" s="182">
        <v>633004</v>
      </c>
      <c r="B203" s="53">
        <v>3</v>
      </c>
      <c r="C203" s="88">
        <v>41</v>
      </c>
      <c r="D203" s="567" t="s">
        <v>212</v>
      </c>
      <c r="E203" s="549" t="s">
        <v>213</v>
      </c>
      <c r="F203" s="183">
        <v>1142</v>
      </c>
      <c r="G203" s="183">
        <v>3981</v>
      </c>
      <c r="H203" s="94">
        <v>5000</v>
      </c>
      <c r="I203" s="94">
        <v>5000</v>
      </c>
      <c r="J203" s="183">
        <v>511</v>
      </c>
      <c r="K203" s="94">
        <v>1000</v>
      </c>
      <c r="L203" s="94">
        <v>1000</v>
      </c>
      <c r="M203" s="1046"/>
      <c r="N203" s="1015">
        <f t="shared" si="28"/>
        <v>0</v>
      </c>
    </row>
    <row r="204" spans="1:14" ht="15">
      <c r="A204" s="182">
        <v>633004</v>
      </c>
      <c r="B204" s="53">
        <v>4</v>
      </c>
      <c r="C204" s="88">
        <v>41</v>
      </c>
      <c r="D204" s="567" t="s">
        <v>212</v>
      </c>
      <c r="E204" s="549" t="s">
        <v>368</v>
      </c>
      <c r="F204" s="183">
        <v>352</v>
      </c>
      <c r="G204" s="183"/>
      <c r="H204" s="94"/>
      <c r="I204" s="94"/>
      <c r="J204" s="183">
        <v>100</v>
      </c>
      <c r="K204" s="94"/>
      <c r="L204" s="94"/>
      <c r="M204" s="1046"/>
      <c r="N204" s="1006"/>
    </row>
    <row r="205" spans="1:14" ht="15">
      <c r="A205" s="182">
        <v>633006</v>
      </c>
      <c r="B205" s="53">
        <v>7</v>
      </c>
      <c r="C205" s="88">
        <v>41</v>
      </c>
      <c r="D205" s="557" t="s">
        <v>212</v>
      </c>
      <c r="E205" s="549" t="s">
        <v>214</v>
      </c>
      <c r="F205" s="224">
        <v>487</v>
      </c>
      <c r="G205" s="224">
        <v>414</v>
      </c>
      <c r="H205" s="94">
        <v>500</v>
      </c>
      <c r="I205" s="94">
        <v>700</v>
      </c>
      <c r="J205" s="185">
        <v>653</v>
      </c>
      <c r="K205" s="94">
        <v>500</v>
      </c>
      <c r="L205" s="94">
        <v>500</v>
      </c>
      <c r="M205" s="1046"/>
      <c r="N205" s="1007">
        <f t="shared" si="28"/>
        <v>0</v>
      </c>
    </row>
    <row r="206" spans="1:14" ht="15">
      <c r="A206" s="184">
        <v>633004</v>
      </c>
      <c r="B206" s="34">
        <v>5</v>
      </c>
      <c r="C206" s="89">
        <v>41</v>
      </c>
      <c r="D206" s="557" t="s">
        <v>212</v>
      </c>
      <c r="E206" s="509" t="s">
        <v>215</v>
      </c>
      <c r="F206" s="244">
        <v>1183</v>
      </c>
      <c r="G206" s="244">
        <v>1235</v>
      </c>
      <c r="H206" s="94">
        <v>1500</v>
      </c>
      <c r="I206" s="94">
        <v>1500</v>
      </c>
      <c r="J206" s="183">
        <v>943</v>
      </c>
      <c r="K206" s="94">
        <v>1500</v>
      </c>
      <c r="L206" s="94">
        <v>1500</v>
      </c>
      <c r="M206" s="1046">
        <v>4.4</v>
      </c>
      <c r="N206" s="1015">
        <f t="shared" si="28"/>
        <v>0.29333333333333333</v>
      </c>
    </row>
    <row r="207" spans="1:14" ht="15">
      <c r="A207" s="195">
        <v>633006</v>
      </c>
      <c r="B207" s="34"/>
      <c r="C207" s="89">
        <v>41</v>
      </c>
      <c r="D207" s="557" t="s">
        <v>212</v>
      </c>
      <c r="E207" s="509" t="s">
        <v>471</v>
      </c>
      <c r="F207" s="244"/>
      <c r="G207" s="244"/>
      <c r="H207" s="94"/>
      <c r="I207" s="8">
        <v>190</v>
      </c>
      <c r="J207" s="185">
        <v>190</v>
      </c>
      <c r="K207" s="94"/>
      <c r="L207" s="8"/>
      <c r="M207" s="993"/>
      <c r="N207" s="1006"/>
    </row>
    <row r="208" spans="1:14" ht="15">
      <c r="A208" s="195">
        <v>633006</v>
      </c>
      <c r="B208" s="9">
        <v>10</v>
      </c>
      <c r="C208" s="14">
        <v>41</v>
      </c>
      <c r="D208" s="557" t="s">
        <v>212</v>
      </c>
      <c r="E208" s="509" t="s">
        <v>485</v>
      </c>
      <c r="F208" s="244"/>
      <c r="G208" s="244"/>
      <c r="H208" s="49">
        <v>2000</v>
      </c>
      <c r="I208" s="37">
        <v>1800</v>
      </c>
      <c r="J208" s="196"/>
      <c r="K208" s="49">
        <v>2000</v>
      </c>
      <c r="L208" s="37">
        <v>2000</v>
      </c>
      <c r="M208" s="994">
        <v>275.45</v>
      </c>
      <c r="N208" s="1007">
        <f t="shared" si="28"/>
        <v>13.7725</v>
      </c>
    </row>
    <row r="209" spans="1:14" ht="15">
      <c r="A209" s="192">
        <v>633015</v>
      </c>
      <c r="B209" s="50"/>
      <c r="C209" s="122">
        <v>41</v>
      </c>
      <c r="D209" s="554" t="s">
        <v>134</v>
      </c>
      <c r="E209" s="550" t="s">
        <v>216</v>
      </c>
      <c r="F209" s="244">
        <v>1377</v>
      </c>
      <c r="G209" s="244">
        <v>1414</v>
      </c>
      <c r="H209" s="37">
        <v>1400</v>
      </c>
      <c r="I209" s="24">
        <v>2000</v>
      </c>
      <c r="J209" s="225">
        <v>1847</v>
      </c>
      <c r="K209" s="37">
        <v>2000</v>
      </c>
      <c r="L209" s="24">
        <v>2000</v>
      </c>
      <c r="M209" s="995">
        <v>25.31</v>
      </c>
      <c r="N209" s="1041">
        <f t="shared" si="28"/>
        <v>1.2655</v>
      </c>
    </row>
    <row r="210" spans="1:14" ht="15">
      <c r="A210" s="207">
        <v>635</v>
      </c>
      <c r="B210" s="77"/>
      <c r="C210" s="86"/>
      <c r="D210" s="559"/>
      <c r="E210" s="548" t="s">
        <v>126</v>
      </c>
      <c r="F210" s="178">
        <f>SUM(F211:F212)</f>
        <v>778</v>
      </c>
      <c r="G210" s="178">
        <f>SUM(G211:G212)</f>
        <v>1040</v>
      </c>
      <c r="H210" s="5">
        <f aca="true" t="shared" si="29" ref="H210:M210">H211+H212</f>
        <v>2000</v>
      </c>
      <c r="I210" s="4">
        <f t="shared" si="29"/>
        <v>2000</v>
      </c>
      <c r="J210" s="178">
        <f t="shared" si="29"/>
        <v>170</v>
      </c>
      <c r="K210" s="5">
        <f t="shared" si="29"/>
        <v>500</v>
      </c>
      <c r="L210" s="4">
        <f t="shared" si="29"/>
        <v>500</v>
      </c>
      <c r="M210" s="990">
        <f t="shared" si="29"/>
        <v>0</v>
      </c>
      <c r="N210" s="1009">
        <f>(100/L210)*M210</f>
        <v>0</v>
      </c>
    </row>
    <row r="211" spans="1:14" ht="15">
      <c r="A211" s="184">
        <v>635006</v>
      </c>
      <c r="B211" s="9">
        <v>6</v>
      </c>
      <c r="C211" s="14">
        <v>41</v>
      </c>
      <c r="D211" s="557" t="s">
        <v>134</v>
      </c>
      <c r="E211" s="509" t="s">
        <v>217</v>
      </c>
      <c r="F211" s="224">
        <v>778</v>
      </c>
      <c r="G211" s="224">
        <v>1040</v>
      </c>
      <c r="H211" s="49">
        <v>2000</v>
      </c>
      <c r="I211" s="49">
        <v>2000</v>
      </c>
      <c r="J211" s="185">
        <v>170</v>
      </c>
      <c r="K211" s="49">
        <v>500</v>
      </c>
      <c r="L211" s="49">
        <v>500</v>
      </c>
      <c r="M211" s="993"/>
      <c r="N211" s="1042">
        <f>(100/L211)*M211</f>
        <v>0</v>
      </c>
    </row>
    <row r="212" spans="1:14" ht="15">
      <c r="A212" s="186">
        <v>635006</v>
      </c>
      <c r="B212" s="11">
        <v>10</v>
      </c>
      <c r="C212" s="219"/>
      <c r="D212" s="554" t="s">
        <v>134</v>
      </c>
      <c r="E212" s="550" t="s">
        <v>218</v>
      </c>
      <c r="F212" s="224"/>
      <c r="G212" s="224"/>
      <c r="H212" s="49"/>
      <c r="I212" s="49"/>
      <c r="J212" s="185"/>
      <c r="K212" s="49"/>
      <c r="L212" s="49"/>
      <c r="M212" s="993"/>
      <c r="N212" s="975"/>
    </row>
    <row r="213" spans="1:14" ht="15">
      <c r="A213" s="177">
        <v>637</v>
      </c>
      <c r="B213" s="3"/>
      <c r="C213" s="145"/>
      <c r="D213" s="559"/>
      <c r="E213" s="548" t="s">
        <v>138</v>
      </c>
      <c r="F213" s="178">
        <f>SUM(F214:F214)</f>
        <v>82523</v>
      </c>
      <c r="G213" s="178">
        <f>SUM(G214:G214)</f>
        <v>59827</v>
      </c>
      <c r="H213" s="5">
        <f>H214</f>
        <v>62000</v>
      </c>
      <c r="I213" s="4">
        <f>I214</f>
        <v>62000</v>
      </c>
      <c r="J213" s="178">
        <f>J214</f>
        <v>60705</v>
      </c>
      <c r="K213" s="5">
        <v>62000</v>
      </c>
      <c r="L213" s="4">
        <f>L214</f>
        <v>62000</v>
      </c>
      <c r="M213" s="990">
        <f>M214</f>
        <v>12845.1</v>
      </c>
      <c r="N213" s="1009">
        <f>(100/L213)*M213</f>
        <v>20.717903225806452</v>
      </c>
    </row>
    <row r="214" spans="1:14" ht="15">
      <c r="A214" s="182">
        <v>637004</v>
      </c>
      <c r="B214" s="7">
        <v>1</v>
      </c>
      <c r="C214" s="709">
        <v>41</v>
      </c>
      <c r="D214" s="567" t="s">
        <v>212</v>
      </c>
      <c r="E214" s="549" t="s">
        <v>219</v>
      </c>
      <c r="F214" s="180">
        <v>82523</v>
      </c>
      <c r="G214" s="180">
        <v>59827</v>
      </c>
      <c r="H214" s="94">
        <v>62000</v>
      </c>
      <c r="I214" s="94">
        <v>62000</v>
      </c>
      <c r="J214" s="183">
        <v>60705</v>
      </c>
      <c r="K214" s="94">
        <v>62000</v>
      </c>
      <c r="L214" s="81">
        <v>62000</v>
      </c>
      <c r="M214" s="1046">
        <v>12845.1</v>
      </c>
      <c r="N214" s="1031">
        <f>(100/L214)*M214</f>
        <v>20.717903225806452</v>
      </c>
    </row>
    <row r="215" spans="1:14" ht="15.75" thickBot="1">
      <c r="A215" s="212"/>
      <c r="B215" s="98"/>
      <c r="C215" s="714"/>
      <c r="D215" s="588"/>
      <c r="E215" s="582"/>
      <c r="F215" s="347"/>
      <c r="G215" s="347"/>
      <c r="H215" s="108"/>
      <c r="I215" s="99"/>
      <c r="J215" s="241"/>
      <c r="K215" s="108"/>
      <c r="L215" s="37"/>
      <c r="M215" s="241"/>
      <c r="N215" s="1014"/>
    </row>
    <row r="216" spans="1:14" ht="15.75" thickBot="1">
      <c r="A216" s="71" t="s">
        <v>220</v>
      </c>
      <c r="B216" s="18"/>
      <c r="C216" s="706"/>
      <c r="D216" s="553"/>
      <c r="E216" s="546" t="s">
        <v>221</v>
      </c>
      <c r="F216" s="19">
        <f>SUM(F217+F227+F230+F225)</f>
        <v>3459</v>
      </c>
      <c r="G216" s="19">
        <f>SUM(G217+G227+G230+G225)</f>
        <v>1114</v>
      </c>
      <c r="H216" s="72">
        <f>H217+H225+H230</f>
        <v>1450</v>
      </c>
      <c r="I216" s="70">
        <f>I217+I225+I230</f>
        <v>1450</v>
      </c>
      <c r="J216" s="19">
        <f>J217+J227+J230+J225</f>
        <v>458</v>
      </c>
      <c r="K216" s="72">
        <f>K217+K227+K230+K225</f>
        <v>3950</v>
      </c>
      <c r="L216" s="70">
        <f>L217+L227+L230+L225</f>
        <v>4950</v>
      </c>
      <c r="M216" s="1016">
        <f>M217+M227+M230+M225</f>
        <v>1001.32</v>
      </c>
      <c r="N216" s="982">
        <f>(100/L216)*M216</f>
        <v>20.22868686868687</v>
      </c>
    </row>
    <row r="217" spans="1:24" ht="15">
      <c r="A217" s="208">
        <v>62</v>
      </c>
      <c r="B217" s="74"/>
      <c r="C217" s="721"/>
      <c r="D217" s="623"/>
      <c r="E217" s="547" t="s">
        <v>77</v>
      </c>
      <c r="F217" s="233">
        <f>SUM(F218:F224)</f>
        <v>200</v>
      </c>
      <c r="G217" s="233">
        <f>SUM(G218:G224)</f>
        <v>69</v>
      </c>
      <c r="H217" s="75"/>
      <c r="I217" s="73"/>
      <c r="J217" s="233"/>
      <c r="K217" s="75"/>
      <c r="L217" s="73"/>
      <c r="M217" s="1021"/>
      <c r="N217" s="1047"/>
      <c r="W217" s="201"/>
      <c r="X217" s="201"/>
    </row>
    <row r="218" spans="1:14" ht="15">
      <c r="A218" s="182">
        <v>621000</v>
      </c>
      <c r="B218" s="23"/>
      <c r="C218" s="696">
        <v>41</v>
      </c>
      <c r="D218" s="566" t="s">
        <v>203</v>
      </c>
      <c r="E218" s="549" t="s">
        <v>78</v>
      </c>
      <c r="F218" s="183">
        <v>57</v>
      </c>
      <c r="G218" s="183">
        <v>12</v>
      </c>
      <c r="H218" s="54"/>
      <c r="I218" s="22"/>
      <c r="J218" s="194"/>
      <c r="K218" s="54"/>
      <c r="L218" s="22"/>
      <c r="M218" s="987"/>
      <c r="N218" s="815"/>
    </row>
    <row r="219" spans="1:14" ht="15">
      <c r="A219" s="184">
        <v>625001</v>
      </c>
      <c r="B219" s="9"/>
      <c r="C219" s="14">
        <v>41</v>
      </c>
      <c r="D219" s="557" t="s">
        <v>203</v>
      </c>
      <c r="E219" s="509" t="s">
        <v>80</v>
      </c>
      <c r="F219" s="185">
        <v>8</v>
      </c>
      <c r="G219" s="185">
        <v>2</v>
      </c>
      <c r="H219" s="49"/>
      <c r="I219" s="8"/>
      <c r="J219" s="185"/>
      <c r="K219" s="49"/>
      <c r="L219" s="8"/>
      <c r="M219" s="988"/>
      <c r="N219" s="975"/>
    </row>
    <row r="220" spans="1:14" ht="15">
      <c r="A220" s="184">
        <v>625002</v>
      </c>
      <c r="B220" s="9"/>
      <c r="C220" s="14">
        <v>41</v>
      </c>
      <c r="D220" s="557" t="s">
        <v>203</v>
      </c>
      <c r="E220" s="509" t="s">
        <v>81</v>
      </c>
      <c r="F220" s="185">
        <v>80</v>
      </c>
      <c r="G220" s="185">
        <v>34</v>
      </c>
      <c r="H220" s="49"/>
      <c r="I220" s="8"/>
      <c r="J220" s="185"/>
      <c r="K220" s="49"/>
      <c r="L220" s="8"/>
      <c r="M220" s="988"/>
      <c r="N220" s="1048"/>
    </row>
    <row r="221" spans="1:14" ht="15">
      <c r="A221" s="182">
        <v>625003</v>
      </c>
      <c r="B221" s="7"/>
      <c r="C221" s="221">
        <v>41</v>
      </c>
      <c r="D221" s="555" t="s">
        <v>203</v>
      </c>
      <c r="E221" s="549" t="s">
        <v>82</v>
      </c>
      <c r="F221" s="183">
        <v>5</v>
      </c>
      <c r="G221" s="183">
        <v>2</v>
      </c>
      <c r="H221" s="49"/>
      <c r="I221" s="8"/>
      <c r="J221" s="185"/>
      <c r="K221" s="49"/>
      <c r="L221" s="8"/>
      <c r="M221" s="988"/>
      <c r="N221" s="817"/>
    </row>
    <row r="222" spans="1:14" ht="15">
      <c r="A222" s="184">
        <v>625004</v>
      </c>
      <c r="B222" s="9"/>
      <c r="C222" s="14">
        <v>41</v>
      </c>
      <c r="D222" s="557" t="s">
        <v>203</v>
      </c>
      <c r="E222" s="509" t="s">
        <v>83</v>
      </c>
      <c r="F222" s="185">
        <v>17</v>
      </c>
      <c r="G222" s="185">
        <v>7</v>
      </c>
      <c r="H222" s="49"/>
      <c r="I222" s="8"/>
      <c r="J222" s="185"/>
      <c r="K222" s="49"/>
      <c r="L222" s="8"/>
      <c r="M222" s="988"/>
      <c r="N222" s="817"/>
    </row>
    <row r="223" spans="1:14" ht="15">
      <c r="A223" s="195">
        <v>625005</v>
      </c>
      <c r="B223" s="16"/>
      <c r="C223" s="221">
        <v>41</v>
      </c>
      <c r="D223" s="556" t="s">
        <v>203</v>
      </c>
      <c r="E223" s="656" t="s">
        <v>84</v>
      </c>
      <c r="F223" s="226">
        <v>6</v>
      </c>
      <c r="G223" s="226">
        <v>1</v>
      </c>
      <c r="H223" s="49"/>
      <c r="I223" s="8"/>
      <c r="J223" s="185"/>
      <c r="K223" s="49"/>
      <c r="L223" s="8"/>
      <c r="M223" s="988"/>
      <c r="N223" s="817"/>
    </row>
    <row r="224" spans="1:14" ht="15">
      <c r="A224" s="192">
        <v>625007</v>
      </c>
      <c r="B224" s="97"/>
      <c r="C224" s="140"/>
      <c r="D224" s="558" t="s">
        <v>203</v>
      </c>
      <c r="E224" s="590" t="s">
        <v>85</v>
      </c>
      <c r="F224" s="226">
        <v>27</v>
      </c>
      <c r="G224" s="226">
        <v>11</v>
      </c>
      <c r="H224" s="55"/>
      <c r="I224" s="25"/>
      <c r="J224" s="226"/>
      <c r="K224" s="55"/>
      <c r="L224" s="25"/>
      <c r="M224" s="998"/>
      <c r="N224" s="1049"/>
    </row>
    <row r="225" spans="1:14" ht="15">
      <c r="A225" s="208">
        <v>633</v>
      </c>
      <c r="B225" s="3"/>
      <c r="C225" s="145"/>
      <c r="D225" s="559"/>
      <c r="E225" s="600" t="s">
        <v>94</v>
      </c>
      <c r="F225" s="178">
        <v>23</v>
      </c>
      <c r="G225" s="178">
        <v>119</v>
      </c>
      <c r="H225" s="5">
        <v>150</v>
      </c>
      <c r="I225" s="4">
        <v>150</v>
      </c>
      <c r="J225" s="178"/>
      <c r="K225" s="5">
        <f>K226</f>
        <v>3150</v>
      </c>
      <c r="L225" s="4">
        <f>L226</f>
        <v>3150</v>
      </c>
      <c r="M225" s="990">
        <f>M226</f>
        <v>0</v>
      </c>
      <c r="N225" s="1009">
        <f aca="true" t="shared" si="30" ref="N225:N232">(100/L225)*M225</f>
        <v>0</v>
      </c>
    </row>
    <row r="226" spans="1:14" ht="14.25" customHeight="1">
      <c r="A226" s="186">
        <v>633006</v>
      </c>
      <c r="B226" s="78">
        <v>7</v>
      </c>
      <c r="C226" s="712">
        <v>41</v>
      </c>
      <c r="D226" s="586" t="s">
        <v>203</v>
      </c>
      <c r="E226" s="574" t="s">
        <v>493</v>
      </c>
      <c r="F226" s="180">
        <v>23</v>
      </c>
      <c r="G226" s="180">
        <v>119</v>
      </c>
      <c r="H226" s="80">
        <v>150</v>
      </c>
      <c r="I226" s="81">
        <v>150</v>
      </c>
      <c r="J226" s="187"/>
      <c r="K226" s="80">
        <v>3150</v>
      </c>
      <c r="L226" s="81">
        <v>3150</v>
      </c>
      <c r="M226" s="989"/>
      <c r="N226" s="1031">
        <f t="shared" si="30"/>
        <v>0</v>
      </c>
    </row>
    <row r="227" spans="1:14" ht="15" hidden="1">
      <c r="A227" s="207">
        <v>635</v>
      </c>
      <c r="B227" s="3"/>
      <c r="C227" s="152"/>
      <c r="D227" s="586"/>
      <c r="E227" s="577" t="s">
        <v>126</v>
      </c>
      <c r="F227" s="178">
        <f aca="true" t="shared" si="31" ref="F227:M227">F228+F229</f>
        <v>0</v>
      </c>
      <c r="G227" s="178">
        <f t="shared" si="31"/>
        <v>0</v>
      </c>
      <c r="H227" s="5">
        <f t="shared" si="31"/>
        <v>0</v>
      </c>
      <c r="I227" s="4">
        <f t="shared" si="31"/>
        <v>0</v>
      </c>
      <c r="J227" s="178">
        <f t="shared" si="31"/>
        <v>0</v>
      </c>
      <c r="K227" s="5">
        <f t="shared" si="31"/>
        <v>0</v>
      </c>
      <c r="L227" s="4">
        <f t="shared" si="31"/>
        <v>0</v>
      </c>
      <c r="M227" s="990">
        <f t="shared" si="31"/>
        <v>0</v>
      </c>
      <c r="N227" s="1009" t="e">
        <f t="shared" si="30"/>
        <v>#DIV/0!</v>
      </c>
    </row>
    <row r="228" spans="1:14" ht="15" hidden="1">
      <c r="A228" s="186">
        <v>635004</v>
      </c>
      <c r="B228" s="11"/>
      <c r="C228" s="219"/>
      <c r="D228" s="559" t="s">
        <v>203</v>
      </c>
      <c r="E228" s="578" t="s">
        <v>222</v>
      </c>
      <c r="F228" s="196">
        <v>0</v>
      </c>
      <c r="G228" s="196">
        <v>0</v>
      </c>
      <c r="H228" s="54">
        <v>0</v>
      </c>
      <c r="I228" s="22">
        <v>0</v>
      </c>
      <c r="J228" s="194">
        <v>0</v>
      </c>
      <c r="K228" s="54">
        <v>0</v>
      </c>
      <c r="L228" s="22">
        <v>0</v>
      </c>
      <c r="M228" s="987">
        <v>0</v>
      </c>
      <c r="N228" s="1042" t="e">
        <f t="shared" si="30"/>
        <v>#DIV/0!</v>
      </c>
    </row>
    <row r="229" spans="1:14" ht="15" hidden="1">
      <c r="A229" s="186">
        <v>635006</v>
      </c>
      <c r="B229" s="11">
        <v>1</v>
      </c>
      <c r="C229" s="219"/>
      <c r="D229" s="554" t="s">
        <v>203</v>
      </c>
      <c r="E229" s="574" t="s">
        <v>133</v>
      </c>
      <c r="F229" s="225">
        <v>0</v>
      </c>
      <c r="G229" s="225">
        <v>0</v>
      </c>
      <c r="H229" s="83">
        <v>0</v>
      </c>
      <c r="I229" s="10">
        <v>0</v>
      </c>
      <c r="J229" s="187">
        <v>0</v>
      </c>
      <c r="K229" s="83">
        <v>0</v>
      </c>
      <c r="L229" s="10">
        <v>0</v>
      </c>
      <c r="M229" s="989">
        <v>0</v>
      </c>
      <c r="N229" s="1041" t="e">
        <f t="shared" si="30"/>
        <v>#DIV/0!</v>
      </c>
    </row>
    <row r="230" spans="1:14" ht="15">
      <c r="A230" s="177">
        <v>637</v>
      </c>
      <c r="B230" s="3"/>
      <c r="C230" s="145"/>
      <c r="D230" s="559"/>
      <c r="E230" s="577" t="s">
        <v>138</v>
      </c>
      <c r="F230" s="178">
        <f>SUM(F231:F233)</f>
        <v>3236</v>
      </c>
      <c r="G230" s="178">
        <f>SUM(G231:G233)</f>
        <v>926</v>
      </c>
      <c r="H230" s="5">
        <f aca="true" t="shared" si="32" ref="H230:M230">H231+H232+H233</f>
        <v>1300</v>
      </c>
      <c r="I230" s="4">
        <f t="shared" si="32"/>
        <v>1300</v>
      </c>
      <c r="J230" s="178">
        <f t="shared" si="32"/>
        <v>458</v>
      </c>
      <c r="K230" s="5">
        <f t="shared" si="32"/>
        <v>800</v>
      </c>
      <c r="L230" s="4">
        <f t="shared" si="32"/>
        <v>1800</v>
      </c>
      <c r="M230" s="990">
        <f t="shared" si="32"/>
        <v>1001.32</v>
      </c>
      <c r="N230" s="1009">
        <f t="shared" si="30"/>
        <v>55.62888888888889</v>
      </c>
    </row>
    <row r="231" spans="1:24" ht="15">
      <c r="A231" s="182">
        <v>637004</v>
      </c>
      <c r="B231" s="7">
        <v>3</v>
      </c>
      <c r="C231" s="709">
        <v>41</v>
      </c>
      <c r="D231" s="567" t="s">
        <v>203</v>
      </c>
      <c r="E231" s="579" t="s">
        <v>223</v>
      </c>
      <c r="F231" s="183">
        <v>2198</v>
      </c>
      <c r="G231" s="183">
        <v>426</v>
      </c>
      <c r="H231" s="94">
        <v>1000</v>
      </c>
      <c r="I231" s="6">
        <v>1000</v>
      </c>
      <c r="J231" s="183">
        <v>353</v>
      </c>
      <c r="K231" s="94">
        <v>500</v>
      </c>
      <c r="L231" s="6">
        <v>1500</v>
      </c>
      <c r="M231" s="992">
        <v>1001.32</v>
      </c>
      <c r="N231" s="1040">
        <f t="shared" si="30"/>
        <v>66.75466666666667</v>
      </c>
      <c r="X231" s="202"/>
    </row>
    <row r="232" spans="1:14" ht="15">
      <c r="A232" s="184">
        <v>637004</v>
      </c>
      <c r="B232" s="9">
        <v>9</v>
      </c>
      <c r="C232" s="14">
        <v>41</v>
      </c>
      <c r="D232" s="557" t="s">
        <v>203</v>
      </c>
      <c r="E232" s="359" t="s">
        <v>224</v>
      </c>
      <c r="F232" s="185">
        <v>345</v>
      </c>
      <c r="G232" s="185">
        <v>260</v>
      </c>
      <c r="H232" s="49">
        <v>300</v>
      </c>
      <c r="I232" s="8">
        <v>300</v>
      </c>
      <c r="J232" s="185">
        <v>105</v>
      </c>
      <c r="K232" s="49">
        <v>300</v>
      </c>
      <c r="L232" s="8">
        <v>300</v>
      </c>
      <c r="M232" s="988"/>
      <c r="N232" s="1006">
        <f t="shared" si="30"/>
        <v>0</v>
      </c>
    </row>
    <row r="233" spans="1:14" ht="15">
      <c r="A233" s="186">
        <v>637027</v>
      </c>
      <c r="B233" s="50"/>
      <c r="C233" s="122">
        <v>41</v>
      </c>
      <c r="D233" s="554" t="s">
        <v>203</v>
      </c>
      <c r="E233" s="574" t="s">
        <v>161</v>
      </c>
      <c r="F233" s="187">
        <v>693</v>
      </c>
      <c r="G233" s="187">
        <v>240</v>
      </c>
      <c r="H233" s="83"/>
      <c r="I233" s="10"/>
      <c r="J233" s="187"/>
      <c r="K233" s="83"/>
      <c r="L233" s="10"/>
      <c r="M233" s="989"/>
      <c r="N233" s="1030"/>
    </row>
    <row r="234" spans="1:14" ht="15.75" thickBot="1">
      <c r="A234" s="213"/>
      <c r="B234" s="35"/>
      <c r="C234" s="138"/>
      <c r="D234" s="583"/>
      <c r="E234" s="625"/>
      <c r="F234" s="350"/>
      <c r="G234" s="350"/>
      <c r="H234" s="37"/>
      <c r="I234" s="13"/>
      <c r="J234" s="196"/>
      <c r="K234" s="37"/>
      <c r="L234" s="13"/>
      <c r="M234" s="196"/>
      <c r="N234" s="1014"/>
    </row>
    <row r="235" spans="1:14" ht="0.75" customHeight="1" thickBot="1">
      <c r="A235" s="276"/>
      <c r="B235" s="112"/>
      <c r="C235" s="716"/>
      <c r="D235" s="583"/>
      <c r="E235" s="626" t="s">
        <v>225</v>
      </c>
      <c r="F235" s="19">
        <v>0</v>
      </c>
      <c r="G235" s="19">
        <v>0</v>
      </c>
      <c r="H235" s="60">
        <f aca="true" t="shared" si="33" ref="H235:J236">H236</f>
        <v>0</v>
      </c>
      <c r="I235" s="19">
        <f t="shared" si="33"/>
        <v>0</v>
      </c>
      <c r="J235" s="19">
        <f t="shared" si="33"/>
        <v>0</v>
      </c>
      <c r="K235" s="60">
        <f aca="true" t="shared" si="34" ref="K235:M236">K236</f>
        <v>0</v>
      </c>
      <c r="L235" s="19">
        <f t="shared" si="34"/>
        <v>0</v>
      </c>
      <c r="M235" s="19">
        <f t="shared" si="34"/>
        <v>0</v>
      </c>
      <c r="N235" s="318"/>
    </row>
    <row r="236" spans="1:14" ht="15.75" hidden="1" thickBot="1">
      <c r="A236" s="277">
        <v>637</v>
      </c>
      <c r="B236" s="129"/>
      <c r="C236" s="722"/>
      <c r="D236" s="618"/>
      <c r="E236" s="627" t="s">
        <v>138</v>
      </c>
      <c r="F236" s="250">
        <v>0</v>
      </c>
      <c r="G236" s="250">
        <v>0</v>
      </c>
      <c r="H236" s="75">
        <f t="shared" si="33"/>
        <v>0</v>
      </c>
      <c r="I236" s="73">
        <f t="shared" si="33"/>
        <v>0</v>
      </c>
      <c r="J236" s="233">
        <f t="shared" si="33"/>
        <v>0</v>
      </c>
      <c r="K236" s="75">
        <f t="shared" si="34"/>
        <v>0</v>
      </c>
      <c r="L236" s="73">
        <f t="shared" si="34"/>
        <v>0</v>
      </c>
      <c r="M236" s="233">
        <f t="shared" si="34"/>
        <v>0</v>
      </c>
      <c r="N236" s="974"/>
    </row>
    <row r="237" spans="1:14" ht="15.75" hidden="1" thickBot="1">
      <c r="A237" s="213">
        <v>632</v>
      </c>
      <c r="B237" s="35"/>
      <c r="C237" s="138"/>
      <c r="D237" s="583"/>
      <c r="E237" s="625" t="s">
        <v>87</v>
      </c>
      <c r="F237" s="580"/>
      <c r="G237" s="580"/>
      <c r="H237" s="37"/>
      <c r="I237" s="13"/>
      <c r="J237" s="196"/>
      <c r="K237" s="37"/>
      <c r="L237" s="13"/>
      <c r="M237" s="196"/>
      <c r="N237" s="975"/>
    </row>
    <row r="238" spans="1:14" ht="15.75" thickBot="1">
      <c r="A238" s="17" t="s">
        <v>226</v>
      </c>
      <c r="B238" s="100"/>
      <c r="C238" s="57"/>
      <c r="D238" s="553"/>
      <c r="E238" s="59" t="s">
        <v>227</v>
      </c>
      <c r="F238" s="19">
        <f>SUM(F239+F240+F243+F245)</f>
        <v>24154</v>
      </c>
      <c r="G238" s="19">
        <f>SUM(G239+G240+G243+G245)</f>
        <v>8471</v>
      </c>
      <c r="H238" s="72">
        <f aca="true" t="shared" si="35" ref="H238:M238">H239+H240+H243+H245</f>
        <v>6650</v>
      </c>
      <c r="I238" s="70">
        <f t="shared" si="35"/>
        <v>5450</v>
      </c>
      <c r="J238" s="19">
        <f t="shared" si="35"/>
        <v>4368</v>
      </c>
      <c r="K238" s="72">
        <f t="shared" si="35"/>
        <v>5900</v>
      </c>
      <c r="L238" s="70">
        <f t="shared" si="35"/>
        <v>5900</v>
      </c>
      <c r="M238" s="1016">
        <f t="shared" si="35"/>
        <v>2690.75</v>
      </c>
      <c r="N238" s="1050">
        <f>(100/L238)*M238</f>
        <v>45.60593220338983</v>
      </c>
    </row>
    <row r="239" spans="1:14" ht="0.75" customHeight="1">
      <c r="A239" s="273">
        <v>62</v>
      </c>
      <c r="B239" s="102"/>
      <c r="C239" s="102"/>
      <c r="D239" s="103" t="s">
        <v>203</v>
      </c>
      <c r="E239" s="607" t="s">
        <v>77</v>
      </c>
      <c r="F239" s="104">
        <v>0</v>
      </c>
      <c r="G239" s="104">
        <v>0</v>
      </c>
      <c r="H239" s="104">
        <v>0</v>
      </c>
      <c r="I239" s="104">
        <v>0</v>
      </c>
      <c r="J239" s="230">
        <v>0</v>
      </c>
      <c r="K239" s="113">
        <v>0</v>
      </c>
      <c r="L239" s="104">
        <v>0</v>
      </c>
      <c r="M239" s="1017">
        <v>0</v>
      </c>
      <c r="N239" s="974"/>
    </row>
    <row r="240" spans="1:14" ht="15">
      <c r="A240" s="208">
        <v>632</v>
      </c>
      <c r="B240" s="109"/>
      <c r="C240" s="708"/>
      <c r="D240" s="559"/>
      <c r="E240" s="547" t="s">
        <v>87</v>
      </c>
      <c r="F240" s="178">
        <f>SUM(F241:F242)</f>
        <v>24146</v>
      </c>
      <c r="G240" s="178">
        <f>SUM(G241:G242)</f>
        <v>8471</v>
      </c>
      <c r="H240" s="75">
        <v>6500</v>
      </c>
      <c r="I240" s="73">
        <v>5300</v>
      </c>
      <c r="J240" s="233">
        <v>4368</v>
      </c>
      <c r="K240" s="75">
        <f>SUM(K241:K242)</f>
        <v>5900</v>
      </c>
      <c r="L240" s="73">
        <f>L241+L242</f>
        <v>5900</v>
      </c>
      <c r="M240" s="1021">
        <f>M241+M242</f>
        <v>2690.75</v>
      </c>
      <c r="N240" s="1009">
        <f>(100/L240)*M240</f>
        <v>45.60593220338983</v>
      </c>
    </row>
    <row r="241" spans="1:14" ht="15">
      <c r="A241" s="193">
        <v>632001</v>
      </c>
      <c r="B241" s="48">
        <v>1</v>
      </c>
      <c r="C241" s="717">
        <v>41</v>
      </c>
      <c r="D241" s="566" t="s">
        <v>203</v>
      </c>
      <c r="E241" s="562" t="s">
        <v>89</v>
      </c>
      <c r="F241" s="231">
        <v>1039</v>
      </c>
      <c r="G241" s="231">
        <v>1557</v>
      </c>
      <c r="H241" s="118">
        <v>1500</v>
      </c>
      <c r="I241" s="96">
        <v>600</v>
      </c>
      <c r="J241" s="231">
        <v>413</v>
      </c>
      <c r="K241" s="118">
        <v>500</v>
      </c>
      <c r="L241" s="96">
        <v>1100</v>
      </c>
      <c r="M241" s="1035">
        <v>1086.17</v>
      </c>
      <c r="N241" s="1040">
        <f>(100/L241)*M241</f>
        <v>98.74272727272728</v>
      </c>
    </row>
    <row r="242" spans="1:14" ht="15">
      <c r="A242" s="192">
        <v>632002</v>
      </c>
      <c r="B242" s="82"/>
      <c r="C242" s="723">
        <v>41</v>
      </c>
      <c r="D242" s="558" t="s">
        <v>203</v>
      </c>
      <c r="E242" s="560" t="s">
        <v>29</v>
      </c>
      <c r="F242" s="225">
        <v>23107</v>
      </c>
      <c r="G242" s="225">
        <v>6914</v>
      </c>
      <c r="H242" s="561">
        <v>5000</v>
      </c>
      <c r="I242" s="24">
        <v>4700</v>
      </c>
      <c r="J242" s="225">
        <v>3955</v>
      </c>
      <c r="K242" s="561">
        <v>5400</v>
      </c>
      <c r="L242" s="24">
        <v>4800</v>
      </c>
      <c r="M242" s="995">
        <v>1604.58</v>
      </c>
      <c r="N242" s="1011">
        <f>(100/L242)*M242</f>
        <v>33.428749999999994</v>
      </c>
    </row>
    <row r="243" spans="1:14" ht="15">
      <c r="A243" s="215">
        <v>635</v>
      </c>
      <c r="B243" s="74"/>
      <c r="C243" s="707"/>
      <c r="D243" s="554" t="s">
        <v>203</v>
      </c>
      <c r="E243" s="548" t="s">
        <v>126</v>
      </c>
      <c r="F243" s="178"/>
      <c r="G243" s="178"/>
      <c r="H243" s="5">
        <v>150</v>
      </c>
      <c r="I243" s="4">
        <v>150</v>
      </c>
      <c r="J243" s="178"/>
      <c r="K243" s="5"/>
      <c r="L243" s="4"/>
      <c r="M243" s="990"/>
      <c r="N243" s="974"/>
    </row>
    <row r="244" spans="1:21" ht="15">
      <c r="A244" s="193">
        <v>635004</v>
      </c>
      <c r="B244" s="23">
        <v>4</v>
      </c>
      <c r="C244" s="696">
        <v>41</v>
      </c>
      <c r="D244" s="566" t="s">
        <v>203</v>
      </c>
      <c r="E244" s="562" t="s">
        <v>228</v>
      </c>
      <c r="F244" s="194"/>
      <c r="G244" s="194"/>
      <c r="H244" s="54">
        <v>150</v>
      </c>
      <c r="I244" s="22">
        <v>150</v>
      </c>
      <c r="J244" s="194"/>
      <c r="K244" s="193"/>
      <c r="L244" s="22"/>
      <c r="M244" s="987"/>
      <c r="N244" s="1027"/>
      <c r="U244" s="201"/>
    </row>
    <row r="245" spans="1:14" ht="15">
      <c r="A245" s="215">
        <v>637</v>
      </c>
      <c r="B245" s="74"/>
      <c r="C245" s="707"/>
      <c r="D245" s="554"/>
      <c r="E245" s="547" t="s">
        <v>138</v>
      </c>
      <c r="F245" s="233">
        <v>8</v>
      </c>
      <c r="G245" s="233"/>
      <c r="H245" s="75"/>
      <c r="I245" s="73"/>
      <c r="J245" s="191"/>
      <c r="K245" s="512"/>
      <c r="L245" s="73"/>
      <c r="M245" s="1021"/>
      <c r="N245" s="787"/>
    </row>
    <row r="246" spans="1:14" ht="15">
      <c r="A246" s="184">
        <v>633006</v>
      </c>
      <c r="B246" s="9">
        <v>7</v>
      </c>
      <c r="C246" s="14">
        <v>41</v>
      </c>
      <c r="D246" s="557" t="s">
        <v>203</v>
      </c>
      <c r="E246" s="590" t="s">
        <v>94</v>
      </c>
      <c r="F246" s="628">
        <v>8</v>
      </c>
      <c r="G246" s="628"/>
      <c r="H246" s="37"/>
      <c r="I246" s="25"/>
      <c r="J246" s="180"/>
      <c r="K246" s="186"/>
      <c r="L246" s="25"/>
      <c r="M246" s="994"/>
      <c r="N246" s="975"/>
    </row>
    <row r="247" spans="1:14" ht="15.75" thickBot="1">
      <c r="A247" s="212"/>
      <c r="B247" s="98"/>
      <c r="C247" s="714"/>
      <c r="D247" s="588"/>
      <c r="E247" s="591"/>
      <c r="F247" s="350"/>
      <c r="G247" s="350"/>
      <c r="H247" s="108"/>
      <c r="I247" s="813"/>
      <c r="J247" s="241"/>
      <c r="K247" s="212"/>
      <c r="L247" s="108"/>
      <c r="M247" s="1053"/>
      <c r="N247" s="1014"/>
    </row>
    <row r="248" spans="1:14" ht="15.75" thickBot="1">
      <c r="A248" s="71" t="s">
        <v>229</v>
      </c>
      <c r="B248" s="18"/>
      <c r="C248" s="706"/>
      <c r="D248" s="553"/>
      <c r="E248" s="59" t="s">
        <v>230</v>
      </c>
      <c r="F248" s="19">
        <f>SUM(F249+F258+F260+F264+F262)</f>
        <v>23574</v>
      </c>
      <c r="G248" s="19">
        <f>SUM(G249+G258+G260+G264+G262)</f>
        <v>20656</v>
      </c>
      <c r="H248" s="72">
        <f aca="true" t="shared" si="36" ref="H248:M248">H249+H258+H260+H262+H264</f>
        <v>24074</v>
      </c>
      <c r="I248" s="70">
        <f t="shared" si="36"/>
        <v>24074</v>
      </c>
      <c r="J248" s="19">
        <f t="shared" si="36"/>
        <v>20833</v>
      </c>
      <c r="K248" s="72">
        <f t="shared" si="36"/>
        <v>70074</v>
      </c>
      <c r="L248" s="70">
        <f t="shared" si="36"/>
        <v>154074</v>
      </c>
      <c r="M248" s="1016">
        <f t="shared" si="36"/>
        <v>19245.83</v>
      </c>
      <c r="N248" s="1050">
        <f>(100/L248)*M248</f>
        <v>12.491289899658605</v>
      </c>
    </row>
    <row r="249" spans="1:14" ht="12.75" customHeight="1">
      <c r="A249" s="278">
        <v>62</v>
      </c>
      <c r="B249" s="101"/>
      <c r="C249" s="151"/>
      <c r="D249" s="584"/>
      <c r="E249" s="585" t="s">
        <v>77</v>
      </c>
      <c r="F249" s="230">
        <v>329</v>
      </c>
      <c r="G249" s="230">
        <v>329</v>
      </c>
      <c r="H249" s="113">
        <v>324</v>
      </c>
      <c r="I249" s="113">
        <f>SUM(I250:I257)</f>
        <v>330</v>
      </c>
      <c r="J249" s="230">
        <f>SUM(J250:J257)</f>
        <v>329</v>
      </c>
      <c r="K249" s="113">
        <f>SUM(K250:K257)</f>
        <v>324</v>
      </c>
      <c r="L249" s="113">
        <f>SUM(L250:L257)</f>
        <v>324</v>
      </c>
      <c r="M249" s="1022">
        <f>SUM(M250:M257)</f>
        <v>29.61</v>
      </c>
      <c r="N249" s="1009">
        <f>(100/L249)*M249</f>
        <v>9.138888888888888</v>
      </c>
    </row>
    <row r="250" spans="1:14" ht="15" hidden="1">
      <c r="A250" s="182">
        <v>621000</v>
      </c>
      <c r="B250" s="23"/>
      <c r="C250" s="221"/>
      <c r="D250" s="555" t="s">
        <v>231</v>
      </c>
      <c r="E250" s="579" t="s">
        <v>78</v>
      </c>
      <c r="F250" s="183"/>
      <c r="G250" s="183"/>
      <c r="H250" s="54"/>
      <c r="I250" s="22"/>
      <c r="J250" s="194"/>
      <c r="K250" s="54"/>
      <c r="L250" s="22"/>
      <c r="M250" s="987"/>
      <c r="N250" s="1027"/>
    </row>
    <row r="251" spans="1:14" ht="15" hidden="1">
      <c r="A251" s="184">
        <v>623000</v>
      </c>
      <c r="B251" s="9"/>
      <c r="C251" s="14"/>
      <c r="D251" s="557" t="s">
        <v>231</v>
      </c>
      <c r="E251" s="359" t="s">
        <v>79</v>
      </c>
      <c r="F251" s="185"/>
      <c r="G251" s="185"/>
      <c r="H251" s="49"/>
      <c r="I251" s="8"/>
      <c r="J251" s="185"/>
      <c r="K251" s="49"/>
      <c r="L251" s="8"/>
      <c r="M251" s="988"/>
      <c r="N251" s="817"/>
    </row>
    <row r="252" spans="1:14" ht="15" hidden="1">
      <c r="A252" s="184">
        <v>625001</v>
      </c>
      <c r="B252" s="9"/>
      <c r="C252" s="14"/>
      <c r="D252" s="557" t="s">
        <v>231</v>
      </c>
      <c r="E252" s="359" t="s">
        <v>80</v>
      </c>
      <c r="F252" s="185"/>
      <c r="G252" s="185"/>
      <c r="H252" s="49"/>
      <c r="I252" s="8"/>
      <c r="J252" s="185"/>
      <c r="K252" s="49"/>
      <c r="L252" s="8"/>
      <c r="M252" s="988"/>
      <c r="N252" s="817"/>
    </row>
    <row r="253" spans="1:14" ht="15">
      <c r="A253" s="184">
        <v>625002</v>
      </c>
      <c r="B253" s="9"/>
      <c r="C253" s="14">
        <v>41</v>
      </c>
      <c r="D253" s="557" t="s">
        <v>231</v>
      </c>
      <c r="E253" s="359" t="s">
        <v>81</v>
      </c>
      <c r="F253" s="185">
        <v>235</v>
      </c>
      <c r="G253" s="185">
        <v>235</v>
      </c>
      <c r="H253" s="49">
        <v>231</v>
      </c>
      <c r="I253" s="8">
        <v>236</v>
      </c>
      <c r="J253" s="185">
        <v>235</v>
      </c>
      <c r="K253" s="49">
        <v>231</v>
      </c>
      <c r="L253" s="8">
        <v>231</v>
      </c>
      <c r="M253" s="988">
        <v>19.6</v>
      </c>
      <c r="N253" s="1040">
        <f>(100/L253)*M253</f>
        <v>8.484848484848486</v>
      </c>
    </row>
    <row r="254" spans="1:14" ht="15">
      <c r="A254" s="182">
        <v>625003</v>
      </c>
      <c r="B254" s="7"/>
      <c r="C254" s="709">
        <v>41</v>
      </c>
      <c r="D254" s="557" t="s">
        <v>231</v>
      </c>
      <c r="E254" s="549" t="s">
        <v>82</v>
      </c>
      <c r="F254" s="185">
        <v>14</v>
      </c>
      <c r="G254" s="185">
        <v>14</v>
      </c>
      <c r="H254" s="49">
        <v>14</v>
      </c>
      <c r="I254" s="8">
        <v>14</v>
      </c>
      <c r="J254" s="185">
        <v>14</v>
      </c>
      <c r="K254" s="49">
        <v>14</v>
      </c>
      <c r="L254" s="8">
        <v>14</v>
      </c>
      <c r="M254" s="988">
        <v>3.36</v>
      </c>
      <c r="N254" s="1007">
        <f>(100/L254)*M254</f>
        <v>24</v>
      </c>
    </row>
    <row r="255" spans="1:14" ht="0.75" customHeight="1">
      <c r="A255" s="184">
        <v>625004</v>
      </c>
      <c r="B255" s="9"/>
      <c r="C255" s="9"/>
      <c r="D255" s="76" t="s">
        <v>231</v>
      </c>
      <c r="E255" s="509" t="s">
        <v>83</v>
      </c>
      <c r="F255" s="185"/>
      <c r="G255" s="185"/>
      <c r="H255" s="49"/>
      <c r="I255" s="8"/>
      <c r="J255" s="8"/>
      <c r="K255" s="8">
        <v>0</v>
      </c>
      <c r="L255" s="8">
        <v>0</v>
      </c>
      <c r="M255" s="988"/>
      <c r="N255" s="1048"/>
    </row>
    <row r="256" spans="1:14" ht="15" hidden="1">
      <c r="A256" s="195">
        <v>625005</v>
      </c>
      <c r="B256" s="16"/>
      <c r="C256" s="16"/>
      <c r="D256" s="76" t="s">
        <v>231</v>
      </c>
      <c r="E256" s="42" t="s">
        <v>84</v>
      </c>
      <c r="F256" s="196"/>
      <c r="G256" s="196"/>
      <c r="H256" s="49"/>
      <c r="I256" s="8"/>
      <c r="J256" s="8"/>
      <c r="K256" s="8">
        <v>0</v>
      </c>
      <c r="L256" s="8">
        <v>0</v>
      </c>
      <c r="M256" s="988"/>
      <c r="N256" s="817"/>
    </row>
    <row r="257" spans="1:14" ht="15">
      <c r="A257" s="216">
        <v>625007</v>
      </c>
      <c r="B257" s="97"/>
      <c r="C257" s="352">
        <v>41</v>
      </c>
      <c r="D257" s="556" t="s">
        <v>231</v>
      </c>
      <c r="E257" s="510" t="s">
        <v>85</v>
      </c>
      <c r="F257" s="226">
        <v>80</v>
      </c>
      <c r="G257" s="226">
        <v>80</v>
      </c>
      <c r="H257" s="55">
        <v>79</v>
      </c>
      <c r="I257" s="25">
        <v>80</v>
      </c>
      <c r="J257" s="226">
        <v>80</v>
      </c>
      <c r="K257" s="55">
        <v>79</v>
      </c>
      <c r="L257" s="25">
        <v>79</v>
      </c>
      <c r="M257" s="998">
        <v>6.65</v>
      </c>
      <c r="N257" s="1040">
        <f aca="true" t="shared" si="37" ref="N257:N265">(100/L257)*M257</f>
        <v>8.417721518987342</v>
      </c>
    </row>
    <row r="258" spans="1:14" ht="15">
      <c r="A258" s="177">
        <v>632</v>
      </c>
      <c r="B258" s="3"/>
      <c r="C258" s="145"/>
      <c r="D258" s="559"/>
      <c r="E258" s="548" t="s">
        <v>232</v>
      </c>
      <c r="F258" s="178">
        <v>19651</v>
      </c>
      <c r="G258" s="178">
        <v>18489</v>
      </c>
      <c r="H258" s="5">
        <v>21000</v>
      </c>
      <c r="I258" s="5">
        <v>20944</v>
      </c>
      <c r="J258" s="178">
        <v>18290</v>
      </c>
      <c r="K258" s="5">
        <f>K259</f>
        <v>40000</v>
      </c>
      <c r="L258" s="5">
        <f>L259</f>
        <v>40000</v>
      </c>
      <c r="M258" s="986">
        <f>M259</f>
        <v>18796.22</v>
      </c>
      <c r="N258" s="1009">
        <f t="shared" si="37"/>
        <v>46.990550000000006</v>
      </c>
    </row>
    <row r="259" spans="1:14" ht="15">
      <c r="A259" s="186">
        <v>632001</v>
      </c>
      <c r="B259" s="11">
        <v>1</v>
      </c>
      <c r="C259" s="219">
        <v>41</v>
      </c>
      <c r="D259" s="554" t="s">
        <v>231</v>
      </c>
      <c r="E259" s="550" t="s">
        <v>89</v>
      </c>
      <c r="F259" s="187">
        <v>19651</v>
      </c>
      <c r="G259" s="187">
        <v>18489</v>
      </c>
      <c r="H259" s="83">
        <v>21000</v>
      </c>
      <c r="I259" s="83">
        <v>20944</v>
      </c>
      <c r="J259" s="187">
        <v>18290</v>
      </c>
      <c r="K259" s="83">
        <v>40000</v>
      </c>
      <c r="L259" s="83">
        <v>40000</v>
      </c>
      <c r="M259" s="1054">
        <v>18796.22</v>
      </c>
      <c r="N259" s="1040">
        <f t="shared" si="37"/>
        <v>46.990550000000006</v>
      </c>
    </row>
    <row r="260" spans="1:14" ht="15">
      <c r="A260" s="215">
        <v>633</v>
      </c>
      <c r="B260" s="74"/>
      <c r="C260" s="707"/>
      <c r="D260" s="554"/>
      <c r="E260" s="547" t="s">
        <v>94</v>
      </c>
      <c r="F260" s="233">
        <v>1914</v>
      </c>
      <c r="G260" s="233">
        <v>158</v>
      </c>
      <c r="H260" s="75">
        <v>1000</v>
      </c>
      <c r="I260" s="75">
        <v>1000</v>
      </c>
      <c r="J260" s="233">
        <v>520</v>
      </c>
      <c r="K260" s="75">
        <f>K261</f>
        <v>16000</v>
      </c>
      <c r="L260" s="75">
        <f>L261</f>
        <v>59140</v>
      </c>
      <c r="M260" s="985">
        <f>M261</f>
        <v>0</v>
      </c>
      <c r="N260" s="1009">
        <f t="shared" si="37"/>
        <v>0</v>
      </c>
    </row>
    <row r="261" spans="1:14" ht="15">
      <c r="A261" s="186">
        <v>633006</v>
      </c>
      <c r="B261" s="11">
        <v>7</v>
      </c>
      <c r="C261" s="219">
        <v>41</v>
      </c>
      <c r="D261" s="554" t="s">
        <v>231</v>
      </c>
      <c r="E261" s="550" t="s">
        <v>214</v>
      </c>
      <c r="F261" s="187">
        <v>1914</v>
      </c>
      <c r="G261" s="187">
        <v>158</v>
      </c>
      <c r="H261" s="83">
        <v>1000</v>
      </c>
      <c r="I261" s="83">
        <v>1000</v>
      </c>
      <c r="J261" s="187">
        <v>520</v>
      </c>
      <c r="K261" s="339">
        <v>16000</v>
      </c>
      <c r="L261" s="339">
        <v>59140</v>
      </c>
      <c r="M261" s="1055"/>
      <c r="N261" s="1040">
        <f t="shared" si="37"/>
        <v>0</v>
      </c>
    </row>
    <row r="262" spans="1:14" ht="15">
      <c r="A262" s="207">
        <v>635</v>
      </c>
      <c r="B262" s="3"/>
      <c r="C262" s="145"/>
      <c r="D262" s="559"/>
      <c r="E262" s="548" t="s">
        <v>126</v>
      </c>
      <c r="F262" s="178"/>
      <c r="G262" s="178"/>
      <c r="H262" s="75">
        <v>100</v>
      </c>
      <c r="I262" s="75">
        <v>100</v>
      </c>
      <c r="J262" s="233"/>
      <c r="K262" s="75">
        <f>K263</f>
        <v>12100</v>
      </c>
      <c r="L262" s="75">
        <f>L263</f>
        <v>52960</v>
      </c>
      <c r="M262" s="985">
        <f>M263</f>
        <v>0</v>
      </c>
      <c r="N262" s="1009">
        <f t="shared" si="37"/>
        <v>0</v>
      </c>
    </row>
    <row r="263" spans="1:14" ht="15">
      <c r="A263" s="186">
        <v>635006</v>
      </c>
      <c r="B263" s="11"/>
      <c r="C263" s="219">
        <v>41</v>
      </c>
      <c r="D263" s="554" t="s">
        <v>231</v>
      </c>
      <c r="E263" s="550" t="s">
        <v>517</v>
      </c>
      <c r="F263" s="187"/>
      <c r="G263" s="187"/>
      <c r="H263" s="83">
        <v>100</v>
      </c>
      <c r="I263" s="83">
        <v>100</v>
      </c>
      <c r="J263" s="187">
        <v>0</v>
      </c>
      <c r="K263" s="83">
        <v>12100</v>
      </c>
      <c r="L263" s="83">
        <v>52960</v>
      </c>
      <c r="M263" s="1054"/>
      <c r="N263" s="1040">
        <f t="shared" si="37"/>
        <v>0</v>
      </c>
    </row>
    <row r="264" spans="1:14" ht="15">
      <c r="A264" s="208">
        <v>637</v>
      </c>
      <c r="B264" s="74"/>
      <c r="C264" s="707"/>
      <c r="D264" s="554"/>
      <c r="E264" s="547" t="s">
        <v>138</v>
      </c>
      <c r="F264" s="233">
        <v>1680</v>
      </c>
      <c r="G264" s="233">
        <v>1680</v>
      </c>
      <c r="H264" s="75">
        <f aca="true" t="shared" si="38" ref="H264:M264">H265</f>
        <v>1650</v>
      </c>
      <c r="I264" s="73">
        <f t="shared" si="38"/>
        <v>1700</v>
      </c>
      <c r="J264" s="233">
        <f t="shared" si="38"/>
        <v>1694</v>
      </c>
      <c r="K264" s="75">
        <f t="shared" si="38"/>
        <v>1650</v>
      </c>
      <c r="L264" s="73">
        <f t="shared" si="38"/>
        <v>1650</v>
      </c>
      <c r="M264" s="1021">
        <f t="shared" si="38"/>
        <v>420</v>
      </c>
      <c r="N264" s="1009">
        <f t="shared" si="37"/>
        <v>25.454545454545457</v>
      </c>
    </row>
    <row r="265" spans="1:23" ht="15">
      <c r="A265" s="186">
        <v>637027</v>
      </c>
      <c r="B265" s="11"/>
      <c r="C265" s="219">
        <v>41</v>
      </c>
      <c r="D265" s="554" t="s">
        <v>231</v>
      </c>
      <c r="E265" s="550" t="s">
        <v>161</v>
      </c>
      <c r="F265" s="187">
        <v>1680</v>
      </c>
      <c r="G265" s="187">
        <v>1680</v>
      </c>
      <c r="H265" s="83">
        <v>1650</v>
      </c>
      <c r="I265" s="83">
        <v>1700</v>
      </c>
      <c r="J265" s="187">
        <v>1694</v>
      </c>
      <c r="K265" s="83">
        <v>1650</v>
      </c>
      <c r="L265" s="83">
        <v>1650</v>
      </c>
      <c r="M265" s="1054">
        <v>420</v>
      </c>
      <c r="N265" s="1031">
        <f t="shared" si="37"/>
        <v>25.454545454545457</v>
      </c>
      <c r="W265" s="201"/>
    </row>
    <row r="266" spans="1:14" ht="15.75" thickBot="1">
      <c r="A266" s="275"/>
      <c r="B266" s="111"/>
      <c r="C266" s="715"/>
      <c r="D266" s="588"/>
      <c r="E266" s="630"/>
      <c r="F266" s="350"/>
      <c r="G266" s="350"/>
      <c r="H266" s="513"/>
      <c r="I266" s="130"/>
      <c r="J266" s="191"/>
      <c r="K266" s="130"/>
      <c r="L266" s="130"/>
      <c r="M266" s="1056"/>
      <c r="N266" s="974"/>
    </row>
    <row r="267" spans="1:14" ht="15.75" thickBot="1">
      <c r="A267" s="71" t="s">
        <v>233</v>
      </c>
      <c r="B267" s="100"/>
      <c r="C267" s="57"/>
      <c r="D267" s="553"/>
      <c r="E267" s="546" t="s">
        <v>234</v>
      </c>
      <c r="F267" s="19">
        <f>F277+F281+F286+F289+F268</f>
        <v>17864</v>
      </c>
      <c r="G267" s="19">
        <f>G277+G281+G286+G289+G268</f>
        <v>19081</v>
      </c>
      <c r="H267" s="72">
        <f aca="true" t="shared" si="39" ref="H267:M267">H268+H277+H281+H286+H289</f>
        <v>18661</v>
      </c>
      <c r="I267" s="72">
        <f t="shared" si="39"/>
        <v>19026</v>
      </c>
      <c r="J267" s="19">
        <f t="shared" si="39"/>
        <v>16213</v>
      </c>
      <c r="K267" s="72">
        <f t="shared" si="39"/>
        <v>20151</v>
      </c>
      <c r="L267" s="72">
        <f t="shared" si="39"/>
        <v>20151</v>
      </c>
      <c r="M267" s="984">
        <f t="shared" si="39"/>
        <v>2211.85</v>
      </c>
      <c r="N267" s="1050">
        <f>(100/L267)*M267</f>
        <v>10.976378343506525</v>
      </c>
    </row>
    <row r="268" spans="1:14" ht="15">
      <c r="A268" s="279">
        <v>62</v>
      </c>
      <c r="B268" s="131"/>
      <c r="C268" s="724"/>
      <c r="D268" s="629"/>
      <c r="E268" s="609" t="s">
        <v>77</v>
      </c>
      <c r="F268" s="230">
        <f aca="true" t="shared" si="40" ref="F268:M268">SUM(F269:F276)</f>
        <v>694</v>
      </c>
      <c r="G268" s="230">
        <f t="shared" si="40"/>
        <v>588</v>
      </c>
      <c r="H268" s="132">
        <f t="shared" si="40"/>
        <v>831</v>
      </c>
      <c r="I268" s="132">
        <f t="shared" si="40"/>
        <v>831</v>
      </c>
      <c r="J268" s="631">
        <f t="shared" si="40"/>
        <v>400</v>
      </c>
      <c r="K268" s="132">
        <f t="shared" si="40"/>
        <v>831</v>
      </c>
      <c r="L268" s="132">
        <f t="shared" si="40"/>
        <v>831</v>
      </c>
      <c r="M268" s="1057">
        <f t="shared" si="40"/>
        <v>4.32</v>
      </c>
      <c r="N268" s="1009">
        <f>(100/L268)*M268</f>
        <v>0.5198555956678701</v>
      </c>
    </row>
    <row r="269" spans="1:21" ht="15">
      <c r="A269" s="182">
        <v>621000</v>
      </c>
      <c r="B269" s="7"/>
      <c r="C269" s="709">
        <v>41</v>
      </c>
      <c r="D269" s="567" t="s">
        <v>235</v>
      </c>
      <c r="E269" s="549" t="s">
        <v>78</v>
      </c>
      <c r="F269" s="183">
        <v>180</v>
      </c>
      <c r="G269" s="183">
        <v>108</v>
      </c>
      <c r="H269" s="54">
        <v>236</v>
      </c>
      <c r="I269" s="22">
        <v>236</v>
      </c>
      <c r="J269" s="194">
        <v>63</v>
      </c>
      <c r="K269" s="54">
        <v>236</v>
      </c>
      <c r="L269" s="22">
        <v>236</v>
      </c>
      <c r="M269" s="987"/>
      <c r="N269" s="1042">
        <f aca="true" t="shared" si="41" ref="N269:N276">(100/L269)*M269</f>
        <v>0</v>
      </c>
      <c r="U269" s="201"/>
    </row>
    <row r="270" spans="1:20" ht="15" hidden="1">
      <c r="A270" s="184">
        <v>623000</v>
      </c>
      <c r="B270" s="9"/>
      <c r="C270" s="709">
        <v>41</v>
      </c>
      <c r="D270" s="567" t="s">
        <v>235</v>
      </c>
      <c r="E270" s="509" t="s">
        <v>79</v>
      </c>
      <c r="F270" s="185"/>
      <c r="G270" s="185"/>
      <c r="H270" s="49">
        <v>0</v>
      </c>
      <c r="I270" s="8">
        <v>0</v>
      </c>
      <c r="J270" s="185"/>
      <c r="K270" s="49">
        <v>0</v>
      </c>
      <c r="L270" s="8">
        <v>0</v>
      </c>
      <c r="M270" s="988">
        <v>0</v>
      </c>
      <c r="N270" s="1015" t="e">
        <f t="shared" si="41"/>
        <v>#DIV/0!</v>
      </c>
      <c r="T270" s="348"/>
    </row>
    <row r="271" spans="1:14" ht="15">
      <c r="A271" s="184">
        <v>625001</v>
      </c>
      <c r="B271" s="9"/>
      <c r="C271" s="709">
        <v>41</v>
      </c>
      <c r="D271" s="567" t="s">
        <v>235</v>
      </c>
      <c r="E271" s="509" t="s">
        <v>80</v>
      </c>
      <c r="F271" s="185">
        <v>23</v>
      </c>
      <c r="G271" s="185">
        <v>14</v>
      </c>
      <c r="H271" s="49">
        <v>35</v>
      </c>
      <c r="I271" s="8">
        <v>35</v>
      </c>
      <c r="J271" s="185">
        <v>8</v>
      </c>
      <c r="K271" s="49">
        <v>35</v>
      </c>
      <c r="L271" s="8">
        <v>35</v>
      </c>
      <c r="M271" s="988"/>
      <c r="N271" s="1007">
        <f t="shared" si="41"/>
        <v>0</v>
      </c>
    </row>
    <row r="272" spans="1:14" ht="15">
      <c r="A272" s="184">
        <v>625002</v>
      </c>
      <c r="B272" s="9"/>
      <c r="C272" s="709">
        <v>41</v>
      </c>
      <c r="D272" s="567" t="s">
        <v>235</v>
      </c>
      <c r="E272" s="509" t="s">
        <v>81</v>
      </c>
      <c r="F272" s="185">
        <v>302</v>
      </c>
      <c r="G272" s="185">
        <v>302</v>
      </c>
      <c r="H272" s="49">
        <v>330</v>
      </c>
      <c r="I272" s="8">
        <v>330</v>
      </c>
      <c r="J272" s="185">
        <v>214</v>
      </c>
      <c r="K272" s="49">
        <v>330</v>
      </c>
      <c r="L272" s="8">
        <v>330</v>
      </c>
      <c r="M272" s="988"/>
      <c r="N272" s="1006">
        <f t="shared" si="41"/>
        <v>0</v>
      </c>
    </row>
    <row r="273" spans="1:14" ht="15">
      <c r="A273" s="182">
        <v>625003</v>
      </c>
      <c r="B273" s="53"/>
      <c r="C273" s="88">
        <v>41</v>
      </c>
      <c r="D273" s="567" t="s">
        <v>235</v>
      </c>
      <c r="E273" s="549" t="s">
        <v>82</v>
      </c>
      <c r="F273" s="183">
        <v>17</v>
      </c>
      <c r="G273" s="183">
        <v>17</v>
      </c>
      <c r="H273" s="49">
        <v>20</v>
      </c>
      <c r="I273" s="8">
        <v>20</v>
      </c>
      <c r="J273" s="185">
        <v>17</v>
      </c>
      <c r="K273" s="49">
        <v>20</v>
      </c>
      <c r="L273" s="8">
        <v>20</v>
      </c>
      <c r="M273" s="988">
        <v>4.32</v>
      </c>
      <c r="N273" s="1006">
        <f t="shared" si="41"/>
        <v>21.6</v>
      </c>
    </row>
    <row r="274" spans="1:14" ht="15">
      <c r="A274" s="184">
        <v>625004</v>
      </c>
      <c r="B274" s="34"/>
      <c r="C274" s="88">
        <v>41</v>
      </c>
      <c r="D274" s="567" t="s">
        <v>235</v>
      </c>
      <c r="E274" s="509" t="s">
        <v>83</v>
      </c>
      <c r="F274" s="185">
        <v>52</v>
      </c>
      <c r="G274" s="185">
        <v>33</v>
      </c>
      <c r="H274" s="49">
        <v>71</v>
      </c>
      <c r="I274" s="8">
        <v>71</v>
      </c>
      <c r="J274" s="185">
        <v>19</v>
      </c>
      <c r="K274" s="49">
        <v>71</v>
      </c>
      <c r="L274" s="8">
        <v>71</v>
      </c>
      <c r="M274" s="988"/>
      <c r="N274" s="1006">
        <f t="shared" si="41"/>
        <v>0</v>
      </c>
    </row>
    <row r="275" spans="1:14" ht="15">
      <c r="A275" s="195">
        <v>625005</v>
      </c>
      <c r="B275" s="36"/>
      <c r="C275" s="40">
        <v>41</v>
      </c>
      <c r="D275" s="567" t="s">
        <v>235</v>
      </c>
      <c r="E275" s="42" t="s">
        <v>84</v>
      </c>
      <c r="F275" s="196">
        <v>17</v>
      </c>
      <c r="G275" s="196">
        <v>11</v>
      </c>
      <c r="H275" s="49">
        <v>24</v>
      </c>
      <c r="I275" s="8">
        <v>24</v>
      </c>
      <c r="J275" s="185">
        <v>7</v>
      </c>
      <c r="K275" s="49">
        <v>24</v>
      </c>
      <c r="L275" s="8">
        <v>24</v>
      </c>
      <c r="M275" s="988"/>
      <c r="N275" s="1007">
        <f t="shared" si="41"/>
        <v>0</v>
      </c>
    </row>
    <row r="276" spans="1:14" ht="15">
      <c r="A276" s="216">
        <v>625007</v>
      </c>
      <c r="B276" s="84"/>
      <c r="C276" s="725">
        <v>41</v>
      </c>
      <c r="D276" s="558" t="s">
        <v>235</v>
      </c>
      <c r="E276" s="560" t="s">
        <v>85</v>
      </c>
      <c r="F276" s="225">
        <v>103</v>
      </c>
      <c r="G276" s="225">
        <v>103</v>
      </c>
      <c r="H276" s="49">
        <v>115</v>
      </c>
      <c r="I276" s="8">
        <v>115</v>
      </c>
      <c r="J276" s="225">
        <v>72</v>
      </c>
      <c r="K276" s="49">
        <v>115</v>
      </c>
      <c r="L276" s="8">
        <v>115</v>
      </c>
      <c r="M276" s="988"/>
      <c r="N276" s="1015">
        <f t="shared" si="41"/>
        <v>0</v>
      </c>
    </row>
    <row r="277" spans="1:14" ht="15">
      <c r="A277" s="177">
        <v>632</v>
      </c>
      <c r="B277" s="3"/>
      <c r="C277" s="145"/>
      <c r="D277" s="559"/>
      <c r="E277" s="577" t="s">
        <v>232</v>
      </c>
      <c r="F277" s="178">
        <f>SUM(F278:F280)</f>
        <v>5870</v>
      </c>
      <c r="G277" s="178">
        <f>SUM(G278:G280)</f>
        <v>6938</v>
      </c>
      <c r="H277" s="5">
        <f aca="true" t="shared" si="42" ref="H277:M277">H278+H279+H280</f>
        <v>7850</v>
      </c>
      <c r="I277" s="4">
        <f t="shared" si="42"/>
        <v>7990</v>
      </c>
      <c r="J277" s="178">
        <f t="shared" si="42"/>
        <v>7275</v>
      </c>
      <c r="K277" s="5">
        <f t="shared" si="42"/>
        <v>8220</v>
      </c>
      <c r="L277" s="4">
        <f t="shared" si="42"/>
        <v>8220</v>
      </c>
      <c r="M277" s="990">
        <f t="shared" si="42"/>
        <v>1403.42</v>
      </c>
      <c r="N277" s="1009">
        <f>(100/L277)*M277</f>
        <v>17.073236009732362</v>
      </c>
    </row>
    <row r="278" spans="1:14" ht="15">
      <c r="A278" s="193">
        <v>632001</v>
      </c>
      <c r="B278" s="23">
        <v>1</v>
      </c>
      <c r="C278" s="709">
        <v>41</v>
      </c>
      <c r="D278" s="567" t="s">
        <v>235</v>
      </c>
      <c r="E278" s="578" t="s">
        <v>236</v>
      </c>
      <c r="F278" s="196">
        <v>749</v>
      </c>
      <c r="G278" s="196">
        <v>470</v>
      </c>
      <c r="H278" s="54">
        <v>350</v>
      </c>
      <c r="I278" s="22">
        <v>720</v>
      </c>
      <c r="J278" s="194">
        <v>716</v>
      </c>
      <c r="K278" s="54">
        <v>720</v>
      </c>
      <c r="L278" s="22">
        <v>720</v>
      </c>
      <c r="M278" s="987">
        <v>104.35</v>
      </c>
      <c r="N278" s="1040">
        <f>(100/L278)*M278</f>
        <v>14.493055555555555</v>
      </c>
    </row>
    <row r="279" spans="1:14" ht="15">
      <c r="A279" s="182">
        <v>632001</v>
      </c>
      <c r="B279" s="7">
        <v>2</v>
      </c>
      <c r="C279" s="709">
        <v>41</v>
      </c>
      <c r="D279" s="567" t="s">
        <v>235</v>
      </c>
      <c r="E279" s="603" t="s">
        <v>237</v>
      </c>
      <c r="F279" s="185">
        <v>3208</v>
      </c>
      <c r="G279" s="185">
        <v>4353</v>
      </c>
      <c r="H279" s="55">
        <v>5500</v>
      </c>
      <c r="I279" s="25">
        <v>5200</v>
      </c>
      <c r="J279" s="226">
        <v>4491</v>
      </c>
      <c r="K279" s="55">
        <v>5500</v>
      </c>
      <c r="L279" s="25">
        <v>5500</v>
      </c>
      <c r="M279" s="998">
        <v>705.02</v>
      </c>
      <c r="N279" s="1006">
        <f>(100/L279)*M279</f>
        <v>12.818545454545454</v>
      </c>
    </row>
    <row r="280" spans="1:14" ht="15">
      <c r="A280" s="195">
        <v>632002</v>
      </c>
      <c r="B280" s="36"/>
      <c r="C280" s="40">
        <v>41</v>
      </c>
      <c r="D280" s="567" t="s">
        <v>235</v>
      </c>
      <c r="E280" s="590" t="s">
        <v>29</v>
      </c>
      <c r="F280" s="226">
        <v>1913</v>
      </c>
      <c r="G280" s="226">
        <v>2115</v>
      </c>
      <c r="H280" s="561">
        <v>2000</v>
      </c>
      <c r="I280" s="24">
        <v>2070</v>
      </c>
      <c r="J280" s="225">
        <v>2068</v>
      </c>
      <c r="K280" s="561">
        <v>2000</v>
      </c>
      <c r="L280" s="24">
        <v>2000</v>
      </c>
      <c r="M280" s="995">
        <v>594.05</v>
      </c>
      <c r="N280" s="1011">
        <f>(100/L280)*M280</f>
        <v>29.7025</v>
      </c>
    </row>
    <row r="281" spans="1:14" ht="15">
      <c r="A281" s="207">
        <v>633</v>
      </c>
      <c r="B281" s="78"/>
      <c r="C281" s="120"/>
      <c r="D281" s="559"/>
      <c r="E281" s="577" t="s">
        <v>94</v>
      </c>
      <c r="F281" s="178">
        <f>SUM(F282:F285)</f>
        <v>73</v>
      </c>
      <c r="G281" s="178">
        <f>SUM(G282:G285)</f>
        <v>1841</v>
      </c>
      <c r="H281" s="635">
        <v>500</v>
      </c>
      <c r="I281" s="133">
        <v>500</v>
      </c>
      <c r="J281" s="4">
        <v>16</v>
      </c>
      <c r="K281" s="635">
        <f>K282+K285+K283+K284</f>
        <v>1200</v>
      </c>
      <c r="L281" s="133">
        <f>L282+L283+L284+L285</f>
        <v>1200</v>
      </c>
      <c r="M281" s="1058">
        <f>M282+M285+M283+M284</f>
        <v>0</v>
      </c>
      <c r="N281" s="1009">
        <f>(100/L281)*M281</f>
        <v>0</v>
      </c>
    </row>
    <row r="282" spans="1:14" ht="0.75" customHeight="1">
      <c r="A282" s="193">
        <v>633006</v>
      </c>
      <c r="B282" s="23">
        <v>3</v>
      </c>
      <c r="C282" s="709"/>
      <c r="D282" s="567" t="s">
        <v>235</v>
      </c>
      <c r="E282" s="578" t="s">
        <v>223</v>
      </c>
      <c r="F282" s="194"/>
      <c r="G282" s="194"/>
      <c r="H282" s="54">
        <v>0</v>
      </c>
      <c r="I282" s="22">
        <v>0</v>
      </c>
      <c r="J282" s="194">
        <v>0</v>
      </c>
      <c r="K282" s="54">
        <v>0</v>
      </c>
      <c r="L282" s="22">
        <v>0</v>
      </c>
      <c r="M282" s="987">
        <v>0</v>
      </c>
      <c r="N282" s="975"/>
    </row>
    <row r="283" spans="1:14" ht="15">
      <c r="A283" s="790">
        <v>633006</v>
      </c>
      <c r="B283" s="791"/>
      <c r="C283" s="791">
        <v>41</v>
      </c>
      <c r="D283" s="632" t="s">
        <v>235</v>
      </c>
      <c r="E283" s="792" t="s">
        <v>488</v>
      </c>
      <c r="F283" s="289"/>
      <c r="G283" s="289"/>
      <c r="H283" s="790">
        <v>500</v>
      </c>
      <c r="I283" s="300"/>
      <c r="J283" s="636"/>
      <c r="K283" s="633">
        <v>700</v>
      </c>
      <c r="L283" s="297">
        <v>700</v>
      </c>
      <c r="M283" s="1024"/>
      <c r="N283" s="1006">
        <f>(100/L283)*M283</f>
        <v>0</v>
      </c>
    </row>
    <row r="284" spans="1:14" ht="15">
      <c r="A284" s="287">
        <v>633004</v>
      </c>
      <c r="B284" s="288"/>
      <c r="C284" s="726">
        <v>41</v>
      </c>
      <c r="D284" s="632" t="s">
        <v>235</v>
      </c>
      <c r="E284" s="634" t="s">
        <v>400</v>
      </c>
      <c r="F284" s="793">
        <v>68</v>
      </c>
      <c r="G284" s="793"/>
      <c r="H284" s="794"/>
      <c r="I284" s="300"/>
      <c r="J284" s="636"/>
      <c r="K284" s="790"/>
      <c r="L284" s="300"/>
      <c r="M284" s="1059"/>
      <c r="N284" s="793"/>
    </row>
    <row r="285" spans="1:14" ht="15">
      <c r="A285" s="192">
        <v>633006</v>
      </c>
      <c r="B285" s="11">
        <v>7</v>
      </c>
      <c r="C285" s="221">
        <v>41</v>
      </c>
      <c r="D285" s="567" t="s">
        <v>235</v>
      </c>
      <c r="E285" s="574" t="s">
        <v>94</v>
      </c>
      <c r="F285" s="225">
        <v>5</v>
      </c>
      <c r="G285" s="225">
        <v>1841</v>
      </c>
      <c r="H285" s="790">
        <v>500</v>
      </c>
      <c r="I285" s="300">
        <v>500</v>
      </c>
      <c r="J285" s="225">
        <v>16</v>
      </c>
      <c r="K285" s="561">
        <v>500</v>
      </c>
      <c r="L285" s="24">
        <v>500</v>
      </c>
      <c r="M285" s="995"/>
      <c r="N285" s="1011">
        <f>(100/L285)*M285</f>
        <v>0</v>
      </c>
    </row>
    <row r="286" spans="1:14" ht="15">
      <c r="A286" s="177">
        <v>635</v>
      </c>
      <c r="B286" s="78"/>
      <c r="C286" s="120"/>
      <c r="D286" s="559"/>
      <c r="E286" s="577" t="s">
        <v>238</v>
      </c>
      <c r="F286" s="233">
        <f>SUM(F287:F288)</f>
        <v>1441</v>
      </c>
      <c r="G286" s="233">
        <f>SUM(G287:G288)</f>
        <v>450</v>
      </c>
      <c r="H286" s="5">
        <f aca="true" t="shared" si="43" ref="H286:M286">H287+H288</f>
        <v>200</v>
      </c>
      <c r="I286" s="4">
        <f t="shared" si="43"/>
        <v>200</v>
      </c>
      <c r="J286" s="178">
        <f t="shared" si="43"/>
        <v>88</v>
      </c>
      <c r="K286" s="5">
        <f t="shared" si="43"/>
        <v>200</v>
      </c>
      <c r="L286" s="4">
        <f t="shared" si="43"/>
        <v>200</v>
      </c>
      <c r="M286" s="990">
        <f t="shared" si="43"/>
        <v>0</v>
      </c>
      <c r="N286" s="1009">
        <f>(100/L286)*M286</f>
        <v>0</v>
      </c>
    </row>
    <row r="287" spans="1:14" ht="15">
      <c r="A287" s="281">
        <v>635006</v>
      </c>
      <c r="B287" s="23">
        <v>1</v>
      </c>
      <c r="C287" s="709">
        <v>41</v>
      </c>
      <c r="D287" s="567" t="s">
        <v>235</v>
      </c>
      <c r="E287" s="578" t="s">
        <v>239</v>
      </c>
      <c r="F287" s="183"/>
      <c r="G287" s="183">
        <v>450</v>
      </c>
      <c r="H287" s="54">
        <v>200</v>
      </c>
      <c r="I287" s="22">
        <v>200</v>
      </c>
      <c r="J287" s="194">
        <v>88</v>
      </c>
      <c r="K287" s="54">
        <v>200</v>
      </c>
      <c r="L287" s="22">
        <v>200</v>
      </c>
      <c r="M287" s="987"/>
      <c r="N287" s="1067">
        <f>(100/L287)*M287</f>
        <v>0</v>
      </c>
    </row>
    <row r="288" spans="1:14" ht="15">
      <c r="A288" s="192">
        <v>635006</v>
      </c>
      <c r="B288" s="11"/>
      <c r="C288" s="221">
        <v>41</v>
      </c>
      <c r="D288" s="557" t="s">
        <v>235</v>
      </c>
      <c r="E288" s="560" t="s">
        <v>240</v>
      </c>
      <c r="F288" s="226">
        <v>1441</v>
      </c>
      <c r="G288" s="226"/>
      <c r="H288" s="55"/>
      <c r="I288" s="25"/>
      <c r="J288" s="226"/>
      <c r="K288" s="55"/>
      <c r="L288" s="25"/>
      <c r="M288" s="998"/>
      <c r="N288" s="1030"/>
    </row>
    <row r="289" spans="1:14" ht="15">
      <c r="A289" s="177">
        <v>637</v>
      </c>
      <c r="B289" s="3"/>
      <c r="C289" s="145"/>
      <c r="D289" s="559"/>
      <c r="E289" s="548" t="s">
        <v>138</v>
      </c>
      <c r="F289" s="178">
        <f>SUM(F290:F295)</f>
        <v>9786</v>
      </c>
      <c r="G289" s="178">
        <f>SUM(G290:G295)</f>
        <v>9264</v>
      </c>
      <c r="H289" s="5">
        <f>H291+H293+H295+H292+H290+H294</f>
        <v>9280</v>
      </c>
      <c r="I289" s="4">
        <f>I290+I293+I295+I292+I291+I294</f>
        <v>9505</v>
      </c>
      <c r="J289" s="178">
        <f>J290+J293+J295+J292+J291+J294</f>
        <v>8434</v>
      </c>
      <c r="K289" s="5">
        <f>SUM(K290:K295)</f>
        <v>9700</v>
      </c>
      <c r="L289" s="4">
        <f>L290+L291+L292+L293+L295+L294</f>
        <v>9700</v>
      </c>
      <c r="M289" s="990">
        <f>SUM(M290:M295)</f>
        <v>804.11</v>
      </c>
      <c r="N289" s="1009">
        <f>(100/L289)*M289</f>
        <v>8.28979381443299</v>
      </c>
    </row>
    <row r="290" spans="1:14" ht="15">
      <c r="A290" s="193">
        <v>637004</v>
      </c>
      <c r="B290" s="23"/>
      <c r="C290" s="709">
        <v>46</v>
      </c>
      <c r="D290" s="567" t="s">
        <v>235</v>
      </c>
      <c r="E290" s="562" t="s">
        <v>241</v>
      </c>
      <c r="F290" s="183">
        <v>1956</v>
      </c>
      <c r="G290" s="183">
        <v>300</v>
      </c>
      <c r="H290" s="54">
        <v>350</v>
      </c>
      <c r="I290" s="22">
        <v>500</v>
      </c>
      <c r="J290" s="231">
        <v>460</v>
      </c>
      <c r="K290" s="54">
        <v>500</v>
      </c>
      <c r="L290" s="22">
        <v>500</v>
      </c>
      <c r="M290" s="1035">
        <v>158.87</v>
      </c>
      <c r="N290" s="1040">
        <f aca="true" t="shared" si="44" ref="N290:N295">(100/L290)*M290</f>
        <v>31.774</v>
      </c>
    </row>
    <row r="291" spans="1:14" ht="15">
      <c r="A291" s="182">
        <v>637004</v>
      </c>
      <c r="B291" s="16">
        <v>5</v>
      </c>
      <c r="C291" s="221">
        <v>46</v>
      </c>
      <c r="D291" s="555" t="s">
        <v>235</v>
      </c>
      <c r="E291" s="510" t="s">
        <v>195</v>
      </c>
      <c r="F291" s="196">
        <v>531</v>
      </c>
      <c r="G291" s="196">
        <v>829</v>
      </c>
      <c r="H291" s="49">
        <v>350</v>
      </c>
      <c r="I291" s="8">
        <v>540</v>
      </c>
      <c r="J291" s="185">
        <v>484</v>
      </c>
      <c r="K291" s="49">
        <v>600</v>
      </c>
      <c r="L291" s="8">
        <v>600</v>
      </c>
      <c r="M291" s="988">
        <v>96.24</v>
      </c>
      <c r="N291" s="1007">
        <f t="shared" si="44"/>
        <v>16.04</v>
      </c>
    </row>
    <row r="292" spans="1:14" ht="15">
      <c r="A292" s="182">
        <v>637015</v>
      </c>
      <c r="B292" s="9"/>
      <c r="C292" s="14">
        <v>41</v>
      </c>
      <c r="D292" s="557" t="s">
        <v>235</v>
      </c>
      <c r="E292" s="509" t="s">
        <v>242</v>
      </c>
      <c r="F292" s="185">
        <v>39</v>
      </c>
      <c r="G292" s="185"/>
      <c r="H292" s="37">
        <v>200</v>
      </c>
      <c r="I292" s="37">
        <v>200</v>
      </c>
      <c r="J292" s="185"/>
      <c r="K292" s="37">
        <v>200</v>
      </c>
      <c r="L292" s="37">
        <v>200</v>
      </c>
      <c r="M292" s="988"/>
      <c r="N292" s="1007">
        <f t="shared" si="44"/>
        <v>0</v>
      </c>
    </row>
    <row r="293" spans="1:14" ht="15">
      <c r="A293" s="184">
        <v>637012</v>
      </c>
      <c r="B293" s="9">
        <v>50</v>
      </c>
      <c r="C293" s="709">
        <v>41</v>
      </c>
      <c r="D293" s="567" t="s">
        <v>235</v>
      </c>
      <c r="E293" s="510" t="s">
        <v>243</v>
      </c>
      <c r="F293" s="185">
        <v>5078</v>
      </c>
      <c r="G293" s="185">
        <v>5948</v>
      </c>
      <c r="H293" s="49">
        <v>6000</v>
      </c>
      <c r="I293" s="8">
        <v>5865</v>
      </c>
      <c r="J293" s="185">
        <v>5292</v>
      </c>
      <c r="K293" s="49">
        <v>6000</v>
      </c>
      <c r="L293" s="8">
        <v>6000</v>
      </c>
      <c r="M293" s="988"/>
      <c r="N293" s="1007">
        <f t="shared" si="44"/>
        <v>0</v>
      </c>
    </row>
    <row r="294" spans="1:14" ht="15">
      <c r="A294" s="182">
        <v>637012</v>
      </c>
      <c r="B294" s="7">
        <v>1</v>
      </c>
      <c r="C294" s="709">
        <v>46</v>
      </c>
      <c r="D294" s="567" t="s">
        <v>235</v>
      </c>
      <c r="E294" s="510" t="s">
        <v>244</v>
      </c>
      <c r="F294" s="185">
        <v>18</v>
      </c>
      <c r="G294" s="185">
        <v>27</v>
      </c>
      <c r="H294" s="94">
        <v>20</v>
      </c>
      <c r="I294" s="94">
        <v>40</v>
      </c>
      <c r="J294" s="244">
        <v>38</v>
      </c>
      <c r="K294" s="94">
        <v>40</v>
      </c>
      <c r="L294" s="94">
        <v>40</v>
      </c>
      <c r="M294" s="1046">
        <v>9</v>
      </c>
      <c r="N294" s="1007">
        <f t="shared" si="44"/>
        <v>22.5</v>
      </c>
    </row>
    <row r="295" spans="1:14" ht="15">
      <c r="A295" s="192">
        <v>637027</v>
      </c>
      <c r="B295" s="33"/>
      <c r="C295" s="140">
        <v>41</v>
      </c>
      <c r="D295" s="558" t="s">
        <v>235</v>
      </c>
      <c r="E295" s="560" t="s">
        <v>161</v>
      </c>
      <c r="F295" s="225">
        <v>2164</v>
      </c>
      <c r="G295" s="225">
        <v>2160</v>
      </c>
      <c r="H295" s="561">
        <v>2360</v>
      </c>
      <c r="I295" s="561">
        <v>2360</v>
      </c>
      <c r="J295" s="701">
        <v>2160</v>
      </c>
      <c r="K295" s="561">
        <v>2360</v>
      </c>
      <c r="L295" s="561">
        <v>2360</v>
      </c>
      <c r="M295" s="1060">
        <v>540</v>
      </c>
      <c r="N295" s="1015">
        <f t="shared" si="44"/>
        <v>22.881355932203387</v>
      </c>
    </row>
    <row r="296" spans="1:14" ht="15.75" thickBot="1">
      <c r="A296" s="280"/>
      <c r="B296" s="16"/>
      <c r="C296" s="16"/>
      <c r="D296" s="737"/>
      <c r="E296" s="42"/>
      <c r="F296" s="351"/>
      <c r="G296" s="351"/>
      <c r="H296" s="29"/>
      <c r="I296" s="37"/>
      <c r="J296" s="198"/>
      <c r="K296" s="37"/>
      <c r="L296" s="37"/>
      <c r="M296" s="994"/>
      <c r="N296" s="1014"/>
    </row>
    <row r="297" spans="1:14" ht="15.75" thickBot="1">
      <c r="A297" s="17" t="s">
        <v>245</v>
      </c>
      <c r="B297" s="100"/>
      <c r="C297" s="18"/>
      <c r="D297" s="344"/>
      <c r="E297" s="546" t="s">
        <v>246</v>
      </c>
      <c r="F297" s="19">
        <f>F298+F300+F302</f>
        <v>10739</v>
      </c>
      <c r="G297" s="19">
        <f>G298+G300+G302</f>
        <v>12739</v>
      </c>
      <c r="H297" s="808">
        <f>H298+H302</f>
        <v>12000</v>
      </c>
      <c r="I297" s="809">
        <f>I298+I302+I300</f>
        <v>12000</v>
      </c>
      <c r="J297" s="19">
        <f>J298+J302+J300</f>
        <v>10000</v>
      </c>
      <c r="K297" s="808">
        <f>K298+K302</f>
        <v>70000</v>
      </c>
      <c r="L297" s="809">
        <f>L298+L302</f>
        <v>70000</v>
      </c>
      <c r="M297" s="1016">
        <f>M298+M302</f>
        <v>4000</v>
      </c>
      <c r="N297" s="1050">
        <f>(100/L297)*M297</f>
        <v>5.714285714285714</v>
      </c>
    </row>
    <row r="298" spans="1:14" ht="15">
      <c r="A298" s="208">
        <v>642</v>
      </c>
      <c r="B298" s="109"/>
      <c r="C298" s="74"/>
      <c r="D298" s="637"/>
      <c r="E298" s="585" t="s">
        <v>176</v>
      </c>
      <c r="F298" s="233">
        <f>F299</f>
        <v>8000</v>
      </c>
      <c r="G298" s="233">
        <f>G299</f>
        <v>10000</v>
      </c>
      <c r="H298" s="75">
        <f aca="true" t="shared" si="45" ref="H298:M298">SUM(H299:H299)</f>
        <v>10000</v>
      </c>
      <c r="I298" s="104">
        <f t="shared" si="45"/>
        <v>10000</v>
      </c>
      <c r="J298" s="223">
        <f t="shared" si="45"/>
        <v>10000</v>
      </c>
      <c r="K298" s="75">
        <f t="shared" si="45"/>
        <v>10000</v>
      </c>
      <c r="L298" s="73">
        <f t="shared" si="45"/>
        <v>10000</v>
      </c>
      <c r="M298" s="1021">
        <f t="shared" si="45"/>
        <v>4000</v>
      </c>
      <c r="N298" s="1009">
        <f>(100/L298)*M298</f>
        <v>40</v>
      </c>
    </row>
    <row r="299" spans="1:14" ht="15">
      <c r="A299" s="193">
        <v>642002</v>
      </c>
      <c r="B299" s="48">
        <v>1</v>
      </c>
      <c r="C299" s="23">
        <v>41</v>
      </c>
      <c r="D299" s="638" t="s">
        <v>247</v>
      </c>
      <c r="E299" s="578" t="s">
        <v>248</v>
      </c>
      <c r="F299" s="194">
        <v>8000</v>
      </c>
      <c r="G299" s="194">
        <v>10000</v>
      </c>
      <c r="H299" s="54">
        <v>10000</v>
      </c>
      <c r="I299" s="22">
        <v>10000</v>
      </c>
      <c r="J299" s="238">
        <v>10000</v>
      </c>
      <c r="K299" s="54">
        <v>10000</v>
      </c>
      <c r="L299" s="22">
        <v>10000</v>
      </c>
      <c r="M299" s="987">
        <v>4000</v>
      </c>
      <c r="N299" s="1040">
        <f>(100/L299)*M299</f>
        <v>40</v>
      </c>
    </row>
    <row r="300" spans="1:14" ht="15">
      <c r="A300" s="512">
        <v>633</v>
      </c>
      <c r="B300" s="305"/>
      <c r="C300" s="349"/>
      <c r="D300" s="639"/>
      <c r="E300" s="647" t="s">
        <v>94</v>
      </c>
      <c r="F300" s="307">
        <v>301</v>
      </c>
      <c r="G300" s="307">
        <v>301</v>
      </c>
      <c r="H300" s="644"/>
      <c r="I300" s="73"/>
      <c r="J300" s="233"/>
      <c r="K300" s="644"/>
      <c r="L300" s="306"/>
      <c r="M300" s="1061"/>
      <c r="N300" s="1039"/>
    </row>
    <row r="301" spans="1:14" ht="0.75" customHeight="1">
      <c r="A301" s="293">
        <v>633006</v>
      </c>
      <c r="B301" s="361"/>
      <c r="C301" s="361"/>
      <c r="D301" s="640" t="s">
        <v>249</v>
      </c>
      <c r="E301" s="648" t="s">
        <v>433</v>
      </c>
      <c r="F301" s="292">
        <v>301</v>
      </c>
      <c r="G301" s="292">
        <v>301</v>
      </c>
      <c r="H301" s="645">
        <v>2000</v>
      </c>
      <c r="I301" s="294"/>
      <c r="J301" s="650"/>
      <c r="K301" s="645"/>
      <c r="L301" s="291"/>
      <c r="M301" s="1062"/>
      <c r="N301" s="1051"/>
    </row>
    <row r="302" spans="1:14" ht="15">
      <c r="A302" s="215">
        <v>635</v>
      </c>
      <c r="B302" s="109"/>
      <c r="C302" s="109"/>
      <c r="D302" s="637"/>
      <c r="E302" s="600" t="s">
        <v>250</v>
      </c>
      <c r="F302" s="233">
        <v>2438</v>
      </c>
      <c r="G302" s="233">
        <v>2438</v>
      </c>
      <c r="H302" s="75">
        <f>H303</f>
        <v>2000</v>
      </c>
      <c r="I302" s="73">
        <f>I303</f>
        <v>2000</v>
      </c>
      <c r="J302" s="233"/>
      <c r="K302" s="75">
        <f>K303</f>
        <v>60000</v>
      </c>
      <c r="L302" s="73">
        <f>L303</f>
        <v>60000</v>
      </c>
      <c r="M302" s="1021">
        <f>M303</f>
        <v>0</v>
      </c>
      <c r="N302" s="1009">
        <f>(100/L302)*M302</f>
        <v>0</v>
      </c>
    </row>
    <row r="303" spans="1:14" ht="15">
      <c r="A303" s="179">
        <v>635006</v>
      </c>
      <c r="B303" s="79">
        <v>1</v>
      </c>
      <c r="C303" s="79">
        <v>41</v>
      </c>
      <c r="D303" s="641" t="s">
        <v>249</v>
      </c>
      <c r="E303" s="587" t="s">
        <v>487</v>
      </c>
      <c r="F303" s="180">
        <v>2438</v>
      </c>
      <c r="G303" s="180">
        <v>2385</v>
      </c>
      <c r="H303" s="80">
        <v>2000</v>
      </c>
      <c r="I303" s="81">
        <v>2000</v>
      </c>
      <c r="J303" s="180"/>
      <c r="K303" s="80">
        <v>60000</v>
      </c>
      <c r="L303" s="81">
        <v>60000</v>
      </c>
      <c r="M303" s="991"/>
      <c r="N303" s="1040">
        <f>(100/L303)*M303</f>
        <v>0</v>
      </c>
    </row>
    <row r="304" spans="1:14" ht="15" hidden="1">
      <c r="A304" s="177">
        <v>637</v>
      </c>
      <c r="B304" s="3"/>
      <c r="C304" s="3"/>
      <c r="D304" s="641"/>
      <c r="E304" s="577" t="s">
        <v>138</v>
      </c>
      <c r="F304" s="178"/>
      <c r="G304" s="178"/>
      <c r="H304" s="5"/>
      <c r="I304" s="4"/>
      <c r="J304" s="178"/>
      <c r="K304" s="5"/>
      <c r="L304" s="4"/>
      <c r="M304" s="990"/>
      <c r="N304" s="1033"/>
    </row>
    <row r="305" spans="1:14" ht="15" hidden="1">
      <c r="A305" s="217">
        <v>637005</v>
      </c>
      <c r="B305" s="95"/>
      <c r="C305" s="95">
        <v>41</v>
      </c>
      <c r="D305" s="642" t="s">
        <v>247</v>
      </c>
      <c r="E305" s="589" t="s">
        <v>434</v>
      </c>
      <c r="F305" s="231"/>
      <c r="G305" s="231"/>
      <c r="H305" s="118"/>
      <c r="I305" s="96"/>
      <c r="J305" s="231"/>
      <c r="K305" s="37"/>
      <c r="L305" s="37"/>
      <c r="M305" s="1035"/>
      <c r="N305" s="975"/>
    </row>
    <row r="306" spans="1:14" ht="15.75" thickBot="1">
      <c r="A306" s="275"/>
      <c r="B306" s="111"/>
      <c r="C306" s="111"/>
      <c r="D306" s="643"/>
      <c r="E306" s="601"/>
      <c r="F306" s="350"/>
      <c r="G306" s="350"/>
      <c r="H306" s="513"/>
      <c r="I306" s="143"/>
      <c r="J306" s="249"/>
      <c r="K306" s="513"/>
      <c r="L306" s="513"/>
      <c r="M306" s="1063"/>
      <c r="N306" s="1029"/>
    </row>
    <row r="307" spans="1:22" ht="16.5" customHeight="1" thickBot="1">
      <c r="A307" s="71" t="s">
        <v>251</v>
      </c>
      <c r="B307" s="100"/>
      <c r="C307" s="100"/>
      <c r="D307" s="344"/>
      <c r="E307" s="59" t="s">
        <v>252</v>
      </c>
      <c r="F307" s="19">
        <f>SUM(F308+F309+F318+F322+F331+F333)</f>
        <v>41803</v>
      </c>
      <c r="G307" s="19">
        <f>SUM(G308+G309+G318+G322+G331+G333)</f>
        <v>45155</v>
      </c>
      <c r="H307" s="72">
        <f>H308+H309+H318+H322+H331+H333</f>
        <v>53726</v>
      </c>
      <c r="I307" s="70">
        <f>I309+I318+I322+I331+I333</f>
        <v>82763</v>
      </c>
      <c r="J307" s="19">
        <f>J308+J309+J318+J322+J331+J333</f>
        <v>69295</v>
      </c>
      <c r="K307" s="72">
        <f>K309+K318+K322+K331+K333</f>
        <v>60506</v>
      </c>
      <c r="L307" s="70">
        <f>L308+L309+L318+L322+L331+L333</f>
        <v>60506</v>
      </c>
      <c r="M307" s="1016">
        <f>M308+M309+M318+M322+M331+M333</f>
        <v>13106.93</v>
      </c>
      <c r="N307" s="1050">
        <f>(100/L307)*M307</f>
        <v>21.662198790202627</v>
      </c>
      <c r="T307" s="202"/>
      <c r="U307" s="203"/>
      <c r="V307" s="797"/>
    </row>
    <row r="308" spans="1:14" ht="1.5" customHeight="1" hidden="1">
      <c r="A308" s="273">
        <v>610</v>
      </c>
      <c r="B308" s="101"/>
      <c r="C308" s="707"/>
      <c r="D308" s="554" t="s">
        <v>253</v>
      </c>
      <c r="E308" s="600" t="s">
        <v>76</v>
      </c>
      <c r="F308" s="128">
        <v>0</v>
      </c>
      <c r="G308" s="128">
        <v>0</v>
      </c>
      <c r="H308" s="128"/>
      <c r="I308" s="128"/>
      <c r="J308" s="128"/>
      <c r="K308" s="128"/>
      <c r="L308" s="128"/>
      <c r="M308" s="1064"/>
      <c r="N308" s="1052"/>
    </row>
    <row r="309" spans="1:14" ht="15">
      <c r="A309" s="207">
        <v>62</v>
      </c>
      <c r="B309" s="3"/>
      <c r="C309" s="707"/>
      <c r="D309" s="554"/>
      <c r="E309" s="600" t="s">
        <v>77</v>
      </c>
      <c r="F309" s="257">
        <f aca="true" t="shared" si="46" ref="F309:M309">SUM(F310:F317)</f>
        <v>370</v>
      </c>
      <c r="G309" s="257">
        <f t="shared" si="46"/>
        <v>385</v>
      </c>
      <c r="H309" s="653">
        <f t="shared" si="46"/>
        <v>456</v>
      </c>
      <c r="I309" s="136">
        <f t="shared" si="46"/>
        <v>2143</v>
      </c>
      <c r="J309" s="251">
        <f t="shared" si="46"/>
        <v>1940</v>
      </c>
      <c r="K309" s="653">
        <f t="shared" si="46"/>
        <v>456</v>
      </c>
      <c r="L309" s="136">
        <f t="shared" si="46"/>
        <v>456</v>
      </c>
      <c r="M309" s="1065">
        <f t="shared" si="46"/>
        <v>0</v>
      </c>
      <c r="N309" s="1009">
        <f>(100/L309)*M309</f>
        <v>0</v>
      </c>
    </row>
    <row r="310" spans="1:14" ht="15">
      <c r="A310" s="182">
        <v>621000</v>
      </c>
      <c r="B310" s="7"/>
      <c r="C310" s="23">
        <v>41</v>
      </c>
      <c r="D310" s="638" t="s">
        <v>253</v>
      </c>
      <c r="E310" s="579" t="s">
        <v>254</v>
      </c>
      <c r="F310" s="235">
        <v>100</v>
      </c>
      <c r="G310" s="235">
        <v>105</v>
      </c>
      <c r="H310" s="193">
        <v>130</v>
      </c>
      <c r="I310" s="22">
        <v>350</v>
      </c>
      <c r="J310" s="194">
        <v>315</v>
      </c>
      <c r="K310" s="54">
        <v>130</v>
      </c>
      <c r="L310" s="22">
        <v>130</v>
      </c>
      <c r="M310" s="987"/>
      <c r="N310" s="1040">
        <f>(100/L310)*M310</f>
        <v>0</v>
      </c>
    </row>
    <row r="311" spans="1:14" ht="15">
      <c r="A311" s="182">
        <v>623000</v>
      </c>
      <c r="B311" s="7"/>
      <c r="C311" s="7">
        <v>41</v>
      </c>
      <c r="D311" s="167" t="s">
        <v>253</v>
      </c>
      <c r="E311" s="579" t="s">
        <v>79</v>
      </c>
      <c r="F311" s="514"/>
      <c r="G311" s="514"/>
      <c r="H311" s="37"/>
      <c r="I311" s="13">
        <v>300</v>
      </c>
      <c r="J311" s="196">
        <v>278</v>
      </c>
      <c r="K311" s="37"/>
      <c r="L311" s="13"/>
      <c r="M311" s="1019"/>
      <c r="N311" s="817"/>
    </row>
    <row r="312" spans="1:14" ht="15">
      <c r="A312" s="184">
        <v>625001</v>
      </c>
      <c r="B312" s="9"/>
      <c r="C312" s="352">
        <v>41</v>
      </c>
      <c r="D312" s="556" t="s">
        <v>253</v>
      </c>
      <c r="E312" s="359" t="s">
        <v>80</v>
      </c>
      <c r="F312" s="189">
        <v>14</v>
      </c>
      <c r="G312" s="189">
        <v>15</v>
      </c>
      <c r="H312" s="55">
        <v>19</v>
      </c>
      <c r="I312" s="25">
        <v>19</v>
      </c>
      <c r="J312" s="226">
        <v>6</v>
      </c>
      <c r="K312" s="55">
        <v>19</v>
      </c>
      <c r="L312" s="25">
        <v>19</v>
      </c>
      <c r="M312" s="998"/>
      <c r="N312" s="1007">
        <f aca="true" t="shared" si="47" ref="N312:N317">(100/L312)*M312</f>
        <v>0</v>
      </c>
    </row>
    <row r="313" spans="1:14" ht="15">
      <c r="A313" s="184">
        <v>625002</v>
      </c>
      <c r="B313" s="9"/>
      <c r="C313" s="14">
        <v>41</v>
      </c>
      <c r="D313" s="557" t="s">
        <v>253</v>
      </c>
      <c r="E313" s="359" t="s">
        <v>81</v>
      </c>
      <c r="F313" s="189">
        <v>153</v>
      </c>
      <c r="G313" s="189">
        <v>160</v>
      </c>
      <c r="H313" s="49">
        <v>182</v>
      </c>
      <c r="I313" s="8">
        <v>900</v>
      </c>
      <c r="J313" s="185">
        <v>830</v>
      </c>
      <c r="K313" s="49">
        <v>182</v>
      </c>
      <c r="L313" s="8">
        <v>182</v>
      </c>
      <c r="M313" s="988"/>
      <c r="N313" s="1015">
        <f t="shared" si="47"/>
        <v>0</v>
      </c>
    </row>
    <row r="314" spans="1:14" ht="15">
      <c r="A314" s="184">
        <v>625003</v>
      </c>
      <c r="B314" s="9"/>
      <c r="C314" s="89">
        <v>41</v>
      </c>
      <c r="D314" s="557" t="s">
        <v>253</v>
      </c>
      <c r="E314" s="359" t="s">
        <v>82</v>
      </c>
      <c r="F314" s="514">
        <v>8</v>
      </c>
      <c r="G314" s="514">
        <v>8</v>
      </c>
      <c r="H314" s="49">
        <v>11</v>
      </c>
      <c r="I314" s="8">
        <v>61</v>
      </c>
      <c r="J314" s="185">
        <v>47</v>
      </c>
      <c r="K314" s="49">
        <v>11</v>
      </c>
      <c r="L314" s="8">
        <v>11</v>
      </c>
      <c r="M314" s="988"/>
      <c r="N314" s="1006">
        <f t="shared" si="47"/>
        <v>0</v>
      </c>
    </row>
    <row r="315" spans="1:14" ht="15">
      <c r="A315" s="184">
        <v>625004</v>
      </c>
      <c r="B315" s="9"/>
      <c r="C315" s="89">
        <v>41</v>
      </c>
      <c r="D315" s="557" t="s">
        <v>253</v>
      </c>
      <c r="E315" s="359" t="s">
        <v>83</v>
      </c>
      <c r="F315" s="185">
        <v>32</v>
      </c>
      <c r="G315" s="185">
        <v>32</v>
      </c>
      <c r="H315" s="49">
        <v>39</v>
      </c>
      <c r="I315" s="8">
        <v>200</v>
      </c>
      <c r="J315" s="185">
        <v>178</v>
      </c>
      <c r="K315" s="49">
        <v>39</v>
      </c>
      <c r="L315" s="8">
        <v>39</v>
      </c>
      <c r="M315" s="988"/>
      <c r="N315" s="1006">
        <f t="shared" si="47"/>
        <v>0</v>
      </c>
    </row>
    <row r="316" spans="1:14" ht="15">
      <c r="A316" s="195">
        <v>625005</v>
      </c>
      <c r="B316" s="9"/>
      <c r="C316" s="14">
        <v>41</v>
      </c>
      <c r="D316" s="557" t="s">
        <v>253</v>
      </c>
      <c r="E316" s="603" t="s">
        <v>84</v>
      </c>
      <c r="F316" s="196">
        <v>11</v>
      </c>
      <c r="G316" s="196">
        <v>11</v>
      </c>
      <c r="H316" s="49">
        <v>13</v>
      </c>
      <c r="I316" s="8">
        <v>13</v>
      </c>
      <c r="J316" s="185">
        <v>4</v>
      </c>
      <c r="K316" s="49">
        <v>13</v>
      </c>
      <c r="L316" s="8">
        <v>13</v>
      </c>
      <c r="M316" s="988"/>
      <c r="N316" s="1006">
        <f t="shared" si="47"/>
        <v>0</v>
      </c>
    </row>
    <row r="317" spans="1:14" ht="15">
      <c r="A317" s="192">
        <v>625007</v>
      </c>
      <c r="B317" s="11"/>
      <c r="C317" s="219">
        <v>41</v>
      </c>
      <c r="D317" s="554" t="s">
        <v>253</v>
      </c>
      <c r="E317" s="590" t="s">
        <v>85</v>
      </c>
      <c r="F317" s="605">
        <v>52</v>
      </c>
      <c r="G317" s="605">
        <v>54</v>
      </c>
      <c r="H317" s="37">
        <v>62</v>
      </c>
      <c r="I317" s="13">
        <v>300</v>
      </c>
      <c r="J317" s="196">
        <v>282</v>
      </c>
      <c r="K317" s="37">
        <v>62</v>
      </c>
      <c r="L317" s="13">
        <v>62</v>
      </c>
      <c r="M317" s="1019"/>
      <c r="N317" s="1011">
        <f t="shared" si="47"/>
        <v>0</v>
      </c>
    </row>
    <row r="318" spans="1:14" ht="15">
      <c r="A318" s="207">
        <v>632</v>
      </c>
      <c r="B318" s="3"/>
      <c r="C318" s="145"/>
      <c r="D318" s="559"/>
      <c r="E318" s="577" t="s">
        <v>87</v>
      </c>
      <c r="F318" s="178">
        <f aca="true" t="shared" si="48" ref="F318:M318">SUM(F319:F321)</f>
        <v>31733</v>
      </c>
      <c r="G318" s="178">
        <f t="shared" si="48"/>
        <v>27252</v>
      </c>
      <c r="H318" s="5">
        <f t="shared" si="48"/>
        <v>37500</v>
      </c>
      <c r="I318" s="4">
        <f t="shared" si="48"/>
        <v>30689</v>
      </c>
      <c r="J318" s="178">
        <f t="shared" si="48"/>
        <v>25363</v>
      </c>
      <c r="K318" s="5">
        <f t="shared" si="48"/>
        <v>38500</v>
      </c>
      <c r="L318" s="4">
        <f t="shared" si="48"/>
        <v>36300</v>
      </c>
      <c r="M318" s="990">
        <f t="shared" si="48"/>
        <v>6435.34</v>
      </c>
      <c r="N318" s="1009">
        <f>(100/L318)*M318</f>
        <v>17.728209366391184</v>
      </c>
    </row>
    <row r="319" spans="1:14" ht="15">
      <c r="A319" s="182">
        <v>632001</v>
      </c>
      <c r="B319" s="7">
        <v>1</v>
      </c>
      <c r="C319" s="709">
        <v>41</v>
      </c>
      <c r="D319" s="567" t="s">
        <v>253</v>
      </c>
      <c r="E319" s="579" t="s">
        <v>89</v>
      </c>
      <c r="F319" s="183">
        <v>6614</v>
      </c>
      <c r="G319" s="183">
        <v>7084</v>
      </c>
      <c r="H319" s="94">
        <v>9000</v>
      </c>
      <c r="I319" s="6">
        <v>8189</v>
      </c>
      <c r="J319" s="183">
        <v>6732</v>
      </c>
      <c r="K319" s="94">
        <v>9000</v>
      </c>
      <c r="L319" s="6">
        <v>9000</v>
      </c>
      <c r="M319" s="992">
        <v>2722.93</v>
      </c>
      <c r="N319" s="1040">
        <f>(100/L319)*M319</f>
        <v>30.25477777777778</v>
      </c>
    </row>
    <row r="320" spans="1:14" ht="15">
      <c r="A320" s="184">
        <v>632001</v>
      </c>
      <c r="B320" s="7">
        <v>2</v>
      </c>
      <c r="C320" s="221">
        <v>41</v>
      </c>
      <c r="D320" s="556" t="s">
        <v>253</v>
      </c>
      <c r="E320" s="359" t="s">
        <v>90</v>
      </c>
      <c r="F320" s="183">
        <v>23120</v>
      </c>
      <c r="G320" s="183">
        <v>20168</v>
      </c>
      <c r="H320" s="49">
        <v>26500</v>
      </c>
      <c r="I320" s="8">
        <v>19500</v>
      </c>
      <c r="J320" s="185">
        <v>15781</v>
      </c>
      <c r="K320" s="49">
        <v>26500</v>
      </c>
      <c r="L320" s="8">
        <v>24300</v>
      </c>
      <c r="M320" s="988">
        <v>3712.41</v>
      </c>
      <c r="N320" s="1006">
        <f>(100/L320)*M320</f>
        <v>15.277407407407408</v>
      </c>
    </row>
    <row r="321" spans="1:14" ht="15">
      <c r="A321" s="184">
        <v>632002</v>
      </c>
      <c r="B321" s="9"/>
      <c r="C321" s="14">
        <v>41</v>
      </c>
      <c r="D321" s="557" t="s">
        <v>253</v>
      </c>
      <c r="E321" s="359" t="s">
        <v>29</v>
      </c>
      <c r="F321" s="185">
        <v>1999</v>
      </c>
      <c r="G321" s="185"/>
      <c r="H321" s="49">
        <v>2000</v>
      </c>
      <c r="I321" s="8">
        <v>3000</v>
      </c>
      <c r="J321" s="185">
        <v>2850</v>
      </c>
      <c r="K321" s="49">
        <v>3000</v>
      </c>
      <c r="L321" s="8">
        <v>3000</v>
      </c>
      <c r="M321" s="988"/>
      <c r="N321" s="1011">
        <f>(100/L321)*M321</f>
        <v>0</v>
      </c>
    </row>
    <row r="322" spans="1:14" ht="15">
      <c r="A322" s="207">
        <v>633</v>
      </c>
      <c r="B322" s="3"/>
      <c r="C322" s="145"/>
      <c r="D322" s="559"/>
      <c r="E322" s="577" t="s">
        <v>94</v>
      </c>
      <c r="F322" s="178">
        <f>SUM(F324:F330)</f>
        <v>6661</v>
      </c>
      <c r="G322" s="178">
        <f>SUM(G324:G330)</f>
        <v>8919</v>
      </c>
      <c r="H322" s="5">
        <f>SUM(H324:H330)</f>
        <v>10700</v>
      </c>
      <c r="I322" s="4">
        <f>SUM(I323:I330)</f>
        <v>27291</v>
      </c>
      <c r="J322" s="178">
        <f>SUM(J323:J330)</f>
        <v>22975</v>
      </c>
      <c r="K322" s="5">
        <f>SUM(K324:K330)</f>
        <v>10700</v>
      </c>
      <c r="L322" s="4">
        <f>SUM(L324:L330)</f>
        <v>12400</v>
      </c>
      <c r="M322" s="990">
        <f>SUM(M324:M330)</f>
        <v>6036.79</v>
      </c>
      <c r="N322" s="1009">
        <f>(100/L322)*M322</f>
        <v>48.68379032258064</v>
      </c>
    </row>
    <row r="323" spans="1:14" ht="15">
      <c r="A323" s="193">
        <v>634004</v>
      </c>
      <c r="B323" s="23">
        <v>2</v>
      </c>
      <c r="C323" s="696">
        <v>41</v>
      </c>
      <c r="D323" s="566" t="s">
        <v>253</v>
      </c>
      <c r="E323" s="578" t="s">
        <v>472</v>
      </c>
      <c r="F323" s="194"/>
      <c r="G323" s="194"/>
      <c r="H323" s="54"/>
      <c r="I323" s="22">
        <v>3250</v>
      </c>
      <c r="J323" s="194">
        <v>2411</v>
      </c>
      <c r="K323" s="54"/>
      <c r="L323" s="22"/>
      <c r="M323" s="987"/>
      <c r="N323" s="975"/>
    </row>
    <row r="324" spans="1:14" ht="15">
      <c r="A324" s="182">
        <v>633006</v>
      </c>
      <c r="B324" s="7"/>
      <c r="C324" s="709">
        <v>41</v>
      </c>
      <c r="D324" s="567" t="s">
        <v>253</v>
      </c>
      <c r="E324" s="579" t="s">
        <v>214</v>
      </c>
      <c r="F324" s="183">
        <v>1064</v>
      </c>
      <c r="G324" s="183">
        <v>2946</v>
      </c>
      <c r="H324" s="94">
        <v>1500</v>
      </c>
      <c r="I324" s="6">
        <v>7200</v>
      </c>
      <c r="J324" s="183">
        <v>6739</v>
      </c>
      <c r="K324" s="94">
        <v>1500</v>
      </c>
      <c r="L324" s="6">
        <v>3200</v>
      </c>
      <c r="M324" s="992">
        <v>3140.09</v>
      </c>
      <c r="N324" s="1006">
        <f>(100/L324)*M324</f>
        <v>98.1278125</v>
      </c>
    </row>
    <row r="325" spans="1:14" ht="15">
      <c r="A325" s="182">
        <v>633006</v>
      </c>
      <c r="B325" s="7">
        <v>2</v>
      </c>
      <c r="C325" s="709">
        <v>41</v>
      </c>
      <c r="D325" s="557" t="s">
        <v>253</v>
      </c>
      <c r="E325" s="549" t="s">
        <v>420</v>
      </c>
      <c r="F325" s="183"/>
      <c r="G325" s="183">
        <v>2184</v>
      </c>
      <c r="H325" s="94"/>
      <c r="I325" s="6"/>
      <c r="J325" s="183"/>
      <c r="K325" s="94"/>
      <c r="L325" s="6"/>
      <c r="M325" s="992"/>
      <c r="N325" s="817"/>
    </row>
    <row r="326" spans="1:14" ht="15">
      <c r="A326" s="182">
        <v>633006</v>
      </c>
      <c r="B326" s="7">
        <v>3</v>
      </c>
      <c r="C326" s="709">
        <v>41</v>
      </c>
      <c r="D326" s="557" t="s">
        <v>253</v>
      </c>
      <c r="E326" s="509" t="s">
        <v>101</v>
      </c>
      <c r="F326" s="185">
        <v>104</v>
      </c>
      <c r="G326" s="185">
        <v>6</v>
      </c>
      <c r="H326" s="49">
        <v>200</v>
      </c>
      <c r="I326" s="8">
        <v>221</v>
      </c>
      <c r="J326" s="185">
        <v>220</v>
      </c>
      <c r="K326" s="49">
        <v>200</v>
      </c>
      <c r="L326" s="8">
        <v>200</v>
      </c>
      <c r="M326" s="988">
        <v>102.83</v>
      </c>
      <c r="N326" s="1007">
        <f>(100/L326)*M326</f>
        <v>51.415</v>
      </c>
    </row>
    <row r="327" spans="1:14" ht="15">
      <c r="A327" s="182">
        <v>633006</v>
      </c>
      <c r="B327" s="7">
        <v>7</v>
      </c>
      <c r="C327" s="709">
        <v>41</v>
      </c>
      <c r="D327" s="557" t="s">
        <v>253</v>
      </c>
      <c r="E327" s="509" t="s">
        <v>255</v>
      </c>
      <c r="F327" s="183"/>
      <c r="G327" s="183"/>
      <c r="H327" s="94"/>
      <c r="I327" s="6">
        <v>4400</v>
      </c>
      <c r="J327" s="183">
        <v>4392</v>
      </c>
      <c r="K327" s="94"/>
      <c r="L327" s="6"/>
      <c r="M327" s="992"/>
      <c r="N327" s="975"/>
    </row>
    <row r="328" spans="1:14" ht="15">
      <c r="A328" s="182">
        <v>633006</v>
      </c>
      <c r="B328" s="7">
        <v>12</v>
      </c>
      <c r="C328" s="221">
        <v>41</v>
      </c>
      <c r="D328" s="555" t="s">
        <v>253</v>
      </c>
      <c r="E328" s="509" t="s">
        <v>256</v>
      </c>
      <c r="F328" s="183">
        <v>125</v>
      </c>
      <c r="G328" s="183"/>
      <c r="H328" s="94">
        <v>4000</v>
      </c>
      <c r="I328" s="6">
        <v>4000</v>
      </c>
      <c r="J328" s="183">
        <v>2017</v>
      </c>
      <c r="K328" s="94">
        <v>4000</v>
      </c>
      <c r="L328" s="6">
        <v>4000</v>
      </c>
      <c r="M328" s="992">
        <v>2104.7</v>
      </c>
      <c r="N328" s="1007">
        <f>(100/L328)*M328</f>
        <v>52.6175</v>
      </c>
    </row>
    <row r="329" spans="1:14" ht="15">
      <c r="A329" s="184">
        <v>633010</v>
      </c>
      <c r="B329" s="9"/>
      <c r="C329" s="352">
        <v>41</v>
      </c>
      <c r="D329" s="556" t="s">
        <v>253</v>
      </c>
      <c r="E329" s="509" t="s">
        <v>473</v>
      </c>
      <c r="F329" s="185"/>
      <c r="G329" s="185"/>
      <c r="H329" s="49"/>
      <c r="I329" s="8">
        <v>1220</v>
      </c>
      <c r="J329" s="185">
        <v>1165</v>
      </c>
      <c r="K329" s="49"/>
      <c r="L329" s="8"/>
      <c r="M329" s="988"/>
      <c r="N329" s="817"/>
    </row>
    <row r="330" spans="1:14" ht="15">
      <c r="A330" s="192">
        <v>633016</v>
      </c>
      <c r="B330" s="33"/>
      <c r="C330" s="140">
        <v>41</v>
      </c>
      <c r="D330" s="558" t="s">
        <v>257</v>
      </c>
      <c r="E330" s="560" t="s">
        <v>258</v>
      </c>
      <c r="F330" s="187">
        <v>5368</v>
      </c>
      <c r="G330" s="187">
        <v>3783</v>
      </c>
      <c r="H330" s="83">
        <v>5000</v>
      </c>
      <c r="I330" s="83">
        <v>7000</v>
      </c>
      <c r="J330" s="187">
        <v>6031</v>
      </c>
      <c r="K330" s="83">
        <v>5000</v>
      </c>
      <c r="L330" s="83">
        <v>5000</v>
      </c>
      <c r="M330" s="1054">
        <v>689.17</v>
      </c>
      <c r="N330" s="1015">
        <f>(100/L330)*M330</f>
        <v>13.7834</v>
      </c>
    </row>
    <row r="331" spans="1:14" ht="15">
      <c r="A331" s="207">
        <v>635</v>
      </c>
      <c r="B331" s="3"/>
      <c r="C331" s="145"/>
      <c r="D331" s="559"/>
      <c r="E331" s="548" t="s">
        <v>126</v>
      </c>
      <c r="F331" s="178">
        <f>SUM(F332:F332)</f>
        <v>176</v>
      </c>
      <c r="G331" s="178">
        <f>SUM(G332:G332)</f>
        <v>230</v>
      </c>
      <c r="H331" s="5">
        <f aca="true" t="shared" si="49" ref="H331:M331">H332</f>
        <v>1000</v>
      </c>
      <c r="I331" s="4">
        <f t="shared" si="49"/>
        <v>1500</v>
      </c>
      <c r="J331" s="178">
        <f t="shared" si="49"/>
        <v>1200</v>
      </c>
      <c r="K331" s="5">
        <f t="shared" si="49"/>
        <v>1000</v>
      </c>
      <c r="L331" s="4">
        <f t="shared" si="49"/>
        <v>1000</v>
      </c>
      <c r="M331" s="990">
        <f t="shared" si="49"/>
        <v>0</v>
      </c>
      <c r="N331" s="1009">
        <f>(100/L331)*M331</f>
        <v>0</v>
      </c>
    </row>
    <row r="332" spans="1:14" ht="15">
      <c r="A332" s="182">
        <v>635006</v>
      </c>
      <c r="B332" s="78">
        <v>1</v>
      </c>
      <c r="C332" s="120">
        <v>41</v>
      </c>
      <c r="D332" s="559" t="s">
        <v>253</v>
      </c>
      <c r="E332" s="551" t="s">
        <v>133</v>
      </c>
      <c r="F332" s="183">
        <v>176</v>
      </c>
      <c r="G332" s="183">
        <v>230</v>
      </c>
      <c r="H332" s="94">
        <v>1000</v>
      </c>
      <c r="I332" s="94">
        <v>1500</v>
      </c>
      <c r="J332" s="183">
        <v>1200</v>
      </c>
      <c r="K332" s="94">
        <v>1000</v>
      </c>
      <c r="L332" s="94">
        <v>1000</v>
      </c>
      <c r="M332" s="1046"/>
      <c r="N332" s="1040">
        <f>(100/L332)*M332</f>
        <v>0</v>
      </c>
    </row>
    <row r="333" spans="1:14" ht="15">
      <c r="A333" s="207">
        <v>637</v>
      </c>
      <c r="B333" s="74"/>
      <c r="C333" s="707"/>
      <c r="D333" s="554"/>
      <c r="E333" s="547" t="s">
        <v>138</v>
      </c>
      <c r="F333" s="178">
        <f>SUM(F334:F343)</f>
        <v>2863</v>
      </c>
      <c r="G333" s="178">
        <f>SUM(G334:G343)</f>
        <v>8369</v>
      </c>
      <c r="H333" s="5">
        <f>SUM(H334:H343)</f>
        <v>4070</v>
      </c>
      <c r="I333" s="4">
        <f>SUM(I334:I343)</f>
        <v>21140</v>
      </c>
      <c r="J333" s="178">
        <f>SUM(J334:J343)</f>
        <v>17817</v>
      </c>
      <c r="K333" s="5">
        <f>SUM(K334:K344)</f>
        <v>9850</v>
      </c>
      <c r="L333" s="4">
        <f>SUM(L334:L344)</f>
        <v>10350</v>
      </c>
      <c r="M333" s="990">
        <f>SUM(M334:M344)</f>
        <v>634.8</v>
      </c>
      <c r="N333" s="1009">
        <f>(100/L333)*M333</f>
        <v>6.133333333333333</v>
      </c>
    </row>
    <row r="334" spans="1:14" ht="13.5" customHeight="1">
      <c r="A334" s="214">
        <v>637005</v>
      </c>
      <c r="B334" s="23">
        <v>40</v>
      </c>
      <c r="C334" s="696">
        <v>41</v>
      </c>
      <c r="D334" s="566" t="s">
        <v>259</v>
      </c>
      <c r="E334" s="562" t="s">
        <v>260</v>
      </c>
      <c r="F334" s="235"/>
      <c r="G334" s="235"/>
      <c r="H334" s="598"/>
      <c r="I334" s="114">
        <v>5000</v>
      </c>
      <c r="J334" s="235">
        <v>3816</v>
      </c>
      <c r="K334" s="598"/>
      <c r="L334" s="114"/>
      <c r="M334" s="1023"/>
      <c r="N334" s="978"/>
    </row>
    <row r="335" spans="1:14" ht="15" hidden="1">
      <c r="A335" s="182">
        <v>637002</v>
      </c>
      <c r="B335" s="7"/>
      <c r="C335" s="709">
        <v>41</v>
      </c>
      <c r="D335" s="567" t="s">
        <v>253</v>
      </c>
      <c r="E335" s="549" t="s">
        <v>435</v>
      </c>
      <c r="F335" s="514"/>
      <c r="G335" s="514"/>
      <c r="H335" s="652"/>
      <c r="I335" s="12"/>
      <c r="J335" s="514"/>
      <c r="K335" s="652"/>
      <c r="L335" s="12"/>
      <c r="M335" s="997"/>
      <c r="N335" s="978"/>
    </row>
    <row r="336" spans="1:14" ht="15">
      <c r="A336" s="182">
        <v>637002</v>
      </c>
      <c r="B336" s="7">
        <v>1</v>
      </c>
      <c r="C336" s="709">
        <v>41</v>
      </c>
      <c r="D336" s="557" t="s">
        <v>253</v>
      </c>
      <c r="E336" s="549" t="s">
        <v>261</v>
      </c>
      <c r="F336" s="183">
        <v>1000</v>
      </c>
      <c r="G336" s="183">
        <v>1000</v>
      </c>
      <c r="H336" s="94">
        <v>1000</v>
      </c>
      <c r="I336" s="6">
        <v>1250</v>
      </c>
      <c r="J336" s="183">
        <v>1244</v>
      </c>
      <c r="K336" s="94">
        <v>1000</v>
      </c>
      <c r="L336" s="6">
        <v>1000</v>
      </c>
      <c r="M336" s="992"/>
      <c r="N336" s="1006">
        <f aca="true" t="shared" si="50" ref="N336:N341">(100/L336)*M336</f>
        <v>0</v>
      </c>
    </row>
    <row r="337" spans="1:14" ht="15">
      <c r="A337" s="182">
        <v>637002</v>
      </c>
      <c r="B337" s="7">
        <v>2</v>
      </c>
      <c r="C337" s="709">
        <v>41</v>
      </c>
      <c r="D337" s="567" t="s">
        <v>253</v>
      </c>
      <c r="E337" s="549" t="s">
        <v>421</v>
      </c>
      <c r="F337" s="183"/>
      <c r="G337" s="183">
        <v>5413</v>
      </c>
      <c r="H337" s="94"/>
      <c r="I337" s="6">
        <v>5200</v>
      </c>
      <c r="J337" s="183">
        <v>5123</v>
      </c>
      <c r="K337" s="94">
        <v>6000</v>
      </c>
      <c r="L337" s="6">
        <v>6000</v>
      </c>
      <c r="M337" s="992"/>
      <c r="N337" s="1006">
        <f t="shared" si="50"/>
        <v>0</v>
      </c>
    </row>
    <row r="338" spans="1:14" ht="15">
      <c r="A338" s="182">
        <v>637004</v>
      </c>
      <c r="B338" s="7"/>
      <c r="C338" s="709">
        <v>41</v>
      </c>
      <c r="D338" s="567" t="s">
        <v>253</v>
      </c>
      <c r="E338" s="549" t="s">
        <v>262</v>
      </c>
      <c r="F338" s="183">
        <v>125</v>
      </c>
      <c r="G338" s="183">
        <v>21</v>
      </c>
      <c r="H338" s="49">
        <v>200</v>
      </c>
      <c r="I338" s="8">
        <v>1500</v>
      </c>
      <c r="J338" s="185">
        <v>115</v>
      </c>
      <c r="K338" s="49">
        <v>200</v>
      </c>
      <c r="L338" s="8">
        <v>200</v>
      </c>
      <c r="M338" s="988">
        <v>82.8</v>
      </c>
      <c r="N338" s="1006">
        <f t="shared" si="50"/>
        <v>41.4</v>
      </c>
    </row>
    <row r="339" spans="1:14" ht="15">
      <c r="A339" s="182">
        <v>637004</v>
      </c>
      <c r="B339" s="7">
        <v>4</v>
      </c>
      <c r="C339" s="709">
        <v>41</v>
      </c>
      <c r="D339" s="567" t="s">
        <v>253</v>
      </c>
      <c r="E339" s="549" t="s">
        <v>518</v>
      </c>
      <c r="F339" s="183">
        <v>180</v>
      </c>
      <c r="G339" s="183">
        <v>381</v>
      </c>
      <c r="H339" s="49">
        <v>1000</v>
      </c>
      <c r="I339" s="8">
        <v>1000</v>
      </c>
      <c r="J339" s="185">
        <v>730</v>
      </c>
      <c r="K339" s="49"/>
      <c r="L339" s="8">
        <v>500</v>
      </c>
      <c r="M339" s="988">
        <v>432</v>
      </c>
      <c r="N339" s="1006">
        <f t="shared" si="50"/>
        <v>86.4</v>
      </c>
    </row>
    <row r="340" spans="1:14" ht="15">
      <c r="A340" s="184">
        <v>637004</v>
      </c>
      <c r="B340" s="9">
        <v>5</v>
      </c>
      <c r="C340" s="14">
        <v>41</v>
      </c>
      <c r="D340" s="557" t="s">
        <v>253</v>
      </c>
      <c r="E340" s="509" t="s">
        <v>142</v>
      </c>
      <c r="F340" s="185">
        <v>305</v>
      </c>
      <c r="G340" s="185">
        <v>250</v>
      </c>
      <c r="H340" s="94">
        <v>350</v>
      </c>
      <c r="I340" s="6">
        <v>470</v>
      </c>
      <c r="J340" s="183">
        <v>470</v>
      </c>
      <c r="K340" s="49">
        <v>500</v>
      </c>
      <c r="L340" s="8">
        <v>500</v>
      </c>
      <c r="M340" s="988">
        <v>120</v>
      </c>
      <c r="N340" s="1007">
        <f t="shared" si="50"/>
        <v>24</v>
      </c>
    </row>
    <row r="341" spans="1:14" ht="15">
      <c r="A341" s="182">
        <v>637013</v>
      </c>
      <c r="B341" s="7"/>
      <c r="C341" s="709">
        <v>41</v>
      </c>
      <c r="D341" s="557" t="s">
        <v>257</v>
      </c>
      <c r="E341" s="509" t="s">
        <v>263</v>
      </c>
      <c r="F341" s="196"/>
      <c r="G341" s="196"/>
      <c r="H341" s="94"/>
      <c r="I341" s="6"/>
      <c r="J341" s="183"/>
      <c r="K341" s="94">
        <v>350</v>
      </c>
      <c r="L341" s="6">
        <v>350</v>
      </c>
      <c r="M341" s="992"/>
      <c r="N341" s="1015">
        <f t="shared" si="50"/>
        <v>0</v>
      </c>
    </row>
    <row r="342" spans="1:14" ht="15" hidden="1">
      <c r="A342" s="182">
        <v>637031</v>
      </c>
      <c r="B342" s="7"/>
      <c r="C342" s="709"/>
      <c r="D342" s="557" t="s">
        <v>253</v>
      </c>
      <c r="E342" s="509" t="s">
        <v>264</v>
      </c>
      <c r="F342" s="185">
        <v>212</v>
      </c>
      <c r="G342" s="185"/>
      <c r="H342" s="94">
        <v>220</v>
      </c>
      <c r="I342" s="6">
        <v>220</v>
      </c>
      <c r="J342" s="183">
        <v>212</v>
      </c>
      <c r="K342" s="94"/>
      <c r="L342" s="6"/>
      <c r="M342" s="992"/>
      <c r="N342" s="975"/>
    </row>
    <row r="343" spans="1:14" ht="15">
      <c r="A343" s="184">
        <v>637015</v>
      </c>
      <c r="B343" s="9"/>
      <c r="C343" s="14">
        <v>41</v>
      </c>
      <c r="D343" s="557" t="s">
        <v>75</v>
      </c>
      <c r="E343" s="509" t="s">
        <v>155</v>
      </c>
      <c r="F343" s="817">
        <v>1041</v>
      </c>
      <c r="G343" s="185">
        <v>1304</v>
      </c>
      <c r="H343" s="49">
        <v>1300</v>
      </c>
      <c r="I343" s="8">
        <v>6500</v>
      </c>
      <c r="J343" s="185">
        <v>6107</v>
      </c>
      <c r="K343" s="94">
        <v>500</v>
      </c>
      <c r="L343" s="6">
        <v>500</v>
      </c>
      <c r="M343" s="992"/>
      <c r="N343" s="1007">
        <f>(100/L343)*M343</f>
        <v>0</v>
      </c>
    </row>
    <row r="344" spans="1:14" ht="15">
      <c r="A344" s="192">
        <v>637027</v>
      </c>
      <c r="B344" s="33"/>
      <c r="C344" s="140">
        <v>41</v>
      </c>
      <c r="D344" s="558" t="s">
        <v>253</v>
      </c>
      <c r="E344" s="560" t="s">
        <v>161</v>
      </c>
      <c r="F344" s="1139"/>
      <c r="G344" s="1140"/>
      <c r="H344" s="561"/>
      <c r="I344" s="24"/>
      <c r="J344" s="225"/>
      <c r="K344" s="83">
        <v>1300</v>
      </c>
      <c r="L344" s="10">
        <v>1300</v>
      </c>
      <c r="M344" s="989"/>
      <c r="N344" s="1015">
        <f>(100/L344)*M344</f>
        <v>0</v>
      </c>
    </row>
    <row r="345" spans="1:14" ht="15.75" thickBot="1">
      <c r="A345" s="213"/>
      <c r="B345" s="28"/>
      <c r="C345" s="711"/>
      <c r="D345" s="583"/>
      <c r="E345" s="608"/>
      <c r="F345" s="242"/>
      <c r="G345" s="242"/>
      <c r="H345" s="1137"/>
      <c r="I345" s="1138"/>
      <c r="J345" s="242"/>
      <c r="K345" s="108"/>
      <c r="L345" s="99"/>
      <c r="M345" s="1053"/>
      <c r="N345" s="1014"/>
    </row>
    <row r="346" spans="1:21" ht="15.75" thickBot="1">
      <c r="A346" s="199" t="s">
        <v>354</v>
      </c>
      <c r="B346" s="18"/>
      <c r="C346" s="706"/>
      <c r="D346" s="553"/>
      <c r="E346" s="546" t="s">
        <v>265</v>
      </c>
      <c r="F346" s="19">
        <f>SUM(F347+F348+F356+F361)</f>
        <v>2539</v>
      </c>
      <c r="G346" s="19">
        <f>SUM(G347+G348+G356+G361)</f>
        <v>2219</v>
      </c>
      <c r="H346" s="72">
        <f>H348+H356+H361</f>
        <v>1665</v>
      </c>
      <c r="I346" s="70">
        <f>I347+I348+I356+I361</f>
        <v>1665</v>
      </c>
      <c r="J346" s="19">
        <f>J347+J348+J356+J361</f>
        <v>1458</v>
      </c>
      <c r="K346" s="72">
        <f>K347+K348+K356+K361</f>
        <v>1665</v>
      </c>
      <c r="L346" s="70">
        <f>L347+L348+L356+L361</f>
        <v>1665</v>
      </c>
      <c r="M346" s="1016">
        <f>M347+M348+M356+M361</f>
        <v>441.31</v>
      </c>
      <c r="N346" s="1050">
        <f>(100/L346)*M346</f>
        <v>26.505105105105105</v>
      </c>
      <c r="U346" s="797"/>
    </row>
    <row r="347" spans="1:14" ht="15" hidden="1">
      <c r="A347" s="278">
        <v>610</v>
      </c>
      <c r="B347" s="101"/>
      <c r="C347" s="101"/>
      <c r="D347" s="107" t="s">
        <v>253</v>
      </c>
      <c r="E347" s="607" t="s">
        <v>76</v>
      </c>
      <c r="F347" s="250">
        <v>0</v>
      </c>
      <c r="G347" s="250">
        <v>0</v>
      </c>
      <c r="H347" s="624"/>
      <c r="I347" s="128"/>
      <c r="J347" s="250"/>
      <c r="K347" s="624"/>
      <c r="L347" s="128"/>
      <c r="M347" s="1064"/>
      <c r="N347" s="1052"/>
    </row>
    <row r="348" spans="1:14" ht="15">
      <c r="A348" s="177">
        <v>62</v>
      </c>
      <c r="B348" s="3"/>
      <c r="C348" s="152"/>
      <c r="D348" s="586"/>
      <c r="E348" s="577" t="s">
        <v>77</v>
      </c>
      <c r="F348" s="252">
        <f aca="true" t="shared" si="51" ref="F348:M348">SUM(F349:F355)</f>
        <v>377</v>
      </c>
      <c r="G348" s="252">
        <f t="shared" si="51"/>
        <v>519</v>
      </c>
      <c r="H348" s="654">
        <f t="shared" si="51"/>
        <v>395</v>
      </c>
      <c r="I348" s="139">
        <f t="shared" si="51"/>
        <v>395</v>
      </c>
      <c r="J348" s="252">
        <f t="shared" si="51"/>
        <v>379</v>
      </c>
      <c r="K348" s="654">
        <f t="shared" si="51"/>
        <v>395</v>
      </c>
      <c r="L348" s="139">
        <f t="shared" si="51"/>
        <v>395</v>
      </c>
      <c r="M348" s="1066">
        <f t="shared" si="51"/>
        <v>94.35</v>
      </c>
      <c r="N348" s="1009">
        <f>(100/L348)*M348</f>
        <v>23.88607594936709</v>
      </c>
    </row>
    <row r="349" spans="1:20" ht="15">
      <c r="A349" s="193">
        <v>621000</v>
      </c>
      <c r="B349" s="23">
        <v>1</v>
      </c>
      <c r="C349" s="696">
        <v>41</v>
      </c>
      <c r="D349" s="566" t="s">
        <v>253</v>
      </c>
      <c r="E349" s="578" t="s">
        <v>266</v>
      </c>
      <c r="F349" s="235">
        <v>108</v>
      </c>
      <c r="G349" s="235">
        <v>130</v>
      </c>
      <c r="H349" s="598">
        <v>110</v>
      </c>
      <c r="I349" s="114">
        <v>110</v>
      </c>
      <c r="J349" s="235">
        <v>108</v>
      </c>
      <c r="K349" s="598">
        <v>110</v>
      </c>
      <c r="L349" s="114">
        <v>110</v>
      </c>
      <c r="M349" s="1023">
        <v>27</v>
      </c>
      <c r="N349" s="1040">
        <f aca="true" t="shared" si="52" ref="N349:N355">(100/L349)*M349</f>
        <v>24.545454545454543</v>
      </c>
      <c r="T349" s="201"/>
    </row>
    <row r="350" spans="1:20" ht="15">
      <c r="A350" s="184">
        <v>625001</v>
      </c>
      <c r="B350" s="9">
        <v>1</v>
      </c>
      <c r="C350" s="221">
        <v>41</v>
      </c>
      <c r="D350" s="555" t="s">
        <v>253</v>
      </c>
      <c r="E350" s="656" t="s">
        <v>80</v>
      </c>
      <c r="F350" s="189">
        <v>15</v>
      </c>
      <c r="G350" s="189">
        <v>13</v>
      </c>
      <c r="H350" s="569">
        <v>16</v>
      </c>
      <c r="I350" s="56">
        <v>16</v>
      </c>
      <c r="J350" s="189">
        <v>16</v>
      </c>
      <c r="K350" s="569">
        <v>16</v>
      </c>
      <c r="L350" s="56">
        <v>16</v>
      </c>
      <c r="M350" s="996">
        <v>3.78</v>
      </c>
      <c r="N350" s="1006">
        <f t="shared" si="52"/>
        <v>23.625</v>
      </c>
      <c r="T350" s="201"/>
    </row>
    <row r="351" spans="1:14" ht="15">
      <c r="A351" s="182">
        <v>625002</v>
      </c>
      <c r="B351" s="7">
        <v>1</v>
      </c>
      <c r="C351" s="14">
        <v>41</v>
      </c>
      <c r="D351" s="557" t="s">
        <v>253</v>
      </c>
      <c r="E351" s="359" t="s">
        <v>81</v>
      </c>
      <c r="F351" s="189">
        <v>151</v>
      </c>
      <c r="G351" s="189">
        <v>225</v>
      </c>
      <c r="H351" s="569">
        <v>160</v>
      </c>
      <c r="I351" s="56">
        <v>160</v>
      </c>
      <c r="J351" s="189">
        <v>151</v>
      </c>
      <c r="K351" s="569">
        <v>160</v>
      </c>
      <c r="L351" s="56">
        <v>160</v>
      </c>
      <c r="M351" s="996">
        <v>37.8</v>
      </c>
      <c r="N351" s="1006">
        <f t="shared" si="52"/>
        <v>23.625</v>
      </c>
    </row>
    <row r="352" spans="1:14" ht="15">
      <c r="A352" s="184">
        <v>625003</v>
      </c>
      <c r="B352" s="9">
        <v>1</v>
      </c>
      <c r="C352" s="14">
        <v>41</v>
      </c>
      <c r="D352" s="557" t="s">
        <v>253</v>
      </c>
      <c r="E352" s="359" t="s">
        <v>82</v>
      </c>
      <c r="F352" s="189">
        <v>9</v>
      </c>
      <c r="G352" s="189">
        <v>14</v>
      </c>
      <c r="H352" s="569">
        <v>10</v>
      </c>
      <c r="I352" s="56">
        <v>10</v>
      </c>
      <c r="J352" s="189">
        <v>9</v>
      </c>
      <c r="K352" s="569">
        <v>10</v>
      </c>
      <c r="L352" s="56">
        <v>10</v>
      </c>
      <c r="M352" s="996">
        <v>2.16</v>
      </c>
      <c r="N352" s="1006">
        <f t="shared" si="52"/>
        <v>21.6</v>
      </c>
    </row>
    <row r="353" spans="1:14" ht="15">
      <c r="A353" s="184">
        <v>625004</v>
      </c>
      <c r="B353" s="34">
        <v>1</v>
      </c>
      <c r="C353" s="89">
        <v>41</v>
      </c>
      <c r="D353" s="557" t="s">
        <v>253</v>
      </c>
      <c r="E353" s="359" t="s">
        <v>83</v>
      </c>
      <c r="F353" s="185">
        <v>32</v>
      </c>
      <c r="G353" s="185">
        <v>51</v>
      </c>
      <c r="H353" s="49">
        <v>35</v>
      </c>
      <c r="I353" s="8">
        <v>35</v>
      </c>
      <c r="J353" s="185">
        <v>33</v>
      </c>
      <c r="K353" s="49">
        <v>35</v>
      </c>
      <c r="L353" s="8">
        <v>35</v>
      </c>
      <c r="M353" s="988">
        <v>8.1</v>
      </c>
      <c r="N353" s="1068">
        <f t="shared" si="52"/>
        <v>23.142857142857142</v>
      </c>
    </row>
    <row r="354" spans="1:14" ht="15">
      <c r="A354" s="184">
        <v>625005</v>
      </c>
      <c r="B354" s="34">
        <v>1</v>
      </c>
      <c r="C354" s="89">
        <v>41</v>
      </c>
      <c r="D354" s="557" t="s">
        <v>253</v>
      </c>
      <c r="E354" s="359" t="s">
        <v>84</v>
      </c>
      <c r="F354" s="185">
        <v>11</v>
      </c>
      <c r="G354" s="185">
        <v>9</v>
      </c>
      <c r="H354" s="49">
        <v>11</v>
      </c>
      <c r="I354" s="8">
        <v>11</v>
      </c>
      <c r="J354" s="185">
        <v>10</v>
      </c>
      <c r="K354" s="49">
        <v>11</v>
      </c>
      <c r="L354" s="8">
        <v>11</v>
      </c>
      <c r="M354" s="988">
        <v>2.7</v>
      </c>
      <c r="N354" s="1068">
        <f t="shared" si="52"/>
        <v>24.54545454545455</v>
      </c>
    </row>
    <row r="355" spans="1:14" ht="15">
      <c r="A355" s="186">
        <v>625007</v>
      </c>
      <c r="B355" s="11">
        <v>1</v>
      </c>
      <c r="C355" s="219">
        <v>41</v>
      </c>
      <c r="D355" s="558" t="s">
        <v>253</v>
      </c>
      <c r="E355" s="574" t="s">
        <v>267</v>
      </c>
      <c r="F355" s="236">
        <v>51</v>
      </c>
      <c r="G355" s="236">
        <v>77</v>
      </c>
      <c r="H355" s="576">
        <v>53</v>
      </c>
      <c r="I355" s="90">
        <v>53</v>
      </c>
      <c r="J355" s="236">
        <v>52</v>
      </c>
      <c r="K355" s="576">
        <v>53</v>
      </c>
      <c r="L355" s="90">
        <v>53</v>
      </c>
      <c r="M355" s="1025">
        <v>12.81</v>
      </c>
      <c r="N355" s="1011">
        <f t="shared" si="52"/>
        <v>24.169811320754718</v>
      </c>
    </row>
    <row r="356" spans="1:19" ht="15">
      <c r="A356" s="177">
        <v>633</v>
      </c>
      <c r="B356" s="77"/>
      <c r="C356" s="86"/>
      <c r="D356" s="559"/>
      <c r="E356" s="577" t="s">
        <v>94</v>
      </c>
      <c r="F356" s="178">
        <f>SUM(F357:F360)</f>
        <v>1082</v>
      </c>
      <c r="G356" s="178">
        <f>SUM(G357:G360)</f>
        <v>0</v>
      </c>
      <c r="H356" s="5">
        <v>170</v>
      </c>
      <c r="I356" s="4">
        <f>SUM(I357:I360)</f>
        <v>170</v>
      </c>
      <c r="J356" s="178">
        <f>SUM(J357:J360)</f>
        <v>0</v>
      </c>
      <c r="K356" s="5">
        <f>SUM(K357:K360)</f>
        <v>170</v>
      </c>
      <c r="L356" s="4">
        <f>SUM(L357:L360)</f>
        <v>170</v>
      </c>
      <c r="M356" s="990">
        <f>SUM(M357:M360)</f>
        <v>76.96</v>
      </c>
      <c r="N356" s="1009">
        <f>(100/L356)*M356</f>
        <v>45.27058823529411</v>
      </c>
      <c r="S356" s="201"/>
    </row>
    <row r="357" spans="1:19" ht="15">
      <c r="A357" s="182">
        <v>633009</v>
      </c>
      <c r="B357" s="53">
        <v>1</v>
      </c>
      <c r="C357" s="88">
        <v>41</v>
      </c>
      <c r="D357" s="567" t="s">
        <v>253</v>
      </c>
      <c r="E357" s="579" t="s">
        <v>172</v>
      </c>
      <c r="F357" s="183">
        <v>1060</v>
      </c>
      <c r="G357" s="183"/>
      <c r="H357" s="94">
        <v>150</v>
      </c>
      <c r="I357" s="6">
        <v>150</v>
      </c>
      <c r="J357" s="183"/>
      <c r="K357" s="94">
        <v>150</v>
      </c>
      <c r="L357" s="6">
        <v>90</v>
      </c>
      <c r="M357" s="992"/>
      <c r="N357" s="1040">
        <f>(100/L357)*M357</f>
        <v>0</v>
      </c>
      <c r="S357" s="201"/>
    </row>
    <row r="358" spans="1:14" ht="0.75" customHeight="1">
      <c r="A358" s="184">
        <v>633006</v>
      </c>
      <c r="B358" s="9">
        <v>1</v>
      </c>
      <c r="C358" s="221"/>
      <c r="D358" s="555" t="s">
        <v>253</v>
      </c>
      <c r="E358" s="359" t="s">
        <v>99</v>
      </c>
      <c r="F358" s="185">
        <v>0</v>
      </c>
      <c r="G358" s="185"/>
      <c r="H358" s="49">
        <v>0</v>
      </c>
      <c r="I358" s="8">
        <v>0</v>
      </c>
      <c r="J358" s="185"/>
      <c r="K358" s="49">
        <v>0</v>
      </c>
      <c r="L358" s="8">
        <v>0</v>
      </c>
      <c r="M358" s="988"/>
      <c r="N358" s="1048"/>
    </row>
    <row r="359" spans="1:14" ht="15" hidden="1">
      <c r="A359" s="184">
        <v>633006</v>
      </c>
      <c r="B359" s="9">
        <v>3</v>
      </c>
      <c r="C359" s="14"/>
      <c r="D359" s="557" t="s">
        <v>253</v>
      </c>
      <c r="E359" s="359" t="s">
        <v>101</v>
      </c>
      <c r="F359" s="185">
        <v>0</v>
      </c>
      <c r="G359" s="185">
        <v>0</v>
      </c>
      <c r="H359" s="49">
        <v>0</v>
      </c>
      <c r="I359" s="8">
        <v>0</v>
      </c>
      <c r="J359" s="185"/>
      <c r="K359" s="49">
        <v>0</v>
      </c>
      <c r="L359" s="8">
        <v>0</v>
      </c>
      <c r="M359" s="988"/>
      <c r="N359" s="975"/>
    </row>
    <row r="360" spans="1:19" ht="15">
      <c r="A360" s="192">
        <v>633006</v>
      </c>
      <c r="B360" s="33">
        <v>1</v>
      </c>
      <c r="C360" s="219">
        <v>41</v>
      </c>
      <c r="D360" s="554" t="s">
        <v>253</v>
      </c>
      <c r="E360" s="590" t="s">
        <v>102</v>
      </c>
      <c r="F360" s="225">
        <v>22</v>
      </c>
      <c r="G360" s="225"/>
      <c r="H360" s="561">
        <v>20</v>
      </c>
      <c r="I360" s="24">
        <v>20</v>
      </c>
      <c r="J360" s="225"/>
      <c r="K360" s="561">
        <v>20</v>
      </c>
      <c r="L360" s="24">
        <v>80</v>
      </c>
      <c r="M360" s="995">
        <v>76.96</v>
      </c>
      <c r="N360" s="1040">
        <f>(100/L360)*M360</f>
        <v>96.19999999999999</v>
      </c>
      <c r="S360" s="201"/>
    </row>
    <row r="361" spans="1:14" ht="15">
      <c r="A361" s="215">
        <v>637</v>
      </c>
      <c r="B361" s="74"/>
      <c r="C361" s="707"/>
      <c r="D361" s="559"/>
      <c r="E361" s="577" t="s">
        <v>138</v>
      </c>
      <c r="F361" s="178">
        <f>SUM(F362:F363)</f>
        <v>1080</v>
      </c>
      <c r="G361" s="178">
        <f>SUM(G362:G363)</f>
        <v>1700</v>
      </c>
      <c r="H361" s="75">
        <f aca="true" t="shared" si="53" ref="H361:M361">H362+H363</f>
        <v>1100</v>
      </c>
      <c r="I361" s="73">
        <f t="shared" si="53"/>
        <v>1100</v>
      </c>
      <c r="J361" s="178">
        <f t="shared" si="53"/>
        <v>1079</v>
      </c>
      <c r="K361" s="75">
        <f t="shared" si="53"/>
        <v>1100</v>
      </c>
      <c r="L361" s="73">
        <f t="shared" si="53"/>
        <v>1100</v>
      </c>
      <c r="M361" s="1021">
        <f t="shared" si="53"/>
        <v>270</v>
      </c>
      <c r="N361" s="1009">
        <f>(100/L361)*M361</f>
        <v>24.545454545454547</v>
      </c>
    </row>
    <row r="362" spans="1:14" ht="0.75" customHeight="1">
      <c r="A362" s="193">
        <v>637016</v>
      </c>
      <c r="B362" s="23"/>
      <c r="C362" s="696"/>
      <c r="D362" s="566" t="s">
        <v>253</v>
      </c>
      <c r="E362" s="578" t="s">
        <v>268</v>
      </c>
      <c r="F362" s="22">
        <v>0</v>
      </c>
      <c r="G362" s="22">
        <v>0</v>
      </c>
      <c r="H362" s="22">
        <v>0</v>
      </c>
      <c r="I362" s="22">
        <v>0</v>
      </c>
      <c r="J362" s="194"/>
      <c r="K362" s="54">
        <v>0</v>
      </c>
      <c r="L362" s="22">
        <v>0</v>
      </c>
      <c r="M362" s="987"/>
      <c r="N362" s="975"/>
    </row>
    <row r="363" spans="1:14" ht="15">
      <c r="A363" s="192">
        <v>637027</v>
      </c>
      <c r="B363" s="140">
        <v>1</v>
      </c>
      <c r="C363" s="140">
        <v>41</v>
      </c>
      <c r="D363" s="558" t="s">
        <v>253</v>
      </c>
      <c r="E363" s="590" t="s">
        <v>161</v>
      </c>
      <c r="F363" s="225">
        <v>1080</v>
      </c>
      <c r="G363" s="225">
        <v>1700</v>
      </c>
      <c r="H363" s="561">
        <v>1100</v>
      </c>
      <c r="I363" s="24">
        <v>1100</v>
      </c>
      <c r="J363" s="225">
        <v>1079</v>
      </c>
      <c r="K363" s="561">
        <v>1100</v>
      </c>
      <c r="L363" s="24">
        <v>1100</v>
      </c>
      <c r="M363" s="995">
        <v>270</v>
      </c>
      <c r="N363" s="1040">
        <f>(100/L363)*M363</f>
        <v>24.545454545454547</v>
      </c>
    </row>
    <row r="364" spans="1:14" ht="15.75" thickBot="1">
      <c r="A364" s="195"/>
      <c r="B364" s="221"/>
      <c r="C364" s="221"/>
      <c r="D364" s="555"/>
      <c r="E364" s="603"/>
      <c r="F364" s="196"/>
      <c r="G364" s="196"/>
      <c r="H364" s="37"/>
      <c r="I364" s="13"/>
      <c r="J364" s="196"/>
      <c r="K364" s="37"/>
      <c r="L364" s="13"/>
      <c r="M364" s="196"/>
      <c r="N364" s="1014"/>
    </row>
    <row r="365" spans="1:14" ht="15.75" thickBot="1">
      <c r="A365" s="71" t="s">
        <v>269</v>
      </c>
      <c r="B365" s="18"/>
      <c r="C365" s="706"/>
      <c r="D365" s="553"/>
      <c r="E365" s="59" t="s">
        <v>270</v>
      </c>
      <c r="F365" s="19">
        <f>SUM(F366+F375+F378+F384+F386+F391)</f>
        <v>11037</v>
      </c>
      <c r="G365" s="19">
        <f>SUM(G366+G375+G378+G384+G386+G391)</f>
        <v>6126</v>
      </c>
      <c r="H365" s="72">
        <f aca="true" t="shared" si="54" ref="H365:M365">H366+H375+H378+H384+H386+H391</f>
        <v>10194</v>
      </c>
      <c r="I365" s="70">
        <f t="shared" si="54"/>
        <v>11194</v>
      </c>
      <c r="J365" s="19">
        <f t="shared" si="54"/>
        <v>8855</v>
      </c>
      <c r="K365" s="72">
        <f t="shared" si="54"/>
        <v>12344</v>
      </c>
      <c r="L365" s="70">
        <f t="shared" si="54"/>
        <v>12344</v>
      </c>
      <c r="M365" s="1016">
        <f t="shared" si="54"/>
        <v>1730.0099999999998</v>
      </c>
      <c r="N365" s="1050">
        <f>(100/L365)*M365</f>
        <v>14.014987038237198</v>
      </c>
    </row>
    <row r="366" spans="1:14" ht="14.25" customHeight="1">
      <c r="A366" s="278">
        <v>62</v>
      </c>
      <c r="B366" s="101"/>
      <c r="C366" s="151"/>
      <c r="D366" s="584"/>
      <c r="E366" s="585" t="s">
        <v>77</v>
      </c>
      <c r="F366" s="230">
        <f>SUM(F370+F371+F374)</f>
        <v>340</v>
      </c>
      <c r="G366" s="230">
        <f>SUM(G370+G371+G374)</f>
        <v>244</v>
      </c>
      <c r="H366" s="113">
        <f aca="true" t="shared" si="55" ref="H366:M366">SUM(H367:H374)</f>
        <v>379</v>
      </c>
      <c r="I366" s="104">
        <f t="shared" si="55"/>
        <v>505</v>
      </c>
      <c r="J366" s="230">
        <f t="shared" si="55"/>
        <v>500</v>
      </c>
      <c r="K366" s="113">
        <f t="shared" si="55"/>
        <v>379</v>
      </c>
      <c r="L366" s="104">
        <f t="shared" si="55"/>
        <v>379</v>
      </c>
      <c r="M366" s="1017">
        <f t="shared" si="55"/>
        <v>15.040000000000001</v>
      </c>
      <c r="N366" s="1009">
        <f>(100/L366)*M366</f>
        <v>3.968337730870713</v>
      </c>
    </row>
    <row r="367" spans="1:14" ht="15" hidden="1">
      <c r="A367" s="182">
        <v>621000</v>
      </c>
      <c r="B367" s="23"/>
      <c r="C367" s="709"/>
      <c r="D367" s="567" t="s">
        <v>271</v>
      </c>
      <c r="E367" s="579" t="s">
        <v>78</v>
      </c>
      <c r="F367" s="183"/>
      <c r="G367" s="183"/>
      <c r="H367" s="54"/>
      <c r="I367" s="22"/>
      <c r="J367" s="194"/>
      <c r="K367" s="54"/>
      <c r="L367" s="22"/>
      <c r="M367" s="987"/>
      <c r="N367" s="1027"/>
    </row>
    <row r="368" spans="1:14" ht="15" hidden="1">
      <c r="A368" s="184">
        <v>623000</v>
      </c>
      <c r="B368" s="9"/>
      <c r="C368" s="14"/>
      <c r="D368" s="557" t="s">
        <v>271</v>
      </c>
      <c r="E368" s="359" t="s">
        <v>79</v>
      </c>
      <c r="F368" s="185"/>
      <c r="G368" s="185"/>
      <c r="H368" s="49"/>
      <c r="I368" s="8"/>
      <c r="J368" s="185"/>
      <c r="K368" s="49"/>
      <c r="L368" s="8"/>
      <c r="M368" s="988"/>
      <c r="N368" s="975"/>
    </row>
    <row r="369" spans="1:20" ht="15" hidden="1">
      <c r="A369" s="184">
        <v>625001</v>
      </c>
      <c r="B369" s="9"/>
      <c r="C369" s="14"/>
      <c r="D369" s="557" t="s">
        <v>271</v>
      </c>
      <c r="E369" s="359" t="s">
        <v>80</v>
      </c>
      <c r="F369" s="185"/>
      <c r="G369" s="185"/>
      <c r="H369" s="49"/>
      <c r="I369" s="8"/>
      <c r="J369" s="185"/>
      <c r="K369" s="49"/>
      <c r="L369" s="8"/>
      <c r="M369" s="988"/>
      <c r="N369" s="975"/>
      <c r="T369" s="202"/>
    </row>
    <row r="370" spans="1:14" ht="15">
      <c r="A370" s="184">
        <v>625002</v>
      </c>
      <c r="B370" s="9"/>
      <c r="C370" s="9">
        <v>41</v>
      </c>
      <c r="D370" s="555" t="s">
        <v>271</v>
      </c>
      <c r="E370" s="359" t="s">
        <v>81</v>
      </c>
      <c r="F370" s="185">
        <v>244</v>
      </c>
      <c r="G370" s="185">
        <v>175</v>
      </c>
      <c r="H370" s="49">
        <v>270</v>
      </c>
      <c r="I370" s="8">
        <v>360</v>
      </c>
      <c r="J370" s="185">
        <v>357</v>
      </c>
      <c r="K370" s="49">
        <v>270</v>
      </c>
      <c r="L370" s="8">
        <v>270</v>
      </c>
      <c r="M370" s="988">
        <v>9.8</v>
      </c>
      <c r="N370" s="1040">
        <f>(100/L370)*M370</f>
        <v>3.6296296296296298</v>
      </c>
    </row>
    <row r="371" spans="1:14" ht="15.75" customHeight="1">
      <c r="A371" s="182">
        <v>625003</v>
      </c>
      <c r="B371" s="7"/>
      <c r="C371" s="709">
        <v>41</v>
      </c>
      <c r="D371" s="557" t="s">
        <v>271</v>
      </c>
      <c r="E371" s="579" t="s">
        <v>82</v>
      </c>
      <c r="F371" s="183">
        <v>13</v>
      </c>
      <c r="G371" s="183">
        <v>10</v>
      </c>
      <c r="H371" s="49">
        <v>17</v>
      </c>
      <c r="I371" s="8">
        <v>23</v>
      </c>
      <c r="J371" s="185">
        <v>22</v>
      </c>
      <c r="K371" s="49">
        <v>17</v>
      </c>
      <c r="L371" s="8">
        <v>17</v>
      </c>
      <c r="M371" s="988">
        <v>1.92</v>
      </c>
      <c r="N371" s="1006">
        <f>(100/L371)*M371</f>
        <v>11.294117647058824</v>
      </c>
    </row>
    <row r="372" spans="1:14" ht="1.5" customHeight="1" hidden="1">
      <c r="A372" s="184">
        <v>625004</v>
      </c>
      <c r="B372" s="9"/>
      <c r="C372" s="14"/>
      <c r="D372" s="557" t="s">
        <v>271</v>
      </c>
      <c r="E372" s="359" t="s">
        <v>83</v>
      </c>
      <c r="F372" s="185"/>
      <c r="G372" s="185"/>
      <c r="H372" s="49"/>
      <c r="I372" s="8"/>
      <c r="J372" s="185"/>
      <c r="K372" s="49"/>
      <c r="L372" s="8"/>
      <c r="M372" s="988"/>
      <c r="N372" s="975"/>
    </row>
    <row r="373" spans="1:14" ht="15" hidden="1">
      <c r="A373" s="195">
        <v>625005</v>
      </c>
      <c r="B373" s="16"/>
      <c r="C373" s="221"/>
      <c r="D373" s="557" t="s">
        <v>271</v>
      </c>
      <c r="E373" s="603" t="s">
        <v>84</v>
      </c>
      <c r="F373" s="196"/>
      <c r="G373" s="196"/>
      <c r="H373" s="49"/>
      <c r="I373" s="8"/>
      <c r="J373" s="185"/>
      <c r="K373" s="49"/>
      <c r="L373" s="8"/>
      <c r="M373" s="988"/>
      <c r="N373" s="975"/>
    </row>
    <row r="374" spans="1:14" ht="15">
      <c r="A374" s="184">
        <v>625007</v>
      </c>
      <c r="B374" s="33"/>
      <c r="C374" s="221">
        <v>41</v>
      </c>
      <c r="D374" s="555" t="s">
        <v>271</v>
      </c>
      <c r="E374" s="359" t="s">
        <v>85</v>
      </c>
      <c r="F374" s="185">
        <v>83</v>
      </c>
      <c r="G374" s="185">
        <v>59</v>
      </c>
      <c r="H374" s="49">
        <v>92</v>
      </c>
      <c r="I374" s="8">
        <v>122</v>
      </c>
      <c r="J374" s="185">
        <v>121</v>
      </c>
      <c r="K374" s="49">
        <v>92</v>
      </c>
      <c r="L374" s="8">
        <v>92</v>
      </c>
      <c r="M374" s="988">
        <v>3.32</v>
      </c>
      <c r="N374" s="1011">
        <f>(100/L374)*M374</f>
        <v>3.6086956521739126</v>
      </c>
    </row>
    <row r="375" spans="1:14" ht="15">
      <c r="A375" s="177">
        <v>632</v>
      </c>
      <c r="B375" s="3"/>
      <c r="C375" s="145"/>
      <c r="D375" s="559"/>
      <c r="E375" s="577" t="s">
        <v>87</v>
      </c>
      <c r="F375" s="178">
        <f>SUM(F376:F377)</f>
        <v>1279</v>
      </c>
      <c r="G375" s="178">
        <f>SUM(G376:G377)</f>
        <v>1486</v>
      </c>
      <c r="H375" s="5">
        <f aca="true" t="shared" si="56" ref="H375:M375">H376+H377</f>
        <v>2300</v>
      </c>
      <c r="I375" s="4">
        <f t="shared" si="56"/>
        <v>1950</v>
      </c>
      <c r="J375" s="178">
        <f t="shared" si="56"/>
        <v>1440</v>
      </c>
      <c r="K375" s="5">
        <f t="shared" si="56"/>
        <v>2300</v>
      </c>
      <c r="L375" s="4">
        <f t="shared" si="56"/>
        <v>2300</v>
      </c>
      <c r="M375" s="990">
        <f t="shared" si="56"/>
        <v>605.0699999999999</v>
      </c>
      <c r="N375" s="1009">
        <f>(100/L375)*M375</f>
        <v>26.307391304347824</v>
      </c>
    </row>
    <row r="376" spans="1:14" ht="15">
      <c r="A376" s="182">
        <v>632001</v>
      </c>
      <c r="B376" s="7">
        <v>1</v>
      </c>
      <c r="C376" s="709">
        <v>41</v>
      </c>
      <c r="D376" s="566" t="s">
        <v>271</v>
      </c>
      <c r="E376" s="578" t="s">
        <v>272</v>
      </c>
      <c r="F376" s="194">
        <v>271</v>
      </c>
      <c r="G376" s="194">
        <v>285</v>
      </c>
      <c r="H376" s="94">
        <v>300</v>
      </c>
      <c r="I376" s="6">
        <v>300</v>
      </c>
      <c r="J376" s="194">
        <v>288</v>
      </c>
      <c r="K376" s="94">
        <v>300</v>
      </c>
      <c r="L376" s="6">
        <v>360</v>
      </c>
      <c r="M376" s="992">
        <v>350.07</v>
      </c>
      <c r="N376" s="1040">
        <f>(100/L376)*M376</f>
        <v>97.24166666666667</v>
      </c>
    </row>
    <row r="377" spans="1:14" ht="15">
      <c r="A377" s="186">
        <v>632001</v>
      </c>
      <c r="B377" s="11">
        <v>2</v>
      </c>
      <c r="C377" s="221">
        <v>41</v>
      </c>
      <c r="D377" s="567" t="s">
        <v>271</v>
      </c>
      <c r="E377" s="574" t="s">
        <v>90</v>
      </c>
      <c r="F377" s="183">
        <v>1008</v>
      </c>
      <c r="G377" s="183">
        <v>1201</v>
      </c>
      <c r="H377" s="94">
        <v>2000</v>
      </c>
      <c r="I377" s="6">
        <v>1650</v>
      </c>
      <c r="J377" s="183">
        <v>1152</v>
      </c>
      <c r="K377" s="94">
        <v>2000</v>
      </c>
      <c r="L377" s="6">
        <v>1940</v>
      </c>
      <c r="M377" s="992">
        <v>255</v>
      </c>
      <c r="N377" s="1011">
        <f>(100/L377)*M377</f>
        <v>13.144329896907216</v>
      </c>
    </row>
    <row r="378" spans="1:14" ht="14.25" customHeight="1">
      <c r="A378" s="207">
        <v>633</v>
      </c>
      <c r="B378" s="3"/>
      <c r="C378" s="145"/>
      <c r="D378" s="559"/>
      <c r="E378" s="577" t="s">
        <v>94</v>
      </c>
      <c r="F378" s="178">
        <f aca="true" t="shared" si="57" ref="F378:M378">SUM(F379:F383)</f>
        <v>1078</v>
      </c>
      <c r="G378" s="178">
        <f t="shared" si="57"/>
        <v>365</v>
      </c>
      <c r="H378" s="5">
        <f t="shared" si="57"/>
        <v>3535</v>
      </c>
      <c r="I378" s="5">
        <f t="shared" si="57"/>
        <v>2759</v>
      </c>
      <c r="J378" s="178">
        <f t="shared" si="57"/>
        <v>1285</v>
      </c>
      <c r="K378" s="5">
        <f t="shared" si="57"/>
        <v>5535</v>
      </c>
      <c r="L378" s="5">
        <f t="shared" si="57"/>
        <v>5535</v>
      </c>
      <c r="M378" s="986">
        <f t="shared" si="57"/>
        <v>2</v>
      </c>
      <c r="N378" s="1009">
        <f>(100/L378)*M378</f>
        <v>0.036133694670280034</v>
      </c>
    </row>
    <row r="379" spans="1:14" ht="15" hidden="1">
      <c r="A379" s="658">
        <v>633004</v>
      </c>
      <c r="B379" s="23"/>
      <c r="C379" s="709">
        <v>41</v>
      </c>
      <c r="D379" s="567" t="s">
        <v>271</v>
      </c>
      <c r="E379" s="589" t="s">
        <v>436</v>
      </c>
      <c r="F379" s="231"/>
      <c r="G379" s="231"/>
      <c r="H379" s="54"/>
      <c r="I379" s="37"/>
      <c r="J379" s="196"/>
      <c r="K379" s="54"/>
      <c r="L379" s="22"/>
      <c r="M379" s="987"/>
      <c r="N379" s="1027"/>
    </row>
    <row r="380" spans="1:14" ht="15">
      <c r="A380" s="282">
        <v>633003</v>
      </c>
      <c r="B380" s="7"/>
      <c r="C380" s="709">
        <v>41</v>
      </c>
      <c r="D380" s="567" t="s">
        <v>271</v>
      </c>
      <c r="E380" s="656" t="s">
        <v>369</v>
      </c>
      <c r="F380" s="226">
        <v>978</v>
      </c>
      <c r="G380" s="226"/>
      <c r="H380" s="49"/>
      <c r="I380" s="25"/>
      <c r="J380" s="226"/>
      <c r="K380" s="49"/>
      <c r="L380" s="8"/>
      <c r="M380" s="988"/>
      <c r="N380" s="1070"/>
    </row>
    <row r="381" spans="1:14" ht="15">
      <c r="A381" s="282">
        <v>633006</v>
      </c>
      <c r="B381" s="7"/>
      <c r="C381" s="709">
        <v>41</v>
      </c>
      <c r="D381" s="567" t="s">
        <v>271</v>
      </c>
      <c r="E381" s="656" t="s">
        <v>407</v>
      </c>
      <c r="F381" s="226"/>
      <c r="G381" s="226">
        <v>275</v>
      </c>
      <c r="H381" s="308"/>
      <c r="I381" s="353"/>
      <c r="J381" s="226"/>
      <c r="K381" s="308"/>
      <c r="L381" s="93"/>
      <c r="M381" s="1019"/>
      <c r="N381" s="1070"/>
    </row>
    <row r="382" spans="1:14" ht="15">
      <c r="A382" s="184">
        <v>633006</v>
      </c>
      <c r="B382" s="9">
        <v>7</v>
      </c>
      <c r="C382" s="709">
        <v>41</v>
      </c>
      <c r="D382" s="567" t="s">
        <v>271</v>
      </c>
      <c r="E382" s="359" t="s">
        <v>493</v>
      </c>
      <c r="F382" s="185">
        <v>71</v>
      </c>
      <c r="G382" s="185">
        <v>77</v>
      </c>
      <c r="H382" s="655">
        <v>3500</v>
      </c>
      <c r="I382" s="141">
        <v>2724</v>
      </c>
      <c r="J382" s="185">
        <v>1285</v>
      </c>
      <c r="K382" s="655">
        <v>5500</v>
      </c>
      <c r="L382" s="141">
        <v>5500</v>
      </c>
      <c r="M382" s="988">
        <v>2</v>
      </c>
      <c r="N382" s="1015">
        <f aca="true" t="shared" si="58" ref="N382:N387">(100/L382)*M382</f>
        <v>0.03636363636363636</v>
      </c>
    </row>
    <row r="383" spans="1:14" ht="15">
      <c r="A383" s="182">
        <v>633006</v>
      </c>
      <c r="B383" s="7">
        <v>3</v>
      </c>
      <c r="C383" s="709">
        <v>41</v>
      </c>
      <c r="D383" s="567" t="s">
        <v>271</v>
      </c>
      <c r="E383" s="579" t="s">
        <v>101</v>
      </c>
      <c r="F383" s="183">
        <v>29</v>
      </c>
      <c r="G383" s="183">
        <v>13</v>
      </c>
      <c r="H383" s="94">
        <v>35</v>
      </c>
      <c r="I383" s="6">
        <v>35</v>
      </c>
      <c r="J383" s="183"/>
      <c r="K383" s="94">
        <v>35</v>
      </c>
      <c r="L383" s="6">
        <v>35</v>
      </c>
      <c r="M383" s="992"/>
      <c r="N383" s="1011">
        <f t="shared" si="58"/>
        <v>0</v>
      </c>
    </row>
    <row r="384" spans="1:14" ht="15">
      <c r="A384" s="207">
        <v>635</v>
      </c>
      <c r="B384" s="3"/>
      <c r="C384" s="145"/>
      <c r="D384" s="559"/>
      <c r="E384" s="577" t="s">
        <v>273</v>
      </c>
      <c r="F384" s="178">
        <v>87</v>
      </c>
      <c r="G384" s="178"/>
      <c r="H384" s="5">
        <v>200</v>
      </c>
      <c r="I384" s="4">
        <v>300</v>
      </c>
      <c r="J384" s="178">
        <v>300</v>
      </c>
      <c r="K384" s="5">
        <f>K385</f>
        <v>200</v>
      </c>
      <c r="L384" s="4">
        <f>L385</f>
        <v>200</v>
      </c>
      <c r="M384" s="990">
        <f>M385</f>
        <v>0</v>
      </c>
      <c r="N384" s="1009">
        <f t="shared" si="58"/>
        <v>0</v>
      </c>
    </row>
    <row r="385" spans="1:23" ht="15">
      <c r="A385" s="179">
        <v>635006</v>
      </c>
      <c r="B385" s="78">
        <v>4</v>
      </c>
      <c r="C385" s="120">
        <v>41</v>
      </c>
      <c r="D385" s="559" t="s">
        <v>271</v>
      </c>
      <c r="E385" s="587" t="s">
        <v>274</v>
      </c>
      <c r="F385" s="180">
        <v>87</v>
      </c>
      <c r="G385" s="180"/>
      <c r="H385" s="80">
        <v>200</v>
      </c>
      <c r="I385" s="81">
        <v>300</v>
      </c>
      <c r="J385" s="180">
        <v>300</v>
      </c>
      <c r="K385" s="80">
        <v>200</v>
      </c>
      <c r="L385" s="81">
        <v>200</v>
      </c>
      <c r="M385" s="991"/>
      <c r="N385" s="1040">
        <f t="shared" si="58"/>
        <v>0</v>
      </c>
      <c r="W385" s="202"/>
    </row>
    <row r="386" spans="1:14" ht="15">
      <c r="A386" s="177">
        <v>637</v>
      </c>
      <c r="B386" s="3"/>
      <c r="C386" s="145"/>
      <c r="D386" s="559"/>
      <c r="E386" s="577" t="s">
        <v>161</v>
      </c>
      <c r="F386" s="178">
        <f>SUM(F387:F388)</f>
        <v>2238</v>
      </c>
      <c r="G386" s="178">
        <f>SUM(G387:G390)</f>
        <v>1758</v>
      </c>
      <c r="H386" s="5">
        <v>2220</v>
      </c>
      <c r="I386" s="4">
        <v>2720</v>
      </c>
      <c r="J386" s="178">
        <f>SUM(J387:J390)</f>
        <v>2503</v>
      </c>
      <c r="K386" s="5">
        <f>SUM(K387:K390)</f>
        <v>2020</v>
      </c>
      <c r="L386" s="4">
        <f>L387+L390+L388</f>
        <v>2020</v>
      </c>
      <c r="M386" s="990">
        <f>M387+M388</f>
        <v>325.05</v>
      </c>
      <c r="N386" s="1009">
        <f t="shared" si="58"/>
        <v>16.09158415841584</v>
      </c>
    </row>
    <row r="387" spans="1:14" ht="15">
      <c r="A387" s="192">
        <v>637027</v>
      </c>
      <c r="B387" s="140"/>
      <c r="C387" s="140">
        <v>41</v>
      </c>
      <c r="D387" s="558" t="s">
        <v>271</v>
      </c>
      <c r="E387" s="590" t="s">
        <v>161</v>
      </c>
      <c r="F387" s="225">
        <v>1797</v>
      </c>
      <c r="G387" s="225">
        <v>1247</v>
      </c>
      <c r="H387" s="561">
        <v>1900</v>
      </c>
      <c r="I387" s="24">
        <v>2400</v>
      </c>
      <c r="J387" s="225">
        <v>2329</v>
      </c>
      <c r="K387" s="561">
        <v>1900</v>
      </c>
      <c r="L387" s="24">
        <v>1900</v>
      </c>
      <c r="M387" s="995">
        <v>325.05</v>
      </c>
      <c r="N387" s="1040">
        <f t="shared" si="58"/>
        <v>17.107894736842105</v>
      </c>
    </row>
    <row r="388" spans="1:14" ht="15">
      <c r="A388" s="179">
        <v>637004</v>
      </c>
      <c r="B388" s="78"/>
      <c r="C388" s="120">
        <v>41</v>
      </c>
      <c r="D388" s="559" t="s">
        <v>271</v>
      </c>
      <c r="E388" s="587" t="s">
        <v>275</v>
      </c>
      <c r="F388" s="180">
        <v>441</v>
      </c>
      <c r="G388" s="180">
        <v>380</v>
      </c>
      <c r="H388" s="80"/>
      <c r="I388" s="81"/>
      <c r="J388" s="180"/>
      <c r="K388" s="80"/>
      <c r="L388" s="81"/>
      <c r="M388" s="991"/>
      <c r="N388" s="1032"/>
    </row>
    <row r="389" spans="1:14" ht="15">
      <c r="A389" s="179">
        <v>637004</v>
      </c>
      <c r="B389" s="78">
        <v>5</v>
      </c>
      <c r="C389" s="120">
        <v>41</v>
      </c>
      <c r="D389" s="559" t="s">
        <v>271</v>
      </c>
      <c r="E389" s="587" t="s">
        <v>195</v>
      </c>
      <c r="F389" s="231"/>
      <c r="G389" s="231">
        <v>131</v>
      </c>
      <c r="H389" s="54">
        <v>200</v>
      </c>
      <c r="I389" s="37">
        <v>200</v>
      </c>
      <c r="J389" s="196">
        <v>55</v>
      </c>
      <c r="K389" s="54"/>
      <c r="L389" s="22">
        <v>50</v>
      </c>
      <c r="M389" s="987">
        <v>150</v>
      </c>
      <c r="N389" s="1040">
        <f aca="true" t="shared" si="59" ref="N389:N394">(100/L389)*M389</f>
        <v>300</v>
      </c>
    </row>
    <row r="390" spans="1:14" ht="15">
      <c r="A390" s="179">
        <v>637015</v>
      </c>
      <c r="B390" s="78"/>
      <c r="C390" s="120"/>
      <c r="D390" s="559" t="s">
        <v>75</v>
      </c>
      <c r="E390" s="587" t="s">
        <v>155</v>
      </c>
      <c r="F390" s="180"/>
      <c r="G390" s="180"/>
      <c r="H390" s="80">
        <v>120</v>
      </c>
      <c r="I390" s="81">
        <v>120</v>
      </c>
      <c r="J390" s="180">
        <v>119</v>
      </c>
      <c r="K390" s="80">
        <v>120</v>
      </c>
      <c r="L390" s="81">
        <v>120</v>
      </c>
      <c r="M390" s="991"/>
      <c r="N390" s="1040">
        <f t="shared" si="59"/>
        <v>0</v>
      </c>
    </row>
    <row r="391" spans="1:14" ht="15">
      <c r="A391" s="177">
        <v>642</v>
      </c>
      <c r="B391" s="3"/>
      <c r="C391" s="145"/>
      <c r="D391" s="559"/>
      <c r="E391" s="577" t="s">
        <v>276</v>
      </c>
      <c r="F391" s="178">
        <f aca="true" t="shared" si="60" ref="F391:M391">SUM(F392:F395)</f>
        <v>6015</v>
      </c>
      <c r="G391" s="178">
        <f t="shared" si="60"/>
        <v>2273</v>
      </c>
      <c r="H391" s="5">
        <f t="shared" si="60"/>
        <v>1560</v>
      </c>
      <c r="I391" s="4">
        <f t="shared" si="60"/>
        <v>2960</v>
      </c>
      <c r="J391" s="178">
        <f t="shared" si="60"/>
        <v>2827</v>
      </c>
      <c r="K391" s="5">
        <f t="shared" si="60"/>
        <v>1910</v>
      </c>
      <c r="L391" s="4">
        <f t="shared" si="60"/>
        <v>1910</v>
      </c>
      <c r="M391" s="990">
        <f t="shared" si="60"/>
        <v>782.85</v>
      </c>
      <c r="N391" s="1009">
        <f t="shared" si="59"/>
        <v>40.9869109947644</v>
      </c>
    </row>
    <row r="392" spans="1:14" ht="15">
      <c r="A392" s="193">
        <v>642002</v>
      </c>
      <c r="B392" s="23">
        <v>3</v>
      </c>
      <c r="C392" s="696">
        <v>41</v>
      </c>
      <c r="D392" s="566" t="s">
        <v>175</v>
      </c>
      <c r="E392" s="562" t="s">
        <v>277</v>
      </c>
      <c r="F392" s="196">
        <v>795</v>
      </c>
      <c r="G392" s="196">
        <v>518</v>
      </c>
      <c r="H392" s="37">
        <v>650</v>
      </c>
      <c r="I392" s="37">
        <v>800</v>
      </c>
      <c r="J392" s="196">
        <v>777</v>
      </c>
      <c r="K392" s="37">
        <v>800</v>
      </c>
      <c r="L392" s="37">
        <v>800</v>
      </c>
      <c r="M392" s="994">
        <v>782.85</v>
      </c>
      <c r="N392" s="1040">
        <f t="shared" si="59"/>
        <v>97.85625</v>
      </c>
    </row>
    <row r="393" spans="1:14" ht="15">
      <c r="A393" s="184">
        <v>642006</v>
      </c>
      <c r="B393" s="9"/>
      <c r="C393" s="709">
        <v>41</v>
      </c>
      <c r="D393" s="567" t="s">
        <v>175</v>
      </c>
      <c r="E393" s="359" t="s">
        <v>278</v>
      </c>
      <c r="F393" s="185">
        <v>300</v>
      </c>
      <c r="G393" s="185">
        <v>300</v>
      </c>
      <c r="H393" s="49">
        <v>450</v>
      </c>
      <c r="I393" s="8">
        <v>700</v>
      </c>
      <c r="J393" s="185">
        <v>700</v>
      </c>
      <c r="K393" s="49">
        <v>650</v>
      </c>
      <c r="L393" s="8">
        <v>650</v>
      </c>
      <c r="M393" s="988"/>
      <c r="N393" s="1007">
        <f t="shared" si="59"/>
        <v>0</v>
      </c>
    </row>
    <row r="394" spans="1:14" ht="15">
      <c r="A394" s="184">
        <v>642011</v>
      </c>
      <c r="B394" s="9"/>
      <c r="C394" s="709">
        <v>41</v>
      </c>
      <c r="D394" s="567" t="s">
        <v>175</v>
      </c>
      <c r="E394" s="359" t="s">
        <v>279</v>
      </c>
      <c r="F394" s="185">
        <v>420</v>
      </c>
      <c r="G394" s="185">
        <v>455</v>
      </c>
      <c r="H394" s="49">
        <v>460</v>
      </c>
      <c r="I394" s="8">
        <v>460</v>
      </c>
      <c r="J394" s="185">
        <v>350</v>
      </c>
      <c r="K394" s="49">
        <v>460</v>
      </c>
      <c r="L394" s="8">
        <v>460</v>
      </c>
      <c r="M394" s="988"/>
      <c r="N394" s="1015">
        <f t="shared" si="59"/>
        <v>0</v>
      </c>
    </row>
    <row r="395" spans="1:21" ht="15">
      <c r="A395" s="195">
        <v>642007</v>
      </c>
      <c r="B395" s="16"/>
      <c r="C395" s="221">
        <v>41</v>
      </c>
      <c r="D395" s="567" t="s">
        <v>175</v>
      </c>
      <c r="E395" s="574" t="s">
        <v>280</v>
      </c>
      <c r="F395" s="225">
        <v>4500</v>
      </c>
      <c r="G395" s="225">
        <v>1000</v>
      </c>
      <c r="H395" s="37"/>
      <c r="I395" s="37">
        <v>1000</v>
      </c>
      <c r="J395" s="196">
        <v>1000</v>
      </c>
      <c r="K395" s="200"/>
      <c r="L395" s="37"/>
      <c r="M395" s="994"/>
      <c r="N395" s="1048"/>
      <c r="U395" s="797"/>
    </row>
    <row r="396" spans="1:21" ht="15.75" thickBot="1">
      <c r="A396" s="275"/>
      <c r="B396" s="110"/>
      <c r="C396" s="727"/>
      <c r="D396" s="588"/>
      <c r="E396" s="601"/>
      <c r="F396" s="350"/>
      <c r="G396" s="350"/>
      <c r="H396" s="513"/>
      <c r="I396" s="142"/>
      <c r="J396" s="249"/>
      <c r="K396" s="142"/>
      <c r="L396" s="142"/>
      <c r="M396" s="1069"/>
      <c r="N396" s="1029"/>
      <c r="T396" s="201"/>
      <c r="U396" s="201"/>
    </row>
    <row r="397" spans="1:20" ht="15.75" thickBot="1">
      <c r="A397" s="71" t="s">
        <v>281</v>
      </c>
      <c r="B397" s="18"/>
      <c r="C397" s="706"/>
      <c r="D397" s="553"/>
      <c r="E397" s="59" t="s">
        <v>282</v>
      </c>
      <c r="F397" s="19">
        <f>SUM(F398+F400+F401)</f>
        <v>848</v>
      </c>
      <c r="G397" s="19">
        <f>SUM(G398+G400+G401)</f>
        <v>123</v>
      </c>
      <c r="H397" s="72">
        <f>H398+H400+H401</f>
        <v>650</v>
      </c>
      <c r="I397" s="70">
        <f>I398+I400+I401+I403</f>
        <v>1850</v>
      </c>
      <c r="J397" s="19">
        <f>J398+J400+J401+J403</f>
        <v>1548</v>
      </c>
      <c r="K397" s="72">
        <f>K398+K400</f>
        <v>575</v>
      </c>
      <c r="L397" s="70">
        <f>L398+L402+L400</f>
        <v>725</v>
      </c>
      <c r="M397" s="1016">
        <f>M398+M402+M400</f>
        <v>631.48</v>
      </c>
      <c r="N397" s="1050">
        <f>(100/L397)*M397</f>
        <v>87.10068965517242</v>
      </c>
      <c r="T397" s="348"/>
    </row>
    <row r="398" spans="1:14" ht="15">
      <c r="A398" s="278">
        <v>632</v>
      </c>
      <c r="B398" s="101"/>
      <c r="C398" s="151"/>
      <c r="D398" s="584"/>
      <c r="E398" s="585" t="s">
        <v>232</v>
      </c>
      <c r="F398" s="230">
        <v>848</v>
      </c>
      <c r="G398" s="230">
        <v>123</v>
      </c>
      <c r="H398" s="113">
        <v>500</v>
      </c>
      <c r="I398" s="104">
        <v>500</v>
      </c>
      <c r="J398" s="230">
        <v>248</v>
      </c>
      <c r="K398" s="113">
        <f>K399</f>
        <v>500</v>
      </c>
      <c r="L398" s="104">
        <f>L399</f>
        <v>650</v>
      </c>
      <c r="M398" s="1017">
        <f>M399</f>
        <v>631.48</v>
      </c>
      <c r="N398" s="1009">
        <f>(100/L398)*M398</f>
        <v>97.15076923076924</v>
      </c>
    </row>
    <row r="399" spans="1:14" ht="15">
      <c r="A399" s="186">
        <v>632001</v>
      </c>
      <c r="B399" s="11">
        <v>1</v>
      </c>
      <c r="C399" s="219">
        <v>41</v>
      </c>
      <c r="D399" s="559" t="s">
        <v>271</v>
      </c>
      <c r="E399" s="574" t="s">
        <v>89</v>
      </c>
      <c r="F399" s="187">
        <v>848</v>
      </c>
      <c r="G399" s="187">
        <v>123</v>
      </c>
      <c r="H399" s="83">
        <v>1000</v>
      </c>
      <c r="I399" s="10">
        <v>500</v>
      </c>
      <c r="J399" s="187">
        <v>248</v>
      </c>
      <c r="K399" s="83">
        <v>500</v>
      </c>
      <c r="L399" s="10">
        <v>650</v>
      </c>
      <c r="M399" s="989">
        <v>631.48</v>
      </c>
      <c r="N399" s="1040">
        <f>(100/L399)*M399</f>
        <v>97.15076923076924</v>
      </c>
    </row>
    <row r="400" spans="1:14" ht="15">
      <c r="A400" s="207">
        <v>633</v>
      </c>
      <c r="B400" s="3"/>
      <c r="C400" s="145"/>
      <c r="D400" s="559"/>
      <c r="E400" s="577" t="s">
        <v>94</v>
      </c>
      <c r="F400" s="178"/>
      <c r="G400" s="178"/>
      <c r="H400" s="177">
        <v>75</v>
      </c>
      <c r="I400" s="5">
        <v>75</v>
      </c>
      <c r="J400" s="178">
        <v>50</v>
      </c>
      <c r="K400" s="5">
        <f>K401</f>
        <v>75</v>
      </c>
      <c r="L400" s="5">
        <f>L401</f>
        <v>75</v>
      </c>
      <c r="M400" s="986">
        <f>M401</f>
        <v>0</v>
      </c>
      <c r="N400" s="1009">
        <f>(100/L400)*M400</f>
        <v>0</v>
      </c>
    </row>
    <row r="401" spans="1:14" ht="15">
      <c r="A401" s="217">
        <v>633006</v>
      </c>
      <c r="B401" s="95">
        <v>7</v>
      </c>
      <c r="C401" s="105">
        <v>41</v>
      </c>
      <c r="D401" s="586" t="s">
        <v>271</v>
      </c>
      <c r="E401" s="589" t="s">
        <v>214</v>
      </c>
      <c r="F401" s="253"/>
      <c r="G401" s="237"/>
      <c r="H401" s="182">
        <v>75</v>
      </c>
      <c r="I401" s="94">
        <v>75</v>
      </c>
      <c r="J401" s="194">
        <v>50</v>
      </c>
      <c r="K401" s="118">
        <v>75</v>
      </c>
      <c r="L401" s="118">
        <v>75</v>
      </c>
      <c r="M401" s="1035"/>
      <c r="N401" s="606"/>
    </row>
    <row r="402" spans="1:14" ht="15">
      <c r="A402" s="1143">
        <v>637</v>
      </c>
      <c r="B402" s="1144"/>
      <c r="C402" s="1145"/>
      <c r="D402" s="557"/>
      <c r="E402" s="1148" t="s">
        <v>138</v>
      </c>
      <c r="F402" s="224"/>
      <c r="G402" s="185"/>
      <c r="H402" s="130"/>
      <c r="I402" s="21">
        <v>7400</v>
      </c>
      <c r="J402" s="191">
        <v>7400</v>
      </c>
      <c r="K402" s="1141"/>
      <c r="L402" s="1142"/>
      <c r="M402" s="1147"/>
      <c r="N402" s="1149"/>
    </row>
    <row r="403" spans="1:14" ht="15">
      <c r="A403" s="785">
        <v>637011</v>
      </c>
      <c r="B403" s="34"/>
      <c r="C403" s="14">
        <v>111</v>
      </c>
      <c r="D403" s="557" t="s">
        <v>271</v>
      </c>
      <c r="E403" s="359" t="s">
        <v>474</v>
      </c>
      <c r="F403" s="245"/>
      <c r="G403" s="191"/>
      <c r="H403" s="184"/>
      <c r="I403" s="49">
        <v>1200</v>
      </c>
      <c r="J403" s="185">
        <v>1200</v>
      </c>
      <c r="K403" s="94"/>
      <c r="L403" s="94"/>
      <c r="M403" s="992"/>
      <c r="N403" s="1048"/>
    </row>
    <row r="404" spans="1:14" ht="15">
      <c r="A404" s="192">
        <v>637011</v>
      </c>
      <c r="B404" s="82"/>
      <c r="C404" s="140">
        <v>41</v>
      </c>
      <c r="D404" s="558" t="s">
        <v>271</v>
      </c>
      <c r="E404" s="590" t="s">
        <v>474</v>
      </c>
      <c r="F404" s="225"/>
      <c r="G404" s="225"/>
      <c r="H404" s="37"/>
      <c r="I404" s="55">
        <v>6200</v>
      </c>
      <c r="J404" s="225">
        <v>6200</v>
      </c>
      <c r="K404" s="55"/>
      <c r="L404" s="55"/>
      <c r="M404" s="998"/>
      <c r="N404" s="1030"/>
    </row>
    <row r="405" spans="1:21" ht="15.75" thickBot="1">
      <c r="A405" s="195"/>
      <c r="B405" s="36"/>
      <c r="C405" s="221"/>
      <c r="D405" s="555"/>
      <c r="E405" s="603"/>
      <c r="F405" s="183"/>
      <c r="G405" s="815"/>
      <c r="H405" s="108"/>
      <c r="I405" s="108"/>
      <c r="J405" s="241"/>
      <c r="K405" s="108"/>
      <c r="L405" s="108"/>
      <c r="M405" s="1053"/>
      <c r="N405" s="1014"/>
      <c r="U405" s="201"/>
    </row>
    <row r="406" spans="1:14" ht="15.75" thickBot="1">
      <c r="A406" s="199" t="s">
        <v>404</v>
      </c>
      <c r="B406" s="100"/>
      <c r="C406" s="57"/>
      <c r="D406" s="553"/>
      <c r="E406" s="59" t="s">
        <v>341</v>
      </c>
      <c r="F406" s="19">
        <f>F407+F408+F421+F417+F427+F449+F452+F466+F447+F418</f>
        <v>176512</v>
      </c>
      <c r="G406" s="30">
        <f>G407+G408+G421+G417+G427+G449+G452+G466+G447+G418</f>
        <v>194509</v>
      </c>
      <c r="H406" s="1137">
        <f>H407+H408+H421+H417+H427+H447+H449+H452+H466+H418</f>
        <v>227970</v>
      </c>
      <c r="I406" s="1138">
        <f>I407+I408+I421+I417+I427+I447+I449+I452+I466+I418</f>
        <v>230340</v>
      </c>
      <c r="J406" s="242">
        <f>J407+J408+J421+J417+J427+J447+J449+J452+J466</f>
        <v>217625</v>
      </c>
      <c r="K406" s="1137">
        <f>K407+K408+K421+K418+K427+K447+K449+K452+K466</f>
        <v>264730</v>
      </c>
      <c r="L406" s="1138">
        <f>L407+L408+L421+L417+L427+L447+L449+L452+L466</f>
        <v>264680</v>
      </c>
      <c r="M406" s="1044">
        <f>M407+M408+M421+M417+M427+M447+M449+M452+M466</f>
        <v>61627.75</v>
      </c>
      <c r="N406" s="1146">
        <f>(100/L406)*M406</f>
        <v>23.28387108961765</v>
      </c>
    </row>
    <row r="407" spans="1:14" ht="15">
      <c r="A407" s="278">
        <v>611000</v>
      </c>
      <c r="B407" s="151"/>
      <c r="C407" s="151">
        <v>41</v>
      </c>
      <c r="D407" s="584" t="s">
        <v>284</v>
      </c>
      <c r="E407" s="585" t="s">
        <v>76</v>
      </c>
      <c r="F407" s="230">
        <v>88461</v>
      </c>
      <c r="G407" s="230">
        <v>97130</v>
      </c>
      <c r="H407" s="113">
        <v>129000</v>
      </c>
      <c r="I407" s="104">
        <v>129000</v>
      </c>
      <c r="J407" s="230">
        <v>125932</v>
      </c>
      <c r="K407" s="113">
        <v>139000</v>
      </c>
      <c r="L407" s="104">
        <v>139000</v>
      </c>
      <c r="M407" s="1017">
        <v>34986.38</v>
      </c>
      <c r="N407" s="1009">
        <f>(100/L407)*M407</f>
        <v>25.170057553956834</v>
      </c>
    </row>
    <row r="408" spans="1:21" ht="15">
      <c r="A408" s="215">
        <v>62</v>
      </c>
      <c r="B408" s="109"/>
      <c r="C408" s="155"/>
      <c r="D408" s="555"/>
      <c r="E408" s="600" t="s">
        <v>77</v>
      </c>
      <c r="F408" s="233">
        <f aca="true" t="shared" si="61" ref="F408:M408">SUM(F409:F416)</f>
        <v>30971</v>
      </c>
      <c r="G408" s="233">
        <f t="shared" si="61"/>
        <v>35394</v>
      </c>
      <c r="H408" s="75">
        <f t="shared" si="61"/>
        <v>45750</v>
      </c>
      <c r="I408" s="75">
        <f t="shared" si="61"/>
        <v>45750</v>
      </c>
      <c r="J408" s="233">
        <f t="shared" si="61"/>
        <v>43744</v>
      </c>
      <c r="K408" s="75">
        <f t="shared" si="61"/>
        <v>48800</v>
      </c>
      <c r="L408" s="75">
        <f t="shared" si="61"/>
        <v>48800</v>
      </c>
      <c r="M408" s="985">
        <f t="shared" si="61"/>
        <v>12529.01</v>
      </c>
      <c r="N408" s="1009">
        <f>(100/L408)*M408</f>
        <v>25.674200819672134</v>
      </c>
      <c r="U408" s="1071"/>
    </row>
    <row r="409" spans="1:14" ht="15">
      <c r="A409" s="193">
        <v>621000</v>
      </c>
      <c r="B409" s="23"/>
      <c r="C409" s="696">
        <v>41</v>
      </c>
      <c r="D409" s="566" t="s">
        <v>284</v>
      </c>
      <c r="E409" s="578" t="s">
        <v>78</v>
      </c>
      <c r="F409" s="194">
        <v>2622</v>
      </c>
      <c r="G409" s="194">
        <v>3084</v>
      </c>
      <c r="H409" s="54">
        <v>5000</v>
      </c>
      <c r="I409" s="22">
        <v>3600</v>
      </c>
      <c r="J409" s="194">
        <v>3216</v>
      </c>
      <c r="K409" s="54">
        <v>2500</v>
      </c>
      <c r="L409" s="22">
        <v>2500</v>
      </c>
      <c r="M409" s="987">
        <v>685.15</v>
      </c>
      <c r="N409" s="1040">
        <f aca="true" t="shared" si="62" ref="N409:N416">(100/L409)*M409</f>
        <v>27.406</v>
      </c>
    </row>
    <row r="410" spans="1:23" ht="15">
      <c r="A410" s="182">
        <v>623000</v>
      </c>
      <c r="B410" s="53"/>
      <c r="C410" s="88">
        <v>41</v>
      </c>
      <c r="D410" s="567" t="s">
        <v>284</v>
      </c>
      <c r="E410" s="579" t="s">
        <v>79</v>
      </c>
      <c r="F410" s="185">
        <v>6085</v>
      </c>
      <c r="G410" s="185">
        <v>6944</v>
      </c>
      <c r="H410" s="49">
        <v>7900</v>
      </c>
      <c r="I410" s="8">
        <v>9300</v>
      </c>
      <c r="J410" s="185">
        <v>9253</v>
      </c>
      <c r="K410" s="49">
        <v>11400</v>
      </c>
      <c r="L410" s="8">
        <v>11400</v>
      </c>
      <c r="M410" s="988">
        <v>2904.07</v>
      </c>
      <c r="N410" s="1006">
        <f t="shared" si="62"/>
        <v>25.474298245614037</v>
      </c>
      <c r="W410" s="201"/>
    </row>
    <row r="411" spans="1:23" ht="15">
      <c r="A411" s="184">
        <v>625001</v>
      </c>
      <c r="B411" s="9"/>
      <c r="C411" s="14">
        <v>41</v>
      </c>
      <c r="D411" s="557" t="s">
        <v>284</v>
      </c>
      <c r="E411" s="359" t="s">
        <v>80</v>
      </c>
      <c r="F411" s="185">
        <v>1247</v>
      </c>
      <c r="G411" s="185">
        <v>1421</v>
      </c>
      <c r="H411" s="37">
        <v>1900</v>
      </c>
      <c r="I411" s="13">
        <v>1900</v>
      </c>
      <c r="J411" s="196">
        <v>1765</v>
      </c>
      <c r="K411" s="37">
        <v>2000</v>
      </c>
      <c r="L411" s="13">
        <v>2000</v>
      </c>
      <c r="M411" s="1019">
        <v>501.48</v>
      </c>
      <c r="N411" s="1006">
        <f t="shared" si="62"/>
        <v>25.074</v>
      </c>
      <c r="W411" s="201"/>
    </row>
    <row r="412" spans="1:14" ht="15">
      <c r="A412" s="184">
        <v>625002</v>
      </c>
      <c r="B412" s="9"/>
      <c r="C412" s="14">
        <v>41</v>
      </c>
      <c r="D412" s="557" t="s">
        <v>284</v>
      </c>
      <c r="E412" s="359" t="s">
        <v>81</v>
      </c>
      <c r="F412" s="196">
        <v>12496</v>
      </c>
      <c r="G412" s="196">
        <v>14298</v>
      </c>
      <c r="H412" s="55">
        <v>18500</v>
      </c>
      <c r="I412" s="25">
        <v>18500</v>
      </c>
      <c r="J412" s="226">
        <v>17654</v>
      </c>
      <c r="K412" s="55">
        <v>19500</v>
      </c>
      <c r="L412" s="25">
        <v>19500</v>
      </c>
      <c r="M412" s="998">
        <v>5016.57</v>
      </c>
      <c r="N412" s="1006">
        <f t="shared" si="62"/>
        <v>25.726</v>
      </c>
    </row>
    <row r="413" spans="1:14" ht="15">
      <c r="A413" s="184">
        <v>625003</v>
      </c>
      <c r="B413" s="9"/>
      <c r="C413" s="14">
        <v>41</v>
      </c>
      <c r="D413" s="557" t="s">
        <v>284</v>
      </c>
      <c r="E413" s="359" t="s">
        <v>82</v>
      </c>
      <c r="F413" s="185">
        <v>713</v>
      </c>
      <c r="G413" s="185">
        <v>737</v>
      </c>
      <c r="H413" s="55">
        <v>1050</v>
      </c>
      <c r="I413" s="25">
        <v>1050</v>
      </c>
      <c r="J413" s="226">
        <v>1009</v>
      </c>
      <c r="K413" s="55">
        <v>1150</v>
      </c>
      <c r="L413" s="25">
        <v>1150</v>
      </c>
      <c r="M413" s="998">
        <v>286.47</v>
      </c>
      <c r="N413" s="1006">
        <f t="shared" si="62"/>
        <v>24.910434782608696</v>
      </c>
    </row>
    <row r="414" spans="1:14" ht="15">
      <c r="A414" s="184">
        <v>625004</v>
      </c>
      <c r="B414" s="9"/>
      <c r="C414" s="14">
        <v>41</v>
      </c>
      <c r="D414" s="557" t="s">
        <v>284</v>
      </c>
      <c r="E414" s="359" t="s">
        <v>83</v>
      </c>
      <c r="F414" s="185">
        <v>2677</v>
      </c>
      <c r="G414" s="185">
        <v>3045</v>
      </c>
      <c r="H414" s="55">
        <v>3900</v>
      </c>
      <c r="I414" s="25">
        <v>3900</v>
      </c>
      <c r="J414" s="226">
        <v>3644</v>
      </c>
      <c r="K414" s="55">
        <v>4200</v>
      </c>
      <c r="L414" s="25">
        <v>4200</v>
      </c>
      <c r="M414" s="998">
        <v>1074.87</v>
      </c>
      <c r="N414" s="1007">
        <f t="shared" si="62"/>
        <v>25.592142857142854</v>
      </c>
    </row>
    <row r="415" spans="1:14" ht="15">
      <c r="A415" s="184">
        <v>625005</v>
      </c>
      <c r="B415" s="9"/>
      <c r="C415" s="14">
        <v>41</v>
      </c>
      <c r="D415" s="557" t="s">
        <v>284</v>
      </c>
      <c r="E415" s="359" t="s">
        <v>84</v>
      </c>
      <c r="F415" s="185">
        <v>892</v>
      </c>
      <c r="G415" s="185">
        <v>1015</v>
      </c>
      <c r="H415" s="49">
        <v>1300</v>
      </c>
      <c r="I415" s="8">
        <v>1300</v>
      </c>
      <c r="J415" s="185">
        <v>1214</v>
      </c>
      <c r="K415" s="49">
        <v>1400</v>
      </c>
      <c r="L415" s="8">
        <v>1400</v>
      </c>
      <c r="M415" s="988">
        <v>358.22</v>
      </c>
      <c r="N415" s="1015">
        <f t="shared" si="62"/>
        <v>25.587142857142858</v>
      </c>
    </row>
    <row r="416" spans="1:14" ht="15">
      <c r="A416" s="192">
        <v>625007</v>
      </c>
      <c r="B416" s="11"/>
      <c r="C416" s="219">
        <v>41</v>
      </c>
      <c r="D416" s="558" t="s">
        <v>284</v>
      </c>
      <c r="E416" s="574" t="s">
        <v>85</v>
      </c>
      <c r="F416" s="196">
        <v>4239</v>
      </c>
      <c r="G416" s="196">
        <v>4850</v>
      </c>
      <c r="H416" s="37">
        <v>6200</v>
      </c>
      <c r="I416" s="13">
        <v>6200</v>
      </c>
      <c r="J416" s="196">
        <v>5989</v>
      </c>
      <c r="K416" s="37">
        <v>6650</v>
      </c>
      <c r="L416" s="13">
        <v>6650</v>
      </c>
      <c r="M416" s="1019">
        <v>1702.18</v>
      </c>
      <c r="N416" s="1011">
        <f t="shared" si="62"/>
        <v>25.596691729323307</v>
      </c>
    </row>
    <row r="417" spans="1:14" ht="0.75" customHeight="1">
      <c r="A417" s="215">
        <v>631</v>
      </c>
      <c r="B417" s="109"/>
      <c r="C417" s="708"/>
      <c r="D417" s="559" t="s">
        <v>284</v>
      </c>
      <c r="E417" s="577" t="s">
        <v>285</v>
      </c>
      <c r="F417" s="178">
        <v>0</v>
      </c>
      <c r="G417" s="178">
        <v>0</v>
      </c>
      <c r="H417" s="5">
        <v>0</v>
      </c>
      <c r="I417" s="4">
        <v>0</v>
      </c>
      <c r="J417" s="178">
        <v>0</v>
      </c>
      <c r="K417" s="5">
        <v>0</v>
      </c>
      <c r="L417" s="4">
        <v>0</v>
      </c>
      <c r="M417" s="990">
        <v>0</v>
      </c>
      <c r="N417" s="1009" t="e">
        <f>(100/L417)*M417</f>
        <v>#DIV/0!</v>
      </c>
    </row>
    <row r="418" spans="1:14" ht="15">
      <c r="A418" s="207">
        <v>631</v>
      </c>
      <c r="B418" s="77"/>
      <c r="C418" s="708"/>
      <c r="D418" s="554"/>
      <c r="E418" s="577" t="s">
        <v>349</v>
      </c>
      <c r="F418" s="178">
        <v>71</v>
      </c>
      <c r="G418" s="178"/>
      <c r="H418" s="5">
        <v>50</v>
      </c>
      <c r="I418" s="4">
        <v>50</v>
      </c>
      <c r="J418" s="178">
        <v>23</v>
      </c>
      <c r="K418" s="5">
        <f>K419</f>
        <v>50</v>
      </c>
      <c r="L418" s="4">
        <f>L419</f>
        <v>50</v>
      </c>
      <c r="M418" s="990">
        <f>M419</f>
        <v>0</v>
      </c>
      <c r="N418" s="1009">
        <f>(100/L418)*M418</f>
        <v>0</v>
      </c>
    </row>
    <row r="419" spans="1:14" ht="15">
      <c r="A419" s="179">
        <v>631001</v>
      </c>
      <c r="B419" s="79"/>
      <c r="C419" s="122">
        <v>41</v>
      </c>
      <c r="D419" s="554" t="s">
        <v>284</v>
      </c>
      <c r="E419" s="587" t="s">
        <v>350</v>
      </c>
      <c r="F419" s="180">
        <v>71</v>
      </c>
      <c r="G419" s="180"/>
      <c r="H419" s="80">
        <v>50</v>
      </c>
      <c r="I419" s="81">
        <v>50</v>
      </c>
      <c r="J419" s="180">
        <v>23</v>
      </c>
      <c r="K419" s="80">
        <v>50</v>
      </c>
      <c r="L419" s="81">
        <v>50</v>
      </c>
      <c r="M419" s="991"/>
      <c r="N419" s="1040">
        <f>(100/L419)*M419</f>
        <v>0</v>
      </c>
    </row>
    <row r="420" spans="1:14" ht="15" hidden="1">
      <c r="A420" s="215"/>
      <c r="B420" s="109"/>
      <c r="C420" s="708"/>
      <c r="D420" s="559"/>
      <c r="E420" s="577"/>
      <c r="F420" s="178"/>
      <c r="G420" s="178"/>
      <c r="H420" s="5"/>
      <c r="I420" s="4"/>
      <c r="J420" s="178"/>
      <c r="K420" s="5"/>
      <c r="L420" s="4"/>
      <c r="M420" s="990"/>
      <c r="N420" s="974"/>
    </row>
    <row r="421" spans="1:14" ht="15">
      <c r="A421" s="207">
        <v>632</v>
      </c>
      <c r="B421" s="77"/>
      <c r="C421" s="86"/>
      <c r="D421" s="559"/>
      <c r="E421" s="577" t="s">
        <v>87</v>
      </c>
      <c r="F421" s="178">
        <f aca="true" t="shared" si="63" ref="F421:M421">SUM(F422:F426)</f>
        <v>24808</v>
      </c>
      <c r="G421" s="178">
        <f t="shared" si="63"/>
        <v>20378</v>
      </c>
      <c r="H421" s="5">
        <f t="shared" si="63"/>
        <v>29600</v>
      </c>
      <c r="I421" s="4">
        <f t="shared" si="63"/>
        <v>21559</v>
      </c>
      <c r="J421" s="178">
        <f t="shared" si="63"/>
        <v>19837</v>
      </c>
      <c r="K421" s="5">
        <f t="shared" si="63"/>
        <v>24120</v>
      </c>
      <c r="L421" s="4">
        <f t="shared" si="63"/>
        <v>24120</v>
      </c>
      <c r="M421" s="990">
        <f t="shared" si="63"/>
        <v>12231.94</v>
      </c>
      <c r="N421" s="1009">
        <f aca="true" t="shared" si="64" ref="N421:N428">(100/L421)*M421</f>
        <v>50.712852404643456</v>
      </c>
    </row>
    <row r="422" spans="1:14" ht="15">
      <c r="A422" s="193">
        <v>632001</v>
      </c>
      <c r="B422" s="23">
        <v>1</v>
      </c>
      <c r="C422" s="696">
        <v>41</v>
      </c>
      <c r="D422" s="567" t="s">
        <v>284</v>
      </c>
      <c r="E422" s="578" t="s">
        <v>89</v>
      </c>
      <c r="F422" s="194">
        <v>3619</v>
      </c>
      <c r="G422" s="194">
        <v>2589</v>
      </c>
      <c r="H422" s="118">
        <v>2500</v>
      </c>
      <c r="I422" s="96">
        <v>3800</v>
      </c>
      <c r="J422" s="231">
        <v>3723</v>
      </c>
      <c r="K422" s="118">
        <v>4000</v>
      </c>
      <c r="L422" s="96">
        <v>4000</v>
      </c>
      <c r="M422" s="1035">
        <v>3986.92</v>
      </c>
      <c r="N422" s="1042">
        <f t="shared" si="64"/>
        <v>99.673</v>
      </c>
    </row>
    <row r="423" spans="1:14" ht="15">
      <c r="A423" s="184">
        <v>632001</v>
      </c>
      <c r="B423" s="9">
        <v>3</v>
      </c>
      <c r="C423" s="88">
        <v>41</v>
      </c>
      <c r="D423" s="557" t="s">
        <v>284</v>
      </c>
      <c r="E423" s="359" t="s">
        <v>193</v>
      </c>
      <c r="F423" s="185">
        <v>19676</v>
      </c>
      <c r="G423" s="185">
        <v>15910</v>
      </c>
      <c r="H423" s="55">
        <v>25000</v>
      </c>
      <c r="I423" s="25">
        <v>15639</v>
      </c>
      <c r="J423" s="226">
        <v>14352</v>
      </c>
      <c r="K423" s="55">
        <v>18000</v>
      </c>
      <c r="L423" s="25">
        <v>18000</v>
      </c>
      <c r="M423" s="998">
        <v>7751.89</v>
      </c>
      <c r="N423" s="1007">
        <f t="shared" si="64"/>
        <v>43.06605555555556</v>
      </c>
    </row>
    <row r="424" spans="1:14" ht="15">
      <c r="A424" s="184">
        <v>632002</v>
      </c>
      <c r="B424" s="9"/>
      <c r="C424" s="14">
        <v>41</v>
      </c>
      <c r="D424" s="557" t="s">
        <v>284</v>
      </c>
      <c r="E424" s="359" t="s">
        <v>286</v>
      </c>
      <c r="F424" s="183">
        <v>1123</v>
      </c>
      <c r="G424" s="183">
        <v>1641</v>
      </c>
      <c r="H424" s="49">
        <v>1600</v>
      </c>
      <c r="I424" s="8">
        <v>1600</v>
      </c>
      <c r="J424" s="185">
        <v>1567</v>
      </c>
      <c r="K424" s="49">
        <v>1600</v>
      </c>
      <c r="L424" s="8">
        <v>1600</v>
      </c>
      <c r="M424" s="988">
        <v>463.15</v>
      </c>
      <c r="N424" s="1015">
        <f t="shared" si="64"/>
        <v>28.946875</v>
      </c>
    </row>
    <row r="425" spans="1:14" ht="15">
      <c r="A425" s="184">
        <v>632003</v>
      </c>
      <c r="B425" s="9">
        <v>2</v>
      </c>
      <c r="C425" s="14">
        <v>41</v>
      </c>
      <c r="D425" s="555" t="s">
        <v>284</v>
      </c>
      <c r="E425" s="359" t="s">
        <v>287</v>
      </c>
      <c r="F425" s="185"/>
      <c r="G425" s="185">
        <v>15</v>
      </c>
      <c r="H425" s="49"/>
      <c r="I425" s="8">
        <v>20</v>
      </c>
      <c r="J425" s="185">
        <v>15</v>
      </c>
      <c r="K425" s="49">
        <v>20</v>
      </c>
      <c r="L425" s="8">
        <v>20</v>
      </c>
      <c r="M425" s="988"/>
      <c r="N425" s="1006">
        <f t="shared" si="64"/>
        <v>0</v>
      </c>
    </row>
    <row r="426" spans="1:14" ht="15">
      <c r="A426" s="186">
        <v>632003</v>
      </c>
      <c r="B426" s="50">
        <v>1</v>
      </c>
      <c r="C426" s="140">
        <v>41</v>
      </c>
      <c r="D426" s="558" t="s">
        <v>284</v>
      </c>
      <c r="E426" s="590" t="s">
        <v>91</v>
      </c>
      <c r="F426" s="236">
        <v>390</v>
      </c>
      <c r="G426" s="236">
        <v>223</v>
      </c>
      <c r="H426" s="83">
        <v>500</v>
      </c>
      <c r="I426" s="83">
        <v>500</v>
      </c>
      <c r="J426" s="187">
        <v>180</v>
      </c>
      <c r="K426" s="83">
        <v>500</v>
      </c>
      <c r="L426" s="83">
        <v>500</v>
      </c>
      <c r="M426" s="1054">
        <v>29.98</v>
      </c>
      <c r="N426" s="1011">
        <f t="shared" si="64"/>
        <v>5.996</v>
      </c>
    </row>
    <row r="427" spans="1:14" ht="15">
      <c r="A427" s="207">
        <v>633</v>
      </c>
      <c r="B427" s="77"/>
      <c r="C427" s="709"/>
      <c r="D427" s="555"/>
      <c r="E427" s="600" t="s">
        <v>94</v>
      </c>
      <c r="F427" s="237">
        <f aca="true" t="shared" si="65" ref="F427:M427">SUM(F428:F446)</f>
        <v>11573</v>
      </c>
      <c r="G427" s="237">
        <f t="shared" si="65"/>
        <v>27732</v>
      </c>
      <c r="H427" s="5">
        <f t="shared" si="65"/>
        <v>8750</v>
      </c>
      <c r="I427" s="4">
        <f t="shared" si="65"/>
        <v>14381</v>
      </c>
      <c r="J427" s="178">
        <f t="shared" si="65"/>
        <v>9985</v>
      </c>
      <c r="K427" s="5">
        <f t="shared" si="65"/>
        <v>7640</v>
      </c>
      <c r="L427" s="4">
        <f t="shared" si="65"/>
        <v>7440</v>
      </c>
      <c r="M427" s="990">
        <f t="shared" si="65"/>
        <v>651.28</v>
      </c>
      <c r="N427" s="1009">
        <f t="shared" si="64"/>
        <v>8.753763440860215</v>
      </c>
    </row>
    <row r="428" spans="1:14" ht="15">
      <c r="A428" s="193">
        <v>633001</v>
      </c>
      <c r="B428" s="23">
        <v>16</v>
      </c>
      <c r="C428" s="696">
        <v>41</v>
      </c>
      <c r="D428" s="566" t="s">
        <v>284</v>
      </c>
      <c r="E428" s="578" t="s">
        <v>288</v>
      </c>
      <c r="F428" s="194">
        <v>3911</v>
      </c>
      <c r="G428" s="194">
        <v>6312</v>
      </c>
      <c r="H428" s="54">
        <v>2000</v>
      </c>
      <c r="I428" s="22">
        <v>3400</v>
      </c>
      <c r="J428" s="194">
        <v>2690</v>
      </c>
      <c r="K428" s="54">
        <v>1000</v>
      </c>
      <c r="L428" s="22">
        <v>800</v>
      </c>
      <c r="M428" s="987"/>
      <c r="N428" s="1040">
        <f t="shared" si="64"/>
        <v>0</v>
      </c>
    </row>
    <row r="429" spans="1:14" ht="15">
      <c r="A429" s="182">
        <v>633002</v>
      </c>
      <c r="B429" s="7"/>
      <c r="C429" s="221">
        <v>41</v>
      </c>
      <c r="D429" s="555" t="s">
        <v>284</v>
      </c>
      <c r="E429" s="603" t="s">
        <v>475</v>
      </c>
      <c r="F429" s="183"/>
      <c r="G429" s="183"/>
      <c r="H429" s="94"/>
      <c r="I429" s="6">
        <v>700</v>
      </c>
      <c r="J429" s="183">
        <v>692</v>
      </c>
      <c r="K429" s="94"/>
      <c r="L429" s="6"/>
      <c r="M429" s="992"/>
      <c r="N429" s="1048"/>
    </row>
    <row r="430" spans="1:14" ht="15">
      <c r="A430" s="182">
        <v>633004</v>
      </c>
      <c r="B430" s="7">
        <v>2</v>
      </c>
      <c r="C430" s="14">
        <v>41</v>
      </c>
      <c r="D430" s="557" t="s">
        <v>284</v>
      </c>
      <c r="E430" s="359" t="s">
        <v>289</v>
      </c>
      <c r="F430" s="185">
        <v>183</v>
      </c>
      <c r="G430" s="185">
        <v>146</v>
      </c>
      <c r="H430" s="49">
        <v>100</v>
      </c>
      <c r="I430" s="8">
        <v>100</v>
      </c>
      <c r="J430" s="185"/>
      <c r="K430" s="49">
        <v>200</v>
      </c>
      <c r="L430" s="8">
        <v>200</v>
      </c>
      <c r="M430" s="988"/>
      <c r="N430" s="1007">
        <f>(100/L430)*M430</f>
        <v>0</v>
      </c>
    </row>
    <row r="431" spans="1:14" ht="15">
      <c r="A431" s="182">
        <v>633004</v>
      </c>
      <c r="B431" s="7">
        <v>3</v>
      </c>
      <c r="C431" s="88">
        <v>41</v>
      </c>
      <c r="D431" s="557" t="s">
        <v>284</v>
      </c>
      <c r="E431" s="359" t="s">
        <v>290</v>
      </c>
      <c r="F431" s="185"/>
      <c r="G431" s="185"/>
      <c r="H431" s="49">
        <v>150</v>
      </c>
      <c r="I431" s="8">
        <v>150</v>
      </c>
      <c r="J431" s="185"/>
      <c r="K431" s="49">
        <v>150</v>
      </c>
      <c r="L431" s="8">
        <v>150</v>
      </c>
      <c r="M431" s="988"/>
      <c r="N431" s="1007">
        <f>(100/L431)*M431</f>
        <v>0</v>
      </c>
    </row>
    <row r="432" spans="1:14" ht="15">
      <c r="A432" s="182">
        <v>633004</v>
      </c>
      <c r="B432" s="7">
        <v>2</v>
      </c>
      <c r="C432" s="14">
        <v>41</v>
      </c>
      <c r="D432" s="557" t="s">
        <v>284</v>
      </c>
      <c r="E432" s="359" t="s">
        <v>504</v>
      </c>
      <c r="F432" s="185"/>
      <c r="G432" s="185"/>
      <c r="H432" s="49">
        <v>100</v>
      </c>
      <c r="I432" s="8">
        <v>100</v>
      </c>
      <c r="J432" s="185">
        <v>10</v>
      </c>
      <c r="K432" s="49"/>
      <c r="L432" s="8"/>
      <c r="M432" s="988"/>
      <c r="N432" s="817"/>
    </row>
    <row r="433" spans="1:14" ht="15">
      <c r="A433" s="184">
        <v>633006</v>
      </c>
      <c r="B433" s="9">
        <v>1</v>
      </c>
      <c r="C433" s="14">
        <v>41</v>
      </c>
      <c r="D433" s="557" t="s">
        <v>284</v>
      </c>
      <c r="E433" s="359" t="s">
        <v>291</v>
      </c>
      <c r="F433" s="185">
        <v>485</v>
      </c>
      <c r="G433" s="185">
        <v>316</v>
      </c>
      <c r="H433" s="49">
        <v>300</v>
      </c>
      <c r="I433" s="8">
        <v>300</v>
      </c>
      <c r="J433" s="185">
        <v>287</v>
      </c>
      <c r="K433" s="49">
        <v>300</v>
      </c>
      <c r="L433" s="8">
        <v>300</v>
      </c>
      <c r="M433" s="988"/>
      <c r="N433" s="1015">
        <f aca="true" t="shared" si="66" ref="N433:N445">(100/L433)*M433</f>
        <v>0</v>
      </c>
    </row>
    <row r="434" spans="1:14" ht="15">
      <c r="A434" s="184">
        <v>633006</v>
      </c>
      <c r="B434" s="9">
        <v>2</v>
      </c>
      <c r="C434" s="14">
        <v>41</v>
      </c>
      <c r="D434" s="557" t="s">
        <v>284</v>
      </c>
      <c r="E434" s="359" t="s">
        <v>100</v>
      </c>
      <c r="F434" s="185">
        <v>42</v>
      </c>
      <c r="G434" s="185">
        <v>4</v>
      </c>
      <c r="H434" s="49">
        <v>30</v>
      </c>
      <c r="I434" s="8">
        <v>30</v>
      </c>
      <c r="J434" s="185"/>
      <c r="K434" s="49">
        <v>30</v>
      </c>
      <c r="L434" s="8">
        <v>30</v>
      </c>
      <c r="M434" s="988"/>
      <c r="N434" s="1007">
        <f t="shared" si="66"/>
        <v>0</v>
      </c>
    </row>
    <row r="435" spans="1:14" ht="15">
      <c r="A435" s="184">
        <v>633006</v>
      </c>
      <c r="B435" s="9">
        <v>3</v>
      </c>
      <c r="C435" s="14">
        <v>41</v>
      </c>
      <c r="D435" s="557" t="s">
        <v>284</v>
      </c>
      <c r="E435" s="359" t="s">
        <v>370</v>
      </c>
      <c r="F435" s="185">
        <v>528</v>
      </c>
      <c r="G435" s="185">
        <v>719</v>
      </c>
      <c r="H435" s="49">
        <v>1000</v>
      </c>
      <c r="I435" s="8">
        <v>1000</v>
      </c>
      <c r="J435" s="185">
        <v>580</v>
      </c>
      <c r="K435" s="49">
        <v>1000</v>
      </c>
      <c r="L435" s="8">
        <v>1000</v>
      </c>
      <c r="M435" s="988">
        <v>269.75</v>
      </c>
      <c r="N435" s="1007">
        <f t="shared" si="66"/>
        <v>26.975</v>
      </c>
    </row>
    <row r="436" spans="1:14" ht="15">
      <c r="A436" s="184">
        <v>633006</v>
      </c>
      <c r="B436" s="9">
        <v>4</v>
      </c>
      <c r="C436" s="14">
        <v>41</v>
      </c>
      <c r="D436" s="557" t="s">
        <v>284</v>
      </c>
      <c r="E436" s="359" t="s">
        <v>102</v>
      </c>
      <c r="F436" s="185">
        <v>18</v>
      </c>
      <c r="G436" s="185">
        <v>88</v>
      </c>
      <c r="H436" s="49">
        <v>20</v>
      </c>
      <c r="I436" s="8">
        <v>100</v>
      </c>
      <c r="J436" s="185">
        <v>92</v>
      </c>
      <c r="K436" s="49">
        <v>50</v>
      </c>
      <c r="L436" s="8">
        <v>50</v>
      </c>
      <c r="M436" s="988"/>
      <c r="N436" s="1007">
        <f t="shared" si="66"/>
        <v>0</v>
      </c>
    </row>
    <row r="437" spans="1:14" ht="15">
      <c r="A437" s="184">
        <v>633006</v>
      </c>
      <c r="B437" s="9">
        <v>5</v>
      </c>
      <c r="C437" s="14">
        <v>41</v>
      </c>
      <c r="D437" s="557" t="s">
        <v>284</v>
      </c>
      <c r="E437" s="359" t="s">
        <v>103</v>
      </c>
      <c r="F437" s="189"/>
      <c r="G437" s="189">
        <v>24</v>
      </c>
      <c r="H437" s="569">
        <v>20</v>
      </c>
      <c r="I437" s="56">
        <v>80</v>
      </c>
      <c r="J437" s="659">
        <v>80</v>
      </c>
      <c r="K437" s="569">
        <v>50</v>
      </c>
      <c r="L437" s="56">
        <v>50</v>
      </c>
      <c r="M437" s="1072"/>
      <c r="N437" s="1015">
        <f t="shared" si="66"/>
        <v>0</v>
      </c>
    </row>
    <row r="438" spans="1:14" ht="15">
      <c r="A438" s="184">
        <v>633006</v>
      </c>
      <c r="B438" s="9">
        <v>7</v>
      </c>
      <c r="C438" s="14">
        <v>41</v>
      </c>
      <c r="D438" s="557" t="s">
        <v>284</v>
      </c>
      <c r="E438" s="359" t="s">
        <v>293</v>
      </c>
      <c r="F438" s="185">
        <v>2234</v>
      </c>
      <c r="G438" s="185">
        <v>16155</v>
      </c>
      <c r="H438" s="569">
        <v>500</v>
      </c>
      <c r="I438" s="56">
        <v>900</v>
      </c>
      <c r="J438" s="189">
        <v>893</v>
      </c>
      <c r="K438" s="569">
        <v>500</v>
      </c>
      <c r="L438" s="56">
        <v>500</v>
      </c>
      <c r="M438" s="996">
        <v>97.49</v>
      </c>
      <c r="N438" s="1006">
        <f t="shared" si="66"/>
        <v>19.498</v>
      </c>
    </row>
    <row r="439" spans="1:14" ht="15">
      <c r="A439" s="184">
        <v>633006</v>
      </c>
      <c r="B439" s="9">
        <v>8</v>
      </c>
      <c r="C439" s="14">
        <v>41</v>
      </c>
      <c r="D439" s="557" t="s">
        <v>284</v>
      </c>
      <c r="E439" s="359" t="s">
        <v>362</v>
      </c>
      <c r="F439" s="185">
        <v>80</v>
      </c>
      <c r="G439" s="185">
        <v>122</v>
      </c>
      <c r="H439" s="569">
        <v>150</v>
      </c>
      <c r="I439" s="56">
        <v>250</v>
      </c>
      <c r="J439" s="189">
        <v>163</v>
      </c>
      <c r="K439" s="569">
        <v>250</v>
      </c>
      <c r="L439" s="56">
        <v>250</v>
      </c>
      <c r="M439" s="996"/>
      <c r="N439" s="1006">
        <f t="shared" si="66"/>
        <v>0</v>
      </c>
    </row>
    <row r="440" spans="1:14" ht="15">
      <c r="A440" s="184">
        <v>633006</v>
      </c>
      <c r="B440" s="9">
        <v>10</v>
      </c>
      <c r="C440" s="14">
        <v>41</v>
      </c>
      <c r="D440" s="557" t="s">
        <v>284</v>
      </c>
      <c r="E440" s="359" t="s">
        <v>371</v>
      </c>
      <c r="F440" s="185"/>
      <c r="G440" s="185"/>
      <c r="H440" s="569">
        <v>500</v>
      </c>
      <c r="I440" s="56">
        <v>500</v>
      </c>
      <c r="J440" s="189">
        <v>60</v>
      </c>
      <c r="K440" s="569">
        <v>500</v>
      </c>
      <c r="L440" s="56">
        <v>500</v>
      </c>
      <c r="M440" s="996"/>
      <c r="N440" s="1007">
        <f t="shared" si="66"/>
        <v>0</v>
      </c>
    </row>
    <row r="441" spans="1:14" ht="15">
      <c r="A441" s="184">
        <v>633009</v>
      </c>
      <c r="B441" s="9">
        <v>1</v>
      </c>
      <c r="C441" s="14">
        <v>111</v>
      </c>
      <c r="D441" s="557" t="s">
        <v>284</v>
      </c>
      <c r="E441" s="359" t="s">
        <v>294</v>
      </c>
      <c r="F441" s="185">
        <v>114</v>
      </c>
      <c r="G441" s="185">
        <v>50</v>
      </c>
      <c r="H441" s="49">
        <v>150</v>
      </c>
      <c r="I441" s="8">
        <v>430</v>
      </c>
      <c r="J441" s="185">
        <v>280</v>
      </c>
      <c r="K441" s="49">
        <v>180</v>
      </c>
      <c r="L441" s="8">
        <v>180</v>
      </c>
      <c r="M441" s="988"/>
      <c r="N441" s="1015">
        <f t="shared" si="66"/>
        <v>0</v>
      </c>
    </row>
    <row r="442" spans="1:14" ht="15">
      <c r="A442" s="184">
        <v>633009</v>
      </c>
      <c r="B442" s="9">
        <v>16</v>
      </c>
      <c r="C442" s="14">
        <v>111</v>
      </c>
      <c r="D442" s="557" t="s">
        <v>284</v>
      </c>
      <c r="E442" s="359" t="s">
        <v>295</v>
      </c>
      <c r="F442" s="185">
        <v>3160</v>
      </c>
      <c r="G442" s="185">
        <v>3539</v>
      </c>
      <c r="H442" s="49">
        <v>3000</v>
      </c>
      <c r="I442" s="8">
        <v>5500</v>
      </c>
      <c r="J442" s="185">
        <v>3984</v>
      </c>
      <c r="K442" s="49">
        <v>3000</v>
      </c>
      <c r="L442" s="8">
        <v>3000</v>
      </c>
      <c r="M442" s="988">
        <v>284.04</v>
      </c>
      <c r="N442" s="1006">
        <f t="shared" si="66"/>
        <v>9.468</v>
      </c>
    </row>
    <row r="443" spans="1:14" ht="15">
      <c r="A443" s="216">
        <v>633010</v>
      </c>
      <c r="B443" s="97">
        <v>16</v>
      </c>
      <c r="C443" s="352">
        <v>111</v>
      </c>
      <c r="D443" s="556" t="s">
        <v>284</v>
      </c>
      <c r="E443" s="656" t="s">
        <v>296</v>
      </c>
      <c r="F443" s="185">
        <v>655</v>
      </c>
      <c r="G443" s="185">
        <v>257</v>
      </c>
      <c r="H443" s="55">
        <v>500</v>
      </c>
      <c r="I443" s="25">
        <v>500</v>
      </c>
      <c r="J443" s="226">
        <v>45</v>
      </c>
      <c r="K443" s="55">
        <v>300</v>
      </c>
      <c r="L443" s="25">
        <v>300</v>
      </c>
      <c r="M443" s="998"/>
      <c r="N443" s="1006">
        <f t="shared" si="66"/>
        <v>0</v>
      </c>
    </row>
    <row r="444" spans="1:14" ht="15">
      <c r="A444" s="184">
        <v>633011</v>
      </c>
      <c r="B444" s="34"/>
      <c r="C444" s="89">
        <v>41</v>
      </c>
      <c r="D444" s="557" t="s">
        <v>284</v>
      </c>
      <c r="E444" s="359" t="s">
        <v>297</v>
      </c>
      <c r="F444" s="185">
        <v>163</v>
      </c>
      <c r="G444" s="185"/>
      <c r="H444" s="49">
        <v>150</v>
      </c>
      <c r="I444" s="8">
        <v>150</v>
      </c>
      <c r="J444" s="260"/>
      <c r="K444" s="49">
        <v>50</v>
      </c>
      <c r="L444" s="8">
        <v>50</v>
      </c>
      <c r="M444" s="1073"/>
      <c r="N444" s="1006">
        <f t="shared" si="66"/>
        <v>0</v>
      </c>
    </row>
    <row r="445" spans="1:14" ht="15">
      <c r="A445" s="184">
        <v>633015</v>
      </c>
      <c r="B445" s="34"/>
      <c r="C445" s="89">
        <v>41</v>
      </c>
      <c r="D445" s="557" t="s">
        <v>284</v>
      </c>
      <c r="E445" s="359" t="s">
        <v>298</v>
      </c>
      <c r="F445" s="185"/>
      <c r="G445" s="185"/>
      <c r="H445" s="49">
        <v>80</v>
      </c>
      <c r="I445" s="8">
        <v>80</v>
      </c>
      <c r="J445" s="185">
        <v>20</v>
      </c>
      <c r="K445" s="49">
        <v>80</v>
      </c>
      <c r="L445" s="8">
        <v>80</v>
      </c>
      <c r="M445" s="988"/>
      <c r="N445" s="1007">
        <f t="shared" si="66"/>
        <v>0</v>
      </c>
    </row>
    <row r="446" spans="1:14" ht="15">
      <c r="A446" s="192">
        <v>633010</v>
      </c>
      <c r="B446" s="82"/>
      <c r="C446" s="723">
        <v>111</v>
      </c>
      <c r="D446" s="558"/>
      <c r="E446" s="656" t="s">
        <v>476</v>
      </c>
      <c r="F446" s="225"/>
      <c r="G446" s="225"/>
      <c r="H446" s="561"/>
      <c r="I446" s="24">
        <v>111</v>
      </c>
      <c r="J446" s="225">
        <v>109</v>
      </c>
      <c r="K446" s="561"/>
      <c r="L446" s="24"/>
      <c r="M446" s="995"/>
      <c r="N446" s="975"/>
    </row>
    <row r="447" spans="1:14" ht="15">
      <c r="A447" s="207">
        <v>634</v>
      </c>
      <c r="B447" s="3"/>
      <c r="C447" s="707"/>
      <c r="D447" s="554"/>
      <c r="E447" s="577" t="s">
        <v>299</v>
      </c>
      <c r="F447" s="178"/>
      <c r="G447" s="178"/>
      <c r="H447" s="5">
        <v>10</v>
      </c>
      <c r="I447" s="4">
        <v>10</v>
      </c>
      <c r="J447" s="178"/>
      <c r="K447" s="5">
        <f>K448</f>
        <v>10</v>
      </c>
      <c r="L447" s="4">
        <f>L448</f>
        <v>10</v>
      </c>
      <c r="M447" s="990">
        <f>M448</f>
        <v>0</v>
      </c>
      <c r="N447" s="1009">
        <f>(100/L447)*M447</f>
        <v>0</v>
      </c>
    </row>
    <row r="448" spans="1:14" ht="15">
      <c r="A448" s="179">
        <v>634005</v>
      </c>
      <c r="B448" s="78">
        <v>16</v>
      </c>
      <c r="C448" s="120">
        <v>41</v>
      </c>
      <c r="D448" s="559" t="s">
        <v>284</v>
      </c>
      <c r="E448" s="587" t="s">
        <v>300</v>
      </c>
      <c r="F448" s="180"/>
      <c r="G448" s="180"/>
      <c r="H448" s="80">
        <v>10</v>
      </c>
      <c r="I448" s="80">
        <v>10</v>
      </c>
      <c r="J448" s="180"/>
      <c r="K448" s="80">
        <v>10</v>
      </c>
      <c r="L448" s="80">
        <v>10</v>
      </c>
      <c r="M448" s="1038"/>
      <c r="N448" s="1040">
        <f>(100/L448)*M448</f>
        <v>0</v>
      </c>
    </row>
    <row r="449" spans="1:14" ht="15">
      <c r="A449" s="207">
        <v>635</v>
      </c>
      <c r="B449" s="3"/>
      <c r="C449" s="145"/>
      <c r="D449" s="559"/>
      <c r="E449" s="577" t="s">
        <v>126</v>
      </c>
      <c r="F449" s="178">
        <f>SUM(F451:F451)</f>
        <v>7530</v>
      </c>
      <c r="G449" s="178">
        <f>SUM(G451:G451)</f>
        <v>254</v>
      </c>
      <c r="H449" s="5">
        <f>SUM(H451:H451)</f>
        <v>300</v>
      </c>
      <c r="I449" s="5">
        <f>SUM(I450:I451)</f>
        <v>3710</v>
      </c>
      <c r="J449" s="178">
        <v>3443</v>
      </c>
      <c r="K449" s="5">
        <f>SUM(K451:K451)</f>
        <v>35000</v>
      </c>
      <c r="L449" s="5">
        <f>SUM(L451:L451)</f>
        <v>35000</v>
      </c>
      <c r="M449" s="986">
        <f>M451</f>
        <v>0</v>
      </c>
      <c r="N449" s="1009">
        <f>(100/L449)*M449</f>
        <v>0</v>
      </c>
    </row>
    <row r="450" spans="1:14" ht="15">
      <c r="A450" s="193">
        <v>635004</v>
      </c>
      <c r="B450" s="23">
        <v>8</v>
      </c>
      <c r="C450" s="696">
        <v>41</v>
      </c>
      <c r="D450" s="566" t="s">
        <v>284</v>
      </c>
      <c r="E450" s="578" t="s">
        <v>477</v>
      </c>
      <c r="F450" s="194"/>
      <c r="G450" s="194"/>
      <c r="H450" s="54"/>
      <c r="I450" s="54">
        <v>210</v>
      </c>
      <c r="J450" s="194">
        <v>210</v>
      </c>
      <c r="K450" s="54"/>
      <c r="L450" s="54"/>
      <c r="M450" s="1036"/>
      <c r="N450" s="975"/>
    </row>
    <row r="451" spans="1:14" ht="15">
      <c r="A451" s="186">
        <v>635006</v>
      </c>
      <c r="B451" s="11">
        <v>3</v>
      </c>
      <c r="C451" s="219">
        <v>41</v>
      </c>
      <c r="D451" s="554" t="s">
        <v>284</v>
      </c>
      <c r="E451" s="574" t="s">
        <v>301</v>
      </c>
      <c r="F451" s="187">
        <v>7530</v>
      </c>
      <c r="G451" s="187">
        <v>254</v>
      </c>
      <c r="H451" s="83">
        <v>300</v>
      </c>
      <c r="I451" s="10">
        <v>3500</v>
      </c>
      <c r="J451" s="183">
        <v>3233</v>
      </c>
      <c r="K451" s="83">
        <v>35000</v>
      </c>
      <c r="L451" s="10">
        <v>35000</v>
      </c>
      <c r="M451" s="992"/>
      <c r="N451" s="1030"/>
    </row>
    <row r="452" spans="1:14" ht="15">
      <c r="A452" s="207">
        <v>637</v>
      </c>
      <c r="B452" s="3"/>
      <c r="C452" s="152"/>
      <c r="D452" s="586"/>
      <c r="E452" s="747" t="s">
        <v>138</v>
      </c>
      <c r="F452" s="178">
        <f aca="true" t="shared" si="67" ref="F452:L452">SUM(F453:F465)</f>
        <v>12783</v>
      </c>
      <c r="G452" s="178">
        <f t="shared" si="67"/>
        <v>13341</v>
      </c>
      <c r="H452" s="5">
        <f t="shared" si="67"/>
        <v>14160</v>
      </c>
      <c r="I452" s="4">
        <f t="shared" si="67"/>
        <v>15530</v>
      </c>
      <c r="J452" s="178">
        <f t="shared" si="67"/>
        <v>14334</v>
      </c>
      <c r="K452" s="5">
        <f t="shared" si="67"/>
        <v>9760</v>
      </c>
      <c r="L452" s="4">
        <f t="shared" si="67"/>
        <v>9960</v>
      </c>
      <c r="M452" s="990">
        <f>SUM(M453:M464)</f>
        <v>1229.14</v>
      </c>
      <c r="N452" s="1009">
        <f>(100/L452)*M452</f>
        <v>12.340763052208835</v>
      </c>
    </row>
    <row r="453" spans="1:14" ht="15">
      <c r="A453" s="182">
        <v>637002</v>
      </c>
      <c r="B453" s="7">
        <v>16</v>
      </c>
      <c r="C453" s="696">
        <v>41</v>
      </c>
      <c r="D453" s="566" t="s">
        <v>284</v>
      </c>
      <c r="E453" s="578" t="s">
        <v>302</v>
      </c>
      <c r="F453" s="183">
        <v>601</v>
      </c>
      <c r="G453" s="183">
        <v>475</v>
      </c>
      <c r="H453" s="54">
        <v>400</v>
      </c>
      <c r="I453" s="22">
        <v>800</v>
      </c>
      <c r="J453" s="194">
        <v>533</v>
      </c>
      <c r="K453" s="54">
        <v>600</v>
      </c>
      <c r="L453" s="22">
        <v>600</v>
      </c>
      <c r="M453" s="987">
        <v>321.6</v>
      </c>
      <c r="N453" s="1042">
        <f>(100/L453)*M453</f>
        <v>53.6</v>
      </c>
    </row>
    <row r="454" spans="1:14" ht="15">
      <c r="A454" s="182">
        <v>637002</v>
      </c>
      <c r="B454" s="7"/>
      <c r="C454" s="709">
        <v>41</v>
      </c>
      <c r="D454" s="557" t="s">
        <v>284</v>
      </c>
      <c r="E454" s="579" t="s">
        <v>303</v>
      </c>
      <c r="F454" s="183">
        <v>302</v>
      </c>
      <c r="G454" s="183">
        <v>257</v>
      </c>
      <c r="H454" s="49">
        <v>300</v>
      </c>
      <c r="I454" s="8">
        <v>370</v>
      </c>
      <c r="J454" s="185">
        <v>335</v>
      </c>
      <c r="K454" s="49">
        <v>300</v>
      </c>
      <c r="L454" s="8">
        <v>300</v>
      </c>
      <c r="M454" s="988"/>
      <c r="N454" s="1007">
        <f>(100/L454)*M454</f>
        <v>0</v>
      </c>
    </row>
    <row r="455" spans="1:14" ht="15">
      <c r="A455" s="182">
        <v>637002</v>
      </c>
      <c r="B455" s="7"/>
      <c r="C455" s="709">
        <v>41</v>
      </c>
      <c r="D455" s="557" t="s">
        <v>284</v>
      </c>
      <c r="E455" s="579" t="s">
        <v>458</v>
      </c>
      <c r="F455" s="183"/>
      <c r="G455" s="183">
        <v>309</v>
      </c>
      <c r="H455" s="49"/>
      <c r="I455" s="8"/>
      <c r="J455" s="185"/>
      <c r="K455" s="49"/>
      <c r="L455" s="8"/>
      <c r="M455" s="988"/>
      <c r="N455" s="817"/>
    </row>
    <row r="456" spans="1:22" ht="15">
      <c r="A456" s="182">
        <v>637001</v>
      </c>
      <c r="B456" s="7"/>
      <c r="C456" s="709">
        <v>41</v>
      </c>
      <c r="D456" s="557" t="s">
        <v>284</v>
      </c>
      <c r="E456" s="579" t="s">
        <v>304</v>
      </c>
      <c r="F456" s="183">
        <v>20</v>
      </c>
      <c r="G456" s="183">
        <v>315</v>
      </c>
      <c r="H456" s="49">
        <v>20</v>
      </c>
      <c r="I456" s="8">
        <v>20</v>
      </c>
      <c r="J456" s="185"/>
      <c r="K456" s="49">
        <v>20</v>
      </c>
      <c r="L456" s="8">
        <v>20</v>
      </c>
      <c r="M456" s="988"/>
      <c r="N456" s="1007">
        <f>(100/L456)*M456</f>
        <v>0</v>
      </c>
      <c r="V456" s="348"/>
    </row>
    <row r="457" spans="1:14" ht="15">
      <c r="A457" s="184">
        <v>637004</v>
      </c>
      <c r="B457" s="9">
        <v>1</v>
      </c>
      <c r="C457" s="221">
        <v>41</v>
      </c>
      <c r="D457" s="556" t="s">
        <v>284</v>
      </c>
      <c r="E457" s="509" t="s">
        <v>305</v>
      </c>
      <c r="F457" s="183">
        <v>102</v>
      </c>
      <c r="G457" s="183"/>
      <c r="H457" s="94">
        <v>400</v>
      </c>
      <c r="I457" s="6">
        <v>400</v>
      </c>
      <c r="J457" s="183"/>
      <c r="K457" s="94">
        <v>400</v>
      </c>
      <c r="L457" s="6">
        <v>400</v>
      </c>
      <c r="M457" s="992"/>
      <c r="N457" s="817"/>
    </row>
    <row r="458" spans="1:14" ht="15">
      <c r="A458" s="184">
        <v>637004</v>
      </c>
      <c r="B458" s="9">
        <v>2</v>
      </c>
      <c r="C458" s="89">
        <v>41</v>
      </c>
      <c r="D458" s="557" t="s">
        <v>284</v>
      </c>
      <c r="E458" s="509" t="s">
        <v>392</v>
      </c>
      <c r="F458" s="183">
        <v>216</v>
      </c>
      <c r="G458" s="183"/>
      <c r="H458" s="94"/>
      <c r="I458" s="6"/>
      <c r="J458" s="183"/>
      <c r="K458" s="94"/>
      <c r="L458" s="6"/>
      <c r="M458" s="992"/>
      <c r="N458" s="975"/>
    </row>
    <row r="459" spans="1:14" ht="15">
      <c r="A459" s="184">
        <v>637004</v>
      </c>
      <c r="B459" s="9">
        <v>5</v>
      </c>
      <c r="C459" s="89">
        <v>41</v>
      </c>
      <c r="D459" s="557" t="s">
        <v>154</v>
      </c>
      <c r="E459" s="509" t="s">
        <v>142</v>
      </c>
      <c r="F459" s="185">
        <v>57</v>
      </c>
      <c r="G459" s="185">
        <v>1089</v>
      </c>
      <c r="H459" s="55">
        <v>150</v>
      </c>
      <c r="I459" s="25">
        <v>280</v>
      </c>
      <c r="J459" s="226">
        <v>272</v>
      </c>
      <c r="K459" s="55"/>
      <c r="L459" s="25">
        <v>200</v>
      </c>
      <c r="M459" s="998">
        <v>200</v>
      </c>
      <c r="N459" s="1048"/>
    </row>
    <row r="460" spans="1:14" ht="15">
      <c r="A460" s="184">
        <v>637014</v>
      </c>
      <c r="B460" s="9"/>
      <c r="C460" s="14">
        <v>41</v>
      </c>
      <c r="D460" s="557" t="s">
        <v>284</v>
      </c>
      <c r="E460" s="509" t="s">
        <v>153</v>
      </c>
      <c r="F460" s="185">
        <v>10128</v>
      </c>
      <c r="G460" s="185">
        <v>9104</v>
      </c>
      <c r="H460" s="55">
        <v>10600</v>
      </c>
      <c r="I460" s="25">
        <v>11100</v>
      </c>
      <c r="J460" s="226">
        <v>11081</v>
      </c>
      <c r="K460" s="55">
        <v>6000</v>
      </c>
      <c r="L460" s="25">
        <v>6000</v>
      </c>
      <c r="M460" s="998">
        <v>266.8</v>
      </c>
      <c r="N460" s="817"/>
    </row>
    <row r="461" spans="1:14" ht="15">
      <c r="A461" s="184">
        <v>637015</v>
      </c>
      <c r="B461" s="9"/>
      <c r="C461" s="14">
        <v>41</v>
      </c>
      <c r="D461" s="557" t="s">
        <v>284</v>
      </c>
      <c r="E461" s="359" t="s">
        <v>155</v>
      </c>
      <c r="F461" s="185">
        <v>342</v>
      </c>
      <c r="G461" s="185">
        <v>14</v>
      </c>
      <c r="H461" s="49">
        <v>350</v>
      </c>
      <c r="I461" s="8">
        <v>400</v>
      </c>
      <c r="J461" s="185">
        <v>372</v>
      </c>
      <c r="K461" s="49">
        <v>350</v>
      </c>
      <c r="L461" s="8">
        <v>350</v>
      </c>
      <c r="M461" s="988"/>
      <c r="N461" s="975"/>
    </row>
    <row r="462" spans="1:14" ht="15">
      <c r="A462" s="184">
        <v>637006</v>
      </c>
      <c r="B462" s="9"/>
      <c r="C462" s="14">
        <v>41</v>
      </c>
      <c r="D462" s="557" t="s">
        <v>284</v>
      </c>
      <c r="E462" s="359" t="s">
        <v>523</v>
      </c>
      <c r="F462" s="185">
        <v>1015</v>
      </c>
      <c r="G462" s="185">
        <v>1178</v>
      </c>
      <c r="H462" s="49">
        <v>1940</v>
      </c>
      <c r="I462" s="13">
        <v>1940</v>
      </c>
      <c r="J462" s="189">
        <v>1526</v>
      </c>
      <c r="K462" s="49"/>
      <c r="L462" s="8"/>
      <c r="M462" s="988"/>
      <c r="N462" s="975"/>
    </row>
    <row r="463" spans="1:14" ht="15">
      <c r="A463" s="295">
        <v>637027</v>
      </c>
      <c r="B463" s="9"/>
      <c r="C463" s="14">
        <v>41</v>
      </c>
      <c r="D463" s="557" t="s">
        <v>284</v>
      </c>
      <c r="E463" s="359" t="s">
        <v>511</v>
      </c>
      <c r="F463" s="196"/>
      <c r="G463" s="196"/>
      <c r="H463" s="55"/>
      <c r="I463" s="6">
        <v>160</v>
      </c>
      <c r="J463" s="248">
        <v>160</v>
      </c>
      <c r="K463" s="49"/>
      <c r="L463" s="6"/>
      <c r="M463" s="988"/>
      <c r="N463" s="975"/>
    </row>
    <row r="464" spans="1:14" ht="14.25" customHeight="1">
      <c r="A464" s="184">
        <v>637016</v>
      </c>
      <c r="B464" s="9"/>
      <c r="C464" s="14">
        <v>41</v>
      </c>
      <c r="D464" s="557" t="s">
        <v>284</v>
      </c>
      <c r="E464" s="359" t="s">
        <v>157</v>
      </c>
      <c r="F464" s="1048"/>
      <c r="G464" s="1048"/>
      <c r="H464" s="55"/>
      <c r="I464" s="13">
        <v>60</v>
      </c>
      <c r="J464" s="248">
        <v>55</v>
      </c>
      <c r="K464" s="49">
        <v>2090</v>
      </c>
      <c r="L464" s="13">
        <v>2090</v>
      </c>
      <c r="M464" s="996">
        <v>440.74</v>
      </c>
      <c r="N464" s="1083"/>
    </row>
    <row r="465" spans="1:14" ht="15" hidden="1">
      <c r="A465" s="184">
        <v>637016</v>
      </c>
      <c r="B465" s="296"/>
      <c r="C465" s="728">
        <v>41</v>
      </c>
      <c r="D465" s="660" t="s">
        <v>284</v>
      </c>
      <c r="E465" s="661" t="s">
        <v>511</v>
      </c>
      <c r="F465" s="650"/>
      <c r="G465" s="650">
        <v>600</v>
      </c>
      <c r="H465" s="662"/>
      <c r="I465" s="297"/>
      <c r="J465" s="298"/>
      <c r="K465" s="662"/>
      <c r="L465" s="297"/>
      <c r="M465" s="1074"/>
      <c r="N465" s="980"/>
    </row>
    <row r="466" spans="1:14" ht="15">
      <c r="A466" s="177">
        <v>642</v>
      </c>
      <c r="B466" s="3"/>
      <c r="C466" s="145"/>
      <c r="D466" s="559"/>
      <c r="E466" s="577" t="s">
        <v>276</v>
      </c>
      <c r="F466" s="178">
        <v>315</v>
      </c>
      <c r="G466" s="178">
        <v>280</v>
      </c>
      <c r="H466" s="651">
        <v>350</v>
      </c>
      <c r="I466" s="135">
        <v>350</v>
      </c>
      <c r="J466" s="257">
        <v>350</v>
      </c>
      <c r="K466" s="651">
        <f>K467</f>
        <v>350</v>
      </c>
      <c r="L466" s="135">
        <f>L467</f>
        <v>350</v>
      </c>
      <c r="M466" s="1075">
        <f>M467</f>
        <v>0</v>
      </c>
      <c r="N466" s="1009">
        <f>(100/L466)*M466</f>
        <v>0</v>
      </c>
    </row>
    <row r="467" spans="1:14" ht="15">
      <c r="A467" s="217">
        <v>642011</v>
      </c>
      <c r="B467" s="105"/>
      <c r="C467" s="712">
        <v>41</v>
      </c>
      <c r="D467" s="559" t="s">
        <v>284</v>
      </c>
      <c r="E467" s="590" t="s">
        <v>279</v>
      </c>
      <c r="F467" s="180">
        <v>315</v>
      </c>
      <c r="G467" s="180">
        <v>280</v>
      </c>
      <c r="H467" s="663">
        <v>350</v>
      </c>
      <c r="I467" s="15">
        <v>350</v>
      </c>
      <c r="J467" s="267">
        <v>350</v>
      </c>
      <c r="K467" s="200">
        <v>350</v>
      </c>
      <c r="L467" s="15">
        <v>350</v>
      </c>
      <c r="M467" s="1076"/>
      <c r="N467" s="1007">
        <f>(100/L467)*M467</f>
        <v>0</v>
      </c>
    </row>
    <row r="468" spans="1:14" ht="15.75" thickBot="1">
      <c r="A468" s="217"/>
      <c r="B468" s="98"/>
      <c r="C468" s="714"/>
      <c r="D468" s="588"/>
      <c r="E468" s="591"/>
      <c r="F468" s="350"/>
      <c r="G468" s="350"/>
      <c r="H468" s="130"/>
      <c r="I468" s="143"/>
      <c r="J468" s="259"/>
      <c r="K468" s="513"/>
      <c r="L468" s="143"/>
      <c r="M468" s="1077"/>
      <c r="N468" s="1084"/>
    </row>
    <row r="469" spans="1:14" ht="15.75" thickBot="1">
      <c r="A469" s="199" t="s">
        <v>393</v>
      </c>
      <c r="B469" s="18"/>
      <c r="C469" s="706"/>
      <c r="D469" s="553"/>
      <c r="E469" s="59" t="s">
        <v>342</v>
      </c>
      <c r="F469" s="19">
        <f aca="true" t="shared" si="68" ref="F469:M469">F470+F471+F480+F490+F493+F500</f>
        <v>21756</v>
      </c>
      <c r="G469" s="19">
        <f t="shared" si="68"/>
        <v>25517</v>
      </c>
      <c r="H469" s="72">
        <f t="shared" si="68"/>
        <v>38783</v>
      </c>
      <c r="I469" s="72">
        <f t="shared" si="68"/>
        <v>54696</v>
      </c>
      <c r="J469" s="19">
        <f t="shared" si="68"/>
        <v>53453</v>
      </c>
      <c r="K469" s="72">
        <f t="shared" si="68"/>
        <v>65773</v>
      </c>
      <c r="L469" s="72">
        <f t="shared" si="68"/>
        <v>65773</v>
      </c>
      <c r="M469" s="984">
        <f t="shared" si="68"/>
        <v>15179.149999999998</v>
      </c>
      <c r="N469" s="1050">
        <f>(100/L469)*M469</f>
        <v>23.07808675292293</v>
      </c>
    </row>
    <row r="470" spans="1:14" ht="15">
      <c r="A470" s="215">
        <v>611000</v>
      </c>
      <c r="B470" s="74"/>
      <c r="C470" s="707"/>
      <c r="D470" s="554" t="s">
        <v>306</v>
      </c>
      <c r="E470" s="600" t="s">
        <v>76</v>
      </c>
      <c r="F470" s="233">
        <v>14862</v>
      </c>
      <c r="G470" s="233">
        <v>16845</v>
      </c>
      <c r="H470" s="75">
        <v>16800</v>
      </c>
      <c r="I470" s="73">
        <v>23000</v>
      </c>
      <c r="J470" s="233">
        <v>22287</v>
      </c>
      <c r="K470" s="75">
        <v>29000</v>
      </c>
      <c r="L470" s="73">
        <v>29000</v>
      </c>
      <c r="M470" s="1021">
        <v>7057.41</v>
      </c>
      <c r="N470" s="1009">
        <f>(100/L470)*M470</f>
        <v>24.335896551724137</v>
      </c>
    </row>
    <row r="471" spans="1:14" ht="15">
      <c r="A471" s="207">
        <v>62</v>
      </c>
      <c r="B471" s="3"/>
      <c r="C471" s="145"/>
      <c r="D471" s="559"/>
      <c r="E471" s="577" t="s">
        <v>77</v>
      </c>
      <c r="F471" s="178">
        <f aca="true" t="shared" si="69" ref="F471:M471">SUM(F472:F479)</f>
        <v>5117</v>
      </c>
      <c r="G471" s="178">
        <f t="shared" si="69"/>
        <v>5847</v>
      </c>
      <c r="H471" s="5">
        <f t="shared" si="69"/>
        <v>6130</v>
      </c>
      <c r="I471" s="5">
        <f t="shared" si="69"/>
        <v>7810</v>
      </c>
      <c r="J471" s="178">
        <f t="shared" si="69"/>
        <v>7781</v>
      </c>
      <c r="K471" s="5">
        <f t="shared" si="69"/>
        <v>10440</v>
      </c>
      <c r="L471" s="5">
        <f t="shared" si="69"/>
        <v>10440</v>
      </c>
      <c r="M471" s="986">
        <f t="shared" si="69"/>
        <v>2275.3799999999997</v>
      </c>
      <c r="N471" s="1009">
        <f>(100/L471)*M471</f>
        <v>21.794827586206893</v>
      </c>
    </row>
    <row r="472" spans="1:14" ht="15">
      <c r="A472" s="193">
        <v>621000</v>
      </c>
      <c r="B472" s="23"/>
      <c r="C472" s="696">
        <v>41</v>
      </c>
      <c r="D472" s="566" t="s">
        <v>306</v>
      </c>
      <c r="E472" s="562" t="s">
        <v>78</v>
      </c>
      <c r="F472" s="194">
        <v>358</v>
      </c>
      <c r="G472" s="194">
        <v>529</v>
      </c>
      <c r="H472" s="118">
        <v>500</v>
      </c>
      <c r="I472" s="96">
        <v>1070</v>
      </c>
      <c r="J472" s="194">
        <v>1068</v>
      </c>
      <c r="K472" s="118">
        <v>1450</v>
      </c>
      <c r="L472" s="96">
        <v>1450</v>
      </c>
      <c r="M472" s="1035">
        <v>299.95</v>
      </c>
      <c r="N472" s="1042">
        <f aca="true" t="shared" si="70" ref="N472:N479">(100/L472)*M472</f>
        <v>20.686206896551724</v>
      </c>
    </row>
    <row r="473" spans="1:14" ht="15">
      <c r="A473" s="182">
        <v>623000</v>
      </c>
      <c r="B473" s="7"/>
      <c r="C473" s="221">
        <v>41</v>
      </c>
      <c r="D473" s="556" t="s">
        <v>306</v>
      </c>
      <c r="E473" s="359" t="s">
        <v>79</v>
      </c>
      <c r="F473" s="185">
        <v>1107</v>
      </c>
      <c r="G473" s="185">
        <v>1147</v>
      </c>
      <c r="H473" s="55">
        <v>1180</v>
      </c>
      <c r="I473" s="25">
        <v>1160</v>
      </c>
      <c r="J473" s="226">
        <v>1160</v>
      </c>
      <c r="K473" s="55">
        <v>1700</v>
      </c>
      <c r="L473" s="25">
        <v>1700</v>
      </c>
      <c r="M473" s="998">
        <v>351.15</v>
      </c>
      <c r="N473" s="1007">
        <f t="shared" si="70"/>
        <v>20.655882352941173</v>
      </c>
    </row>
    <row r="474" spans="1:14" ht="15">
      <c r="A474" s="184">
        <v>625001</v>
      </c>
      <c r="B474" s="9"/>
      <c r="C474" s="14">
        <v>41</v>
      </c>
      <c r="D474" s="557" t="s">
        <v>306</v>
      </c>
      <c r="E474" s="359" t="s">
        <v>80</v>
      </c>
      <c r="F474" s="664">
        <v>203</v>
      </c>
      <c r="G474" s="664">
        <v>235</v>
      </c>
      <c r="H474" s="55">
        <v>250</v>
      </c>
      <c r="I474" s="25">
        <v>320</v>
      </c>
      <c r="J474" s="226">
        <v>311</v>
      </c>
      <c r="K474" s="55">
        <v>410</v>
      </c>
      <c r="L474" s="25">
        <v>410</v>
      </c>
      <c r="M474" s="998">
        <v>91.1</v>
      </c>
      <c r="N474" s="1007">
        <f t="shared" si="70"/>
        <v>22.21951219512195</v>
      </c>
    </row>
    <row r="475" spans="1:14" ht="15">
      <c r="A475" s="182">
        <v>625002</v>
      </c>
      <c r="B475" s="7"/>
      <c r="C475" s="709">
        <v>41</v>
      </c>
      <c r="D475" s="567" t="s">
        <v>306</v>
      </c>
      <c r="E475" s="359" t="s">
        <v>81</v>
      </c>
      <c r="F475" s="185">
        <v>2051</v>
      </c>
      <c r="G475" s="185">
        <v>2347</v>
      </c>
      <c r="H475" s="49">
        <v>2500</v>
      </c>
      <c r="I475" s="8">
        <v>3120</v>
      </c>
      <c r="J475" s="185">
        <v>3118</v>
      </c>
      <c r="K475" s="49">
        <v>4100</v>
      </c>
      <c r="L475" s="8">
        <v>4100</v>
      </c>
      <c r="M475" s="988">
        <v>911.54</v>
      </c>
      <c r="N475" s="1015">
        <f t="shared" si="70"/>
        <v>22.23268292682927</v>
      </c>
    </row>
    <row r="476" spans="1:14" ht="15">
      <c r="A476" s="184">
        <v>625003</v>
      </c>
      <c r="B476" s="34"/>
      <c r="C476" s="725">
        <v>41</v>
      </c>
      <c r="D476" s="556" t="s">
        <v>306</v>
      </c>
      <c r="E476" s="359" t="s">
        <v>82</v>
      </c>
      <c r="F476" s="226">
        <v>117</v>
      </c>
      <c r="G476" s="226">
        <v>123</v>
      </c>
      <c r="H476" s="49">
        <v>150</v>
      </c>
      <c r="I476" s="8">
        <v>180</v>
      </c>
      <c r="J476" s="185">
        <v>178</v>
      </c>
      <c r="K476" s="49">
        <v>240</v>
      </c>
      <c r="L476" s="8">
        <v>240</v>
      </c>
      <c r="M476" s="988">
        <v>52.03</v>
      </c>
      <c r="N476" s="1007">
        <f t="shared" si="70"/>
        <v>21.679166666666667</v>
      </c>
    </row>
    <row r="477" spans="1:14" ht="15">
      <c r="A477" s="184">
        <v>625004</v>
      </c>
      <c r="B477" s="34"/>
      <c r="C477" s="89">
        <v>41</v>
      </c>
      <c r="D477" s="557" t="s">
        <v>306</v>
      </c>
      <c r="E477" s="359" t="s">
        <v>83</v>
      </c>
      <c r="F477" s="185">
        <v>439</v>
      </c>
      <c r="G477" s="185">
        <v>502</v>
      </c>
      <c r="H477" s="49">
        <v>550</v>
      </c>
      <c r="I477" s="8">
        <v>670</v>
      </c>
      <c r="J477" s="185">
        <v>668</v>
      </c>
      <c r="K477" s="49">
        <v>870</v>
      </c>
      <c r="L477" s="8">
        <v>870</v>
      </c>
      <c r="M477" s="988">
        <v>195.31</v>
      </c>
      <c r="N477" s="1015">
        <f t="shared" si="70"/>
        <v>22.449425287356323</v>
      </c>
    </row>
    <row r="478" spans="1:14" ht="15">
      <c r="A478" s="182">
        <v>625005</v>
      </c>
      <c r="B478" s="53"/>
      <c r="C478" s="40">
        <v>41</v>
      </c>
      <c r="D478" s="555" t="s">
        <v>306</v>
      </c>
      <c r="E478" s="579" t="s">
        <v>84</v>
      </c>
      <c r="F478" s="196">
        <v>146</v>
      </c>
      <c r="G478" s="196">
        <v>168</v>
      </c>
      <c r="H478" s="37">
        <v>200</v>
      </c>
      <c r="I478" s="13">
        <v>230</v>
      </c>
      <c r="J478" s="196">
        <v>220</v>
      </c>
      <c r="K478" s="37">
        <v>290</v>
      </c>
      <c r="L478" s="13">
        <v>290</v>
      </c>
      <c r="M478" s="1019">
        <v>65.09</v>
      </c>
      <c r="N478" s="1007">
        <f t="shared" si="70"/>
        <v>22.444827586206898</v>
      </c>
    </row>
    <row r="479" spans="1:14" ht="15">
      <c r="A479" s="192">
        <v>625007</v>
      </c>
      <c r="B479" s="33"/>
      <c r="C479" s="140">
        <v>41</v>
      </c>
      <c r="D479" s="558" t="s">
        <v>306</v>
      </c>
      <c r="E479" s="656" t="s">
        <v>85</v>
      </c>
      <c r="F479" s="225">
        <v>696</v>
      </c>
      <c r="G479" s="225">
        <v>796</v>
      </c>
      <c r="H479" s="561">
        <v>800</v>
      </c>
      <c r="I479" s="24">
        <v>1060</v>
      </c>
      <c r="J479" s="225">
        <v>1058</v>
      </c>
      <c r="K479" s="561">
        <v>1380</v>
      </c>
      <c r="L479" s="24">
        <v>1380</v>
      </c>
      <c r="M479" s="995">
        <v>309.21</v>
      </c>
      <c r="N479" s="1013">
        <f t="shared" si="70"/>
        <v>22.406521739130433</v>
      </c>
    </row>
    <row r="480" spans="1:14" ht="15">
      <c r="A480" s="177">
        <v>633</v>
      </c>
      <c r="B480" s="145"/>
      <c r="C480" s="145"/>
      <c r="D480" s="559"/>
      <c r="E480" s="577" t="s">
        <v>94</v>
      </c>
      <c r="F480" s="178">
        <f>SUM(F482:F488)</f>
        <v>457</v>
      </c>
      <c r="G480" s="178">
        <f>SUM(G481:G488)</f>
        <v>1465</v>
      </c>
      <c r="H480" s="5">
        <f>SUM(H482:H489)</f>
        <v>14465</v>
      </c>
      <c r="I480" s="4">
        <f>SUM(I481:I489)</f>
        <v>21038</v>
      </c>
      <c r="J480" s="178">
        <f>SUM(J481:J489)</f>
        <v>20720</v>
      </c>
      <c r="K480" s="5">
        <f>SUM(K481:K489)</f>
        <v>23535</v>
      </c>
      <c r="L480" s="4">
        <f>SUM(L481:L489)</f>
        <v>23535</v>
      </c>
      <c r="M480" s="990">
        <f>SUM(M482:M489)</f>
        <v>5511.95</v>
      </c>
      <c r="N480" s="1009">
        <f>(100/L480)*M480</f>
        <v>23.420225196515826</v>
      </c>
    </row>
    <row r="481" spans="1:23" ht="15">
      <c r="A481" s="217">
        <v>633001</v>
      </c>
      <c r="B481" s="696"/>
      <c r="C481" s="696">
        <v>41</v>
      </c>
      <c r="D481" s="566" t="s">
        <v>306</v>
      </c>
      <c r="E481" s="578" t="s">
        <v>422</v>
      </c>
      <c r="F481" s="194"/>
      <c r="G481" s="194">
        <v>1009</v>
      </c>
      <c r="H481" s="37"/>
      <c r="I481" s="13"/>
      <c r="J481" s="231"/>
      <c r="K481" s="37">
        <v>6000</v>
      </c>
      <c r="L481" s="13">
        <v>6000</v>
      </c>
      <c r="M481" s="1035"/>
      <c r="N481" s="1040">
        <f aca="true" t="shared" si="71" ref="N481:N489">(100/L481)*M481</f>
        <v>0</v>
      </c>
      <c r="W481" s="201"/>
    </row>
    <row r="482" spans="1:14" ht="15">
      <c r="A482" s="184">
        <v>633003</v>
      </c>
      <c r="B482" s="7">
        <v>1</v>
      </c>
      <c r="C482" s="709">
        <v>41</v>
      </c>
      <c r="D482" s="567" t="s">
        <v>306</v>
      </c>
      <c r="E482" s="579" t="s">
        <v>307</v>
      </c>
      <c r="F482" s="183"/>
      <c r="G482" s="183"/>
      <c r="H482" s="184">
        <v>80</v>
      </c>
      <c r="I482" s="8">
        <v>230</v>
      </c>
      <c r="J482" s="255">
        <v>221</v>
      </c>
      <c r="K482" s="184">
        <v>120</v>
      </c>
      <c r="L482" s="8">
        <v>120</v>
      </c>
      <c r="M482" s="1073"/>
      <c r="N482" s="1006">
        <f t="shared" si="71"/>
        <v>0</v>
      </c>
    </row>
    <row r="483" spans="1:14" ht="15">
      <c r="A483" s="182">
        <v>633006</v>
      </c>
      <c r="B483" s="9">
        <v>1</v>
      </c>
      <c r="C483" s="14">
        <v>41</v>
      </c>
      <c r="D483" s="557" t="s">
        <v>306</v>
      </c>
      <c r="E483" s="359" t="s">
        <v>291</v>
      </c>
      <c r="F483" s="185">
        <v>24</v>
      </c>
      <c r="G483" s="185">
        <v>19</v>
      </c>
      <c r="H483" s="49">
        <v>50</v>
      </c>
      <c r="I483" s="8">
        <v>50</v>
      </c>
      <c r="J483" s="185"/>
      <c r="K483" s="49">
        <v>50</v>
      </c>
      <c r="L483" s="8">
        <v>50</v>
      </c>
      <c r="M483" s="988"/>
      <c r="N483" s="1006">
        <f t="shared" si="71"/>
        <v>0</v>
      </c>
    </row>
    <row r="484" spans="1:14" ht="15">
      <c r="A484" s="184">
        <v>633006</v>
      </c>
      <c r="B484" s="9">
        <v>3</v>
      </c>
      <c r="C484" s="709">
        <v>41</v>
      </c>
      <c r="D484" s="567" t="s">
        <v>306</v>
      </c>
      <c r="E484" s="359" t="s">
        <v>292</v>
      </c>
      <c r="F484" s="185">
        <v>183</v>
      </c>
      <c r="G484" s="185">
        <v>217</v>
      </c>
      <c r="H484" s="49">
        <v>150</v>
      </c>
      <c r="I484" s="8">
        <v>298</v>
      </c>
      <c r="J484" s="185">
        <v>297</v>
      </c>
      <c r="K484" s="49">
        <v>160</v>
      </c>
      <c r="L484" s="8">
        <v>160</v>
      </c>
      <c r="M484" s="988">
        <v>107.88</v>
      </c>
      <c r="N484" s="1006">
        <f t="shared" si="71"/>
        <v>67.425</v>
      </c>
    </row>
    <row r="485" spans="1:14" ht="15">
      <c r="A485" s="184">
        <v>633006</v>
      </c>
      <c r="B485" s="9">
        <v>4</v>
      </c>
      <c r="C485" s="14">
        <v>41</v>
      </c>
      <c r="D485" s="557" t="s">
        <v>306</v>
      </c>
      <c r="E485" s="579" t="s">
        <v>102</v>
      </c>
      <c r="F485" s="185">
        <v>14</v>
      </c>
      <c r="G485" s="185">
        <v>27</v>
      </c>
      <c r="H485" s="49">
        <v>20</v>
      </c>
      <c r="I485" s="8">
        <v>30</v>
      </c>
      <c r="J485" s="659">
        <v>27</v>
      </c>
      <c r="K485" s="49">
        <v>40</v>
      </c>
      <c r="L485" s="8">
        <v>40</v>
      </c>
      <c r="M485" s="1078"/>
      <c r="N485" s="1006">
        <f t="shared" si="71"/>
        <v>0</v>
      </c>
    </row>
    <row r="486" spans="1:14" ht="15">
      <c r="A486" s="184">
        <v>633006</v>
      </c>
      <c r="B486" s="9">
        <v>7</v>
      </c>
      <c r="C486" s="14">
        <v>41</v>
      </c>
      <c r="D486" s="557" t="s">
        <v>306</v>
      </c>
      <c r="E486" s="579" t="s">
        <v>498</v>
      </c>
      <c r="F486" s="185">
        <v>27</v>
      </c>
      <c r="G486" s="185"/>
      <c r="H486" s="49">
        <v>50</v>
      </c>
      <c r="I486" s="8">
        <v>50</v>
      </c>
      <c r="J486" s="185"/>
      <c r="K486" s="49">
        <v>50</v>
      </c>
      <c r="L486" s="8">
        <v>50</v>
      </c>
      <c r="M486" s="988"/>
      <c r="N486" s="1006">
        <f t="shared" si="71"/>
        <v>0</v>
      </c>
    </row>
    <row r="487" spans="1:14" ht="15">
      <c r="A487" s="184">
        <v>633006</v>
      </c>
      <c r="B487" s="9">
        <v>10</v>
      </c>
      <c r="C487" s="14">
        <v>41</v>
      </c>
      <c r="D487" s="557" t="s">
        <v>306</v>
      </c>
      <c r="E487" s="359" t="s">
        <v>308</v>
      </c>
      <c r="F487" s="185">
        <v>66</v>
      </c>
      <c r="G487" s="185"/>
      <c r="H487" s="49">
        <v>50</v>
      </c>
      <c r="I487" s="8">
        <v>50</v>
      </c>
      <c r="J487" s="185"/>
      <c r="K487" s="49">
        <v>50</v>
      </c>
      <c r="L487" s="8">
        <v>50</v>
      </c>
      <c r="M487" s="988"/>
      <c r="N487" s="1006">
        <f t="shared" si="71"/>
        <v>0</v>
      </c>
    </row>
    <row r="488" spans="1:22" ht="15">
      <c r="A488" s="184">
        <v>633010</v>
      </c>
      <c r="B488" s="9"/>
      <c r="C488" s="14">
        <v>41</v>
      </c>
      <c r="D488" s="557" t="s">
        <v>306</v>
      </c>
      <c r="E488" s="359" t="s">
        <v>309</v>
      </c>
      <c r="F488" s="185">
        <v>143</v>
      </c>
      <c r="G488" s="185">
        <v>193</v>
      </c>
      <c r="H488" s="49">
        <v>65</v>
      </c>
      <c r="I488" s="8">
        <v>330</v>
      </c>
      <c r="J488" s="189">
        <v>325</v>
      </c>
      <c r="K488" s="49">
        <v>65</v>
      </c>
      <c r="L488" s="8">
        <v>65</v>
      </c>
      <c r="M488" s="1073"/>
      <c r="N488" s="1007">
        <f t="shared" si="71"/>
        <v>0</v>
      </c>
      <c r="V488" s="203"/>
    </row>
    <row r="489" spans="1:14" ht="15">
      <c r="A489" s="186">
        <v>633011</v>
      </c>
      <c r="B489" s="11"/>
      <c r="C489" s="782" t="s">
        <v>450</v>
      </c>
      <c r="D489" s="554"/>
      <c r="E489" s="574" t="s">
        <v>442</v>
      </c>
      <c r="F489" s="187"/>
      <c r="G489" s="187">
        <v>15812</v>
      </c>
      <c r="H489" s="83">
        <v>14000</v>
      </c>
      <c r="I489" s="10">
        <v>20000</v>
      </c>
      <c r="J489" s="236">
        <v>19850</v>
      </c>
      <c r="K489" s="83">
        <v>17000</v>
      </c>
      <c r="L489" s="10">
        <v>17000</v>
      </c>
      <c r="M489" s="1079">
        <v>5404.07</v>
      </c>
      <c r="N489" s="1013">
        <f t="shared" si="71"/>
        <v>31.78864705882353</v>
      </c>
    </row>
    <row r="490" spans="1:14" ht="15">
      <c r="A490" s="177">
        <v>635</v>
      </c>
      <c r="B490" s="3"/>
      <c r="C490" s="145"/>
      <c r="D490" s="559"/>
      <c r="E490" s="577" t="s">
        <v>126</v>
      </c>
      <c r="F490" s="178">
        <f>SUM(F491:F492)</f>
        <v>842</v>
      </c>
      <c r="G490" s="178">
        <f>SUM(G491:G492)</f>
        <v>617</v>
      </c>
      <c r="H490" s="5">
        <f>H491+H492</f>
        <v>460</v>
      </c>
      <c r="I490" s="4">
        <f>I491+I492</f>
        <v>1600</v>
      </c>
      <c r="J490" s="178">
        <f>J492+J491</f>
        <v>1507</v>
      </c>
      <c r="K490" s="5">
        <f>K491+K492</f>
        <v>600</v>
      </c>
      <c r="L490" s="4">
        <f>L491+L492</f>
        <v>600</v>
      </c>
      <c r="M490" s="990">
        <f>M492+M491</f>
        <v>0</v>
      </c>
      <c r="N490" s="1009">
        <f>(100/L490)*M490</f>
        <v>0</v>
      </c>
    </row>
    <row r="491" spans="1:14" ht="15">
      <c r="A491" s="193">
        <v>635004</v>
      </c>
      <c r="B491" s="23">
        <v>5</v>
      </c>
      <c r="C491" s="696">
        <v>41</v>
      </c>
      <c r="D491" s="566" t="s">
        <v>306</v>
      </c>
      <c r="E491" s="578" t="s">
        <v>310</v>
      </c>
      <c r="F491" s="194">
        <v>206</v>
      </c>
      <c r="G491" s="194">
        <v>617</v>
      </c>
      <c r="H491" s="54">
        <v>110</v>
      </c>
      <c r="I491" s="22">
        <v>500</v>
      </c>
      <c r="J491" s="659">
        <v>498</v>
      </c>
      <c r="K491" s="54">
        <v>250</v>
      </c>
      <c r="L491" s="22">
        <v>250</v>
      </c>
      <c r="M491" s="1080"/>
      <c r="N491" s="1040">
        <f>(100/L491)*M491</f>
        <v>0</v>
      </c>
    </row>
    <row r="492" spans="1:14" ht="15">
      <c r="A492" s="186">
        <v>635004</v>
      </c>
      <c r="B492" s="11">
        <v>6</v>
      </c>
      <c r="C492" s="219">
        <v>41</v>
      </c>
      <c r="D492" s="554" t="s">
        <v>306</v>
      </c>
      <c r="E492" s="574" t="s">
        <v>311</v>
      </c>
      <c r="F492" s="187">
        <v>636</v>
      </c>
      <c r="G492" s="187"/>
      <c r="H492" s="83">
        <v>350</v>
      </c>
      <c r="I492" s="10">
        <v>1100</v>
      </c>
      <c r="J492" s="225">
        <v>1009</v>
      </c>
      <c r="K492" s="83">
        <v>350</v>
      </c>
      <c r="L492" s="10">
        <v>350</v>
      </c>
      <c r="M492" s="995"/>
      <c r="N492" s="1011">
        <f>(100/L492)*M492</f>
        <v>0</v>
      </c>
    </row>
    <row r="493" spans="1:14" ht="15">
      <c r="A493" s="207">
        <v>637</v>
      </c>
      <c r="B493" s="3"/>
      <c r="C493" s="145"/>
      <c r="D493" s="559"/>
      <c r="E493" s="577" t="s">
        <v>138</v>
      </c>
      <c r="F493" s="178">
        <f>SUM(F496:F499)</f>
        <v>390</v>
      </c>
      <c r="G493" s="178">
        <f aca="true" t="shared" si="72" ref="G493:M493">SUM(G494:G499)</f>
        <v>655</v>
      </c>
      <c r="H493" s="5">
        <f t="shared" si="72"/>
        <v>840</v>
      </c>
      <c r="I493" s="4">
        <f t="shared" si="72"/>
        <v>1160</v>
      </c>
      <c r="J493" s="178">
        <f t="shared" si="72"/>
        <v>1105</v>
      </c>
      <c r="K493" s="5">
        <f t="shared" si="72"/>
        <v>2110</v>
      </c>
      <c r="L493" s="4">
        <f t="shared" si="72"/>
        <v>2110</v>
      </c>
      <c r="M493" s="990">
        <f t="shared" si="72"/>
        <v>334.41</v>
      </c>
      <c r="N493" s="1009">
        <f>(100/L493)*M493</f>
        <v>15.848815165876777</v>
      </c>
    </row>
    <row r="494" spans="1:14" ht="15">
      <c r="A494" s="184">
        <v>637004</v>
      </c>
      <c r="B494" s="9"/>
      <c r="C494" s="14">
        <v>41</v>
      </c>
      <c r="D494" s="557" t="s">
        <v>306</v>
      </c>
      <c r="E494" s="359" t="s">
        <v>312</v>
      </c>
      <c r="F494" s="185">
        <v>231</v>
      </c>
      <c r="G494" s="185">
        <v>317</v>
      </c>
      <c r="H494" s="49">
        <v>500</v>
      </c>
      <c r="I494" s="8">
        <v>530</v>
      </c>
      <c r="J494" s="185">
        <v>528</v>
      </c>
      <c r="K494" s="184">
        <v>500</v>
      </c>
      <c r="L494" s="49">
        <v>500</v>
      </c>
      <c r="M494" s="993">
        <v>120</v>
      </c>
      <c r="N494" s="1013">
        <f>(100/L494)*M494</f>
        <v>24</v>
      </c>
    </row>
    <row r="495" spans="1:14" ht="15">
      <c r="A495" s="195">
        <v>637006</v>
      </c>
      <c r="B495" s="16"/>
      <c r="C495" s="221">
        <v>41</v>
      </c>
      <c r="D495" s="555" t="s">
        <v>306</v>
      </c>
      <c r="E495" s="603" t="s">
        <v>417</v>
      </c>
      <c r="F495" s="196"/>
      <c r="G495" s="196"/>
      <c r="H495" s="37"/>
      <c r="I495" s="13">
        <v>100</v>
      </c>
      <c r="J495" s="196">
        <v>60</v>
      </c>
      <c r="K495" s="195"/>
      <c r="L495" s="798"/>
      <c r="M495" s="1081"/>
      <c r="N495" s="1085"/>
    </row>
    <row r="496" spans="1:14" ht="15">
      <c r="A496" s="184">
        <v>637006</v>
      </c>
      <c r="B496" s="9"/>
      <c r="C496" s="14">
        <v>41</v>
      </c>
      <c r="D496" s="557" t="s">
        <v>306</v>
      </c>
      <c r="E496" s="359" t="s">
        <v>459</v>
      </c>
      <c r="F496" s="185"/>
      <c r="G496" s="185">
        <v>20</v>
      </c>
      <c r="H496" s="49"/>
      <c r="I496" s="8"/>
      <c r="J496" s="185"/>
      <c r="K496" s="184"/>
      <c r="L496" s="49"/>
      <c r="M496" s="993"/>
      <c r="N496" s="1048"/>
    </row>
    <row r="497" spans="1:14" ht="15">
      <c r="A497" s="184">
        <v>637012</v>
      </c>
      <c r="B497" s="16"/>
      <c r="C497" s="14">
        <v>41</v>
      </c>
      <c r="D497" s="557" t="s">
        <v>306</v>
      </c>
      <c r="E497" s="359" t="s">
        <v>244</v>
      </c>
      <c r="F497" s="817"/>
      <c r="G497" s="185">
        <v>50</v>
      </c>
      <c r="H497" s="184"/>
      <c r="I497" s="8">
        <v>10</v>
      </c>
      <c r="J497" s="196">
        <v>7</v>
      </c>
      <c r="K497" s="182"/>
      <c r="L497" s="37"/>
      <c r="M497" s="994"/>
      <c r="N497" s="1048"/>
    </row>
    <row r="498" spans="1:14" ht="15">
      <c r="A498" s="195">
        <v>637014</v>
      </c>
      <c r="B498" s="9"/>
      <c r="C498" s="709">
        <v>41</v>
      </c>
      <c r="D498" s="567" t="s">
        <v>306</v>
      </c>
      <c r="E498" s="579" t="s">
        <v>153</v>
      </c>
      <c r="F498" s="196">
        <v>205</v>
      </c>
      <c r="G498" s="196">
        <v>62</v>
      </c>
      <c r="H498" s="37">
        <v>80</v>
      </c>
      <c r="I498" s="6">
        <v>260</v>
      </c>
      <c r="J498" s="665">
        <v>252</v>
      </c>
      <c r="K498" s="55">
        <v>1170</v>
      </c>
      <c r="L498" s="25">
        <v>1170</v>
      </c>
      <c r="M498" s="1082">
        <v>131.08</v>
      </c>
      <c r="N498" s="1013">
        <f>(100/L498)*M498</f>
        <v>11.203418803418804</v>
      </c>
    </row>
    <row r="499" spans="1:14" ht="15">
      <c r="A499" s="192">
        <v>637016</v>
      </c>
      <c r="B499" s="7"/>
      <c r="C499" s="219">
        <v>41</v>
      </c>
      <c r="D499" s="554" t="s">
        <v>306</v>
      </c>
      <c r="E499" s="574" t="s">
        <v>157</v>
      </c>
      <c r="F499" s="225">
        <v>185</v>
      </c>
      <c r="G499" s="225">
        <v>206</v>
      </c>
      <c r="H499" s="561">
        <v>260</v>
      </c>
      <c r="I499" s="6">
        <v>260</v>
      </c>
      <c r="J499" s="225">
        <v>258</v>
      </c>
      <c r="K499" s="561">
        <v>440</v>
      </c>
      <c r="L499" s="24">
        <v>440</v>
      </c>
      <c r="M499" s="995">
        <v>83.33</v>
      </c>
      <c r="N499" s="1013">
        <f>(100/L499)*M499</f>
        <v>18.938636363636363</v>
      </c>
    </row>
    <row r="500" spans="1:14" ht="15">
      <c r="A500" s="207">
        <v>642</v>
      </c>
      <c r="B500" s="3"/>
      <c r="C500" s="707"/>
      <c r="D500" s="554"/>
      <c r="E500" s="600" t="s">
        <v>276</v>
      </c>
      <c r="F500" s="178">
        <v>88</v>
      </c>
      <c r="G500" s="178">
        <v>88</v>
      </c>
      <c r="H500" s="5">
        <v>88</v>
      </c>
      <c r="I500" s="4">
        <v>88</v>
      </c>
      <c r="J500" s="178">
        <v>53</v>
      </c>
      <c r="K500" s="5">
        <f>K501</f>
        <v>88</v>
      </c>
      <c r="L500" s="4">
        <f>L501</f>
        <v>88</v>
      </c>
      <c r="M500" s="990">
        <f>M501</f>
        <v>0</v>
      </c>
      <c r="N500" s="1009">
        <f>(100/L500)*M500</f>
        <v>0</v>
      </c>
    </row>
    <row r="501" spans="1:14" ht="15">
      <c r="A501" s="217">
        <v>642011</v>
      </c>
      <c r="B501" s="105"/>
      <c r="C501" s="712">
        <v>41</v>
      </c>
      <c r="D501" s="586" t="s">
        <v>306</v>
      </c>
      <c r="E501" s="359" t="s">
        <v>279</v>
      </c>
      <c r="F501" s="180">
        <v>88</v>
      </c>
      <c r="G501" s="180">
        <v>88</v>
      </c>
      <c r="H501" s="118">
        <v>88</v>
      </c>
      <c r="I501" s="96">
        <v>88</v>
      </c>
      <c r="J501" s="196">
        <v>53</v>
      </c>
      <c r="K501" s="118">
        <v>88</v>
      </c>
      <c r="L501" s="96">
        <v>88</v>
      </c>
      <c r="M501" s="994"/>
      <c r="N501" s="1013">
        <f>(100/L501)*M501</f>
        <v>0</v>
      </c>
    </row>
    <row r="502" spans="1:19" ht="15.75" thickBot="1">
      <c r="A502" s="212"/>
      <c r="B502" s="98"/>
      <c r="C502" s="714"/>
      <c r="D502" s="588"/>
      <c r="E502" s="591"/>
      <c r="F502" s="350"/>
      <c r="G502" s="350"/>
      <c r="H502" s="108"/>
      <c r="I502" s="99"/>
      <c r="J502" s="259"/>
      <c r="K502" s="108"/>
      <c r="L502" s="99"/>
      <c r="M502" s="1077"/>
      <c r="N502" s="1084"/>
      <c r="S502" s="201"/>
    </row>
    <row r="503" spans="1:14" ht="15.75" thickBot="1">
      <c r="A503" s="71" t="s">
        <v>313</v>
      </c>
      <c r="B503" s="18"/>
      <c r="C503" s="706"/>
      <c r="D503" s="553"/>
      <c r="E503" s="59" t="s">
        <v>355</v>
      </c>
      <c r="F503" s="19">
        <f>F504+F506</f>
        <v>21224</v>
      </c>
      <c r="G503" s="19">
        <f>G504+G506</f>
        <v>56538</v>
      </c>
      <c r="H503" s="72">
        <v>48380</v>
      </c>
      <c r="I503" s="70">
        <v>48380</v>
      </c>
      <c r="J503" s="19">
        <f>J504+J506</f>
        <v>38639</v>
      </c>
      <c r="K503" s="72">
        <f>K504+K506</f>
        <v>81500</v>
      </c>
      <c r="L503" s="70">
        <f>L504+L506</f>
        <v>81500</v>
      </c>
      <c r="M503" s="1016">
        <f>M504+M506</f>
        <v>19916</v>
      </c>
      <c r="N503" s="1050">
        <f aca="true" t="shared" si="73" ref="N503:N508">(100/L503)*M503</f>
        <v>24.436809815950923</v>
      </c>
    </row>
    <row r="504" spans="1:14" ht="15">
      <c r="A504" s="278">
        <v>637</v>
      </c>
      <c r="B504" s="101"/>
      <c r="C504" s="151"/>
      <c r="D504" s="584"/>
      <c r="E504" s="585" t="s">
        <v>138</v>
      </c>
      <c r="F504" s="230">
        <v>1068</v>
      </c>
      <c r="G504" s="230">
        <v>1355</v>
      </c>
      <c r="H504" s="113">
        <v>1300</v>
      </c>
      <c r="I504" s="104">
        <v>1300</v>
      </c>
      <c r="J504" s="230">
        <v>1198</v>
      </c>
      <c r="K504" s="113">
        <f>K505</f>
        <v>1300</v>
      </c>
      <c r="L504" s="104">
        <f>L505</f>
        <v>1300</v>
      </c>
      <c r="M504" s="1017">
        <f>M505</f>
        <v>191</v>
      </c>
      <c r="N504" s="1009">
        <f t="shared" si="73"/>
        <v>14.692307692307693</v>
      </c>
    </row>
    <row r="505" spans="1:14" ht="15">
      <c r="A505" s="179">
        <v>637001</v>
      </c>
      <c r="B505" s="78"/>
      <c r="C505" s="120">
        <v>41</v>
      </c>
      <c r="D505" s="559" t="s">
        <v>314</v>
      </c>
      <c r="E505" s="587" t="s">
        <v>315</v>
      </c>
      <c r="F505" s="180">
        <v>1068</v>
      </c>
      <c r="G505" s="180">
        <v>1355</v>
      </c>
      <c r="H505" s="80">
        <v>1300</v>
      </c>
      <c r="I505" s="81">
        <v>1300</v>
      </c>
      <c r="J505" s="196">
        <v>1198</v>
      </c>
      <c r="K505" s="80">
        <v>1300</v>
      </c>
      <c r="L505" s="13">
        <v>1300</v>
      </c>
      <c r="M505" s="991">
        <v>191</v>
      </c>
      <c r="N505" s="1007">
        <f t="shared" si="73"/>
        <v>14.692307692307693</v>
      </c>
    </row>
    <row r="506" spans="1:14" ht="15">
      <c r="A506" s="207">
        <v>642</v>
      </c>
      <c r="B506" s="3"/>
      <c r="C506" s="707"/>
      <c r="D506" s="554"/>
      <c r="E506" s="577" t="s">
        <v>394</v>
      </c>
      <c r="F506" s="178">
        <f>SUM(F507:F508)</f>
        <v>20156</v>
      </c>
      <c r="G506" s="178">
        <f>SUM(G507:G508)</f>
        <v>55183</v>
      </c>
      <c r="H506" s="5">
        <v>47080</v>
      </c>
      <c r="I506" s="4">
        <v>47080</v>
      </c>
      <c r="J506" s="178">
        <f>SUM(J507:J508)</f>
        <v>37441</v>
      </c>
      <c r="K506" s="142">
        <f>K507+K508</f>
        <v>80200</v>
      </c>
      <c r="L506" s="4">
        <f>L507+L508</f>
        <v>80200</v>
      </c>
      <c r="M506" s="990">
        <f>M507</f>
        <v>19725</v>
      </c>
      <c r="N506" s="1009">
        <f t="shared" si="73"/>
        <v>24.594763092269325</v>
      </c>
    </row>
    <row r="507" spans="1:14" ht="15">
      <c r="A507" s="193">
        <v>642002</v>
      </c>
      <c r="B507" s="23"/>
      <c r="C507" s="221">
        <v>41</v>
      </c>
      <c r="D507" s="555" t="s">
        <v>395</v>
      </c>
      <c r="E507" s="603" t="s">
        <v>396</v>
      </c>
      <c r="F507" s="196">
        <v>19908</v>
      </c>
      <c r="G507" s="196">
        <v>54853</v>
      </c>
      <c r="H507" s="37">
        <v>45980</v>
      </c>
      <c r="I507" s="13">
        <v>45980</v>
      </c>
      <c r="J507" s="196">
        <v>36484</v>
      </c>
      <c r="K507" s="193">
        <v>78900</v>
      </c>
      <c r="L507" s="22">
        <v>78900</v>
      </c>
      <c r="M507" s="987">
        <v>19725</v>
      </c>
      <c r="N507" s="1007">
        <f t="shared" si="73"/>
        <v>25</v>
      </c>
    </row>
    <row r="508" spans="1:14" ht="15">
      <c r="A508" s="195">
        <v>642005</v>
      </c>
      <c r="B508" s="33"/>
      <c r="C508" s="140">
        <v>41</v>
      </c>
      <c r="D508" s="558" t="s">
        <v>395</v>
      </c>
      <c r="E508" s="590" t="s">
        <v>397</v>
      </c>
      <c r="F508" s="226">
        <v>248</v>
      </c>
      <c r="G508" s="226">
        <v>330</v>
      </c>
      <c r="H508" s="561">
        <v>1100</v>
      </c>
      <c r="I508" s="25">
        <v>1100</v>
      </c>
      <c r="J508" s="225">
        <v>957</v>
      </c>
      <c r="K508" s="55">
        <v>1300</v>
      </c>
      <c r="L508" s="13">
        <v>1300</v>
      </c>
      <c r="M508" s="1019"/>
      <c r="N508" s="1006">
        <f t="shared" si="73"/>
        <v>0</v>
      </c>
    </row>
    <row r="509" spans="1:14" ht="15.75" thickBot="1">
      <c r="A509" s="212"/>
      <c r="B509" s="28"/>
      <c r="C509" s="711"/>
      <c r="D509" s="583"/>
      <c r="E509" s="625"/>
      <c r="F509" s="241"/>
      <c r="G509" s="241"/>
      <c r="H509" s="29"/>
      <c r="I509" s="99"/>
      <c r="J509" s="259"/>
      <c r="K509" s="108"/>
      <c r="L509" s="99"/>
      <c r="M509" s="259"/>
      <c r="N509" s="1084"/>
    </row>
    <row r="510" spans="1:14" ht="15.75" thickBot="1">
      <c r="A510" s="199" t="s">
        <v>356</v>
      </c>
      <c r="B510" s="18"/>
      <c r="C510" s="706"/>
      <c r="D510" s="553"/>
      <c r="E510" s="59" t="s">
        <v>316</v>
      </c>
      <c r="F510" s="262">
        <f>F512+F523+F526+F511+F521</f>
        <v>33592</v>
      </c>
      <c r="G510" s="262">
        <f>G512+G523+G526+G511+G521</f>
        <v>55233</v>
      </c>
      <c r="H510" s="666">
        <f aca="true" t="shared" si="74" ref="H510:M510">H511+H512+H521+H523+H526</f>
        <v>44170</v>
      </c>
      <c r="I510" s="146">
        <f t="shared" si="74"/>
        <v>44170</v>
      </c>
      <c r="J510" s="262">
        <f t="shared" si="74"/>
        <v>36672</v>
      </c>
      <c r="K510" s="666">
        <f t="shared" si="74"/>
        <v>36610</v>
      </c>
      <c r="L510" s="146">
        <f t="shared" si="74"/>
        <v>34025</v>
      </c>
      <c r="M510" s="1086">
        <f t="shared" si="74"/>
        <v>7400.74</v>
      </c>
      <c r="N510" s="1050">
        <f>(100/L510)*M510</f>
        <v>21.750889052167523</v>
      </c>
    </row>
    <row r="511" spans="1:14" ht="15">
      <c r="A511" s="278">
        <v>611000</v>
      </c>
      <c r="B511" s="101"/>
      <c r="C511" s="151">
        <v>41</v>
      </c>
      <c r="D511" s="738">
        <v>42777</v>
      </c>
      <c r="E511" s="585" t="s">
        <v>76</v>
      </c>
      <c r="F511" s="230">
        <v>19927</v>
      </c>
      <c r="G511" s="230">
        <v>35549</v>
      </c>
      <c r="H511" s="113">
        <v>27000</v>
      </c>
      <c r="I511" s="104">
        <v>27000</v>
      </c>
      <c r="J511" s="230">
        <v>23470</v>
      </c>
      <c r="K511" s="113">
        <v>24000</v>
      </c>
      <c r="L511" s="104">
        <v>21415</v>
      </c>
      <c r="M511" s="1017">
        <v>4913.05</v>
      </c>
      <c r="N511" s="1009">
        <f>(100/L511)*M511</f>
        <v>22.942096661218773</v>
      </c>
    </row>
    <row r="512" spans="1:14" ht="15">
      <c r="A512" s="215">
        <v>62</v>
      </c>
      <c r="B512" s="74"/>
      <c r="C512" s="707"/>
      <c r="D512" s="559"/>
      <c r="E512" s="577" t="s">
        <v>77</v>
      </c>
      <c r="F512" s="233">
        <f aca="true" t="shared" si="75" ref="F512:M512">SUM(F513:F520)</f>
        <v>6593</v>
      </c>
      <c r="G512" s="233">
        <f t="shared" si="75"/>
        <v>11780</v>
      </c>
      <c r="H512" s="75">
        <f t="shared" si="75"/>
        <v>9670</v>
      </c>
      <c r="I512" s="75">
        <f t="shared" si="75"/>
        <v>9670</v>
      </c>
      <c r="J512" s="233">
        <f t="shared" si="75"/>
        <v>8075</v>
      </c>
      <c r="K512" s="75">
        <f t="shared" si="75"/>
        <v>8410</v>
      </c>
      <c r="L512" s="75">
        <f t="shared" si="75"/>
        <v>8410</v>
      </c>
      <c r="M512" s="985">
        <f t="shared" si="75"/>
        <v>1717.0399999999997</v>
      </c>
      <c r="N512" s="1009">
        <f>(100/L512)*M512</f>
        <v>20.416646848989295</v>
      </c>
    </row>
    <row r="513" spans="1:14" ht="15">
      <c r="A513" s="193">
        <v>621000</v>
      </c>
      <c r="B513" s="23"/>
      <c r="C513" s="696">
        <v>41</v>
      </c>
      <c r="D513" s="566" t="s">
        <v>317</v>
      </c>
      <c r="E513" s="579" t="s">
        <v>78</v>
      </c>
      <c r="F513" s="194">
        <v>1028</v>
      </c>
      <c r="G513" s="194">
        <v>1744</v>
      </c>
      <c r="H513" s="118">
        <v>1000</v>
      </c>
      <c r="I513" s="96">
        <v>1300</v>
      </c>
      <c r="J513" s="194">
        <v>1261</v>
      </c>
      <c r="K513" s="118">
        <v>800</v>
      </c>
      <c r="L513" s="96">
        <v>800</v>
      </c>
      <c r="M513" s="1035">
        <v>270.8</v>
      </c>
      <c r="N513" s="1007">
        <f aca="true" t="shared" si="76" ref="N513:N520">(100/L513)*M513</f>
        <v>33.85</v>
      </c>
    </row>
    <row r="514" spans="1:14" ht="15">
      <c r="A514" s="184">
        <v>623000</v>
      </c>
      <c r="B514" s="9"/>
      <c r="C514" s="14">
        <v>41</v>
      </c>
      <c r="D514" s="557" t="s">
        <v>317</v>
      </c>
      <c r="E514" s="359" t="s">
        <v>79</v>
      </c>
      <c r="F514" s="226">
        <v>724</v>
      </c>
      <c r="G514" s="226">
        <v>1573</v>
      </c>
      <c r="H514" s="49">
        <v>1700</v>
      </c>
      <c r="I514" s="8">
        <v>1400</v>
      </c>
      <c r="J514" s="185">
        <v>954</v>
      </c>
      <c r="K514" s="49">
        <v>1600</v>
      </c>
      <c r="L514" s="8">
        <v>1600</v>
      </c>
      <c r="M514" s="988">
        <v>220.5</v>
      </c>
      <c r="N514" s="1007">
        <f t="shared" si="76"/>
        <v>13.78125</v>
      </c>
    </row>
    <row r="515" spans="1:14" ht="15">
      <c r="A515" s="184">
        <v>625001</v>
      </c>
      <c r="B515" s="9"/>
      <c r="C515" s="709">
        <v>41</v>
      </c>
      <c r="D515" s="567" t="s">
        <v>317</v>
      </c>
      <c r="E515" s="359" t="s">
        <v>80</v>
      </c>
      <c r="F515" s="226">
        <v>273</v>
      </c>
      <c r="G515" s="226">
        <v>489</v>
      </c>
      <c r="H515" s="37">
        <v>420</v>
      </c>
      <c r="I515" s="13">
        <v>420</v>
      </c>
      <c r="J515" s="196">
        <v>331</v>
      </c>
      <c r="K515" s="37">
        <v>340</v>
      </c>
      <c r="L515" s="13">
        <v>340</v>
      </c>
      <c r="M515" s="1019">
        <v>68.78</v>
      </c>
      <c r="N515" s="1007">
        <f t="shared" si="76"/>
        <v>20.229411764705883</v>
      </c>
    </row>
    <row r="516" spans="1:14" ht="15">
      <c r="A516" s="184">
        <v>625002</v>
      </c>
      <c r="B516" s="9"/>
      <c r="C516" s="14">
        <v>41</v>
      </c>
      <c r="D516" s="557" t="s">
        <v>317</v>
      </c>
      <c r="E516" s="359" t="s">
        <v>81</v>
      </c>
      <c r="F516" s="226">
        <v>2727</v>
      </c>
      <c r="G516" s="226">
        <v>4896</v>
      </c>
      <c r="H516" s="55">
        <v>3800</v>
      </c>
      <c r="I516" s="25">
        <v>3800</v>
      </c>
      <c r="J516" s="226">
        <v>3320</v>
      </c>
      <c r="K516" s="55">
        <v>3360</v>
      </c>
      <c r="L516" s="25">
        <v>3360</v>
      </c>
      <c r="M516" s="998">
        <v>687.82</v>
      </c>
      <c r="N516" s="1007">
        <f t="shared" si="76"/>
        <v>20.470833333333335</v>
      </c>
    </row>
    <row r="517" spans="1:14" ht="15">
      <c r="A517" s="182">
        <v>625003</v>
      </c>
      <c r="B517" s="7"/>
      <c r="C517" s="709">
        <v>41</v>
      </c>
      <c r="D517" s="567" t="s">
        <v>317</v>
      </c>
      <c r="E517" s="579" t="s">
        <v>82</v>
      </c>
      <c r="F517" s="226">
        <v>156</v>
      </c>
      <c r="G517" s="226">
        <v>257</v>
      </c>
      <c r="H517" s="55">
        <v>250</v>
      </c>
      <c r="I517" s="25">
        <v>250</v>
      </c>
      <c r="J517" s="226">
        <v>190</v>
      </c>
      <c r="K517" s="55">
        <v>200</v>
      </c>
      <c r="L517" s="25">
        <v>200</v>
      </c>
      <c r="M517" s="998">
        <v>39.3</v>
      </c>
      <c r="N517" s="1007">
        <f t="shared" si="76"/>
        <v>19.65</v>
      </c>
    </row>
    <row r="518" spans="1:14" ht="15">
      <c r="A518" s="184">
        <v>625004</v>
      </c>
      <c r="B518" s="9"/>
      <c r="C518" s="14">
        <v>41</v>
      </c>
      <c r="D518" s="557" t="s">
        <v>317</v>
      </c>
      <c r="E518" s="359" t="s">
        <v>83</v>
      </c>
      <c r="F518" s="185">
        <v>560</v>
      </c>
      <c r="G518" s="185">
        <v>928</v>
      </c>
      <c r="H518" s="49">
        <v>900</v>
      </c>
      <c r="I518" s="8">
        <v>900</v>
      </c>
      <c r="J518" s="185">
        <v>669</v>
      </c>
      <c r="K518" s="49">
        <v>720</v>
      </c>
      <c r="L518" s="8">
        <v>720</v>
      </c>
      <c r="M518" s="988">
        <v>147.38</v>
      </c>
      <c r="N518" s="1007">
        <f t="shared" si="76"/>
        <v>20.469444444444445</v>
      </c>
    </row>
    <row r="519" spans="1:14" ht="15">
      <c r="A519" s="184">
        <v>625005</v>
      </c>
      <c r="B519" s="9"/>
      <c r="C519" s="14">
        <v>41</v>
      </c>
      <c r="D519" s="557" t="s">
        <v>317</v>
      </c>
      <c r="E519" s="359" t="s">
        <v>84</v>
      </c>
      <c r="F519" s="185">
        <v>187</v>
      </c>
      <c r="G519" s="185">
        <v>297</v>
      </c>
      <c r="H519" s="94">
        <v>300</v>
      </c>
      <c r="I519" s="6">
        <v>300</v>
      </c>
      <c r="J519" s="183">
        <v>223</v>
      </c>
      <c r="K519" s="94">
        <v>240</v>
      </c>
      <c r="L519" s="6">
        <v>240</v>
      </c>
      <c r="M519" s="992">
        <v>49.12</v>
      </c>
      <c r="N519" s="1007">
        <f t="shared" si="76"/>
        <v>20.466666666666665</v>
      </c>
    </row>
    <row r="520" spans="1:14" ht="15">
      <c r="A520" s="192">
        <v>625007</v>
      </c>
      <c r="B520" s="33"/>
      <c r="C520" s="219">
        <v>41</v>
      </c>
      <c r="D520" s="554" t="s">
        <v>317</v>
      </c>
      <c r="E520" s="656" t="s">
        <v>85</v>
      </c>
      <c r="F520" s="196">
        <v>938</v>
      </c>
      <c r="G520" s="196">
        <v>1596</v>
      </c>
      <c r="H520" s="561">
        <v>1300</v>
      </c>
      <c r="I520" s="24">
        <v>1300</v>
      </c>
      <c r="J520" s="225">
        <v>1127</v>
      </c>
      <c r="K520" s="561">
        <v>1150</v>
      </c>
      <c r="L520" s="24">
        <v>1150</v>
      </c>
      <c r="M520" s="995">
        <v>233.34</v>
      </c>
      <c r="N520" s="1007">
        <f t="shared" si="76"/>
        <v>20.290434782608695</v>
      </c>
    </row>
    <row r="521" spans="1:14" ht="15">
      <c r="A521" s="177">
        <v>633</v>
      </c>
      <c r="B521" s="145"/>
      <c r="C521" s="145"/>
      <c r="D521" s="559"/>
      <c r="E521" s="577" t="s">
        <v>94</v>
      </c>
      <c r="F521" s="178">
        <v>71</v>
      </c>
      <c r="G521" s="178">
        <v>85</v>
      </c>
      <c r="H521" s="5">
        <v>200</v>
      </c>
      <c r="I521" s="4">
        <v>200</v>
      </c>
      <c r="J521" s="178"/>
      <c r="K521" s="5">
        <f>K522</f>
        <v>200</v>
      </c>
      <c r="L521" s="4">
        <f>L522</f>
        <v>200</v>
      </c>
      <c r="M521" s="990">
        <f>M522</f>
        <v>0</v>
      </c>
      <c r="N521" s="1009">
        <f aca="true" t="shared" si="77" ref="N521:N527">(100/L521)*M521</f>
        <v>0</v>
      </c>
    </row>
    <row r="522" spans="1:14" ht="15">
      <c r="A522" s="179">
        <v>633006</v>
      </c>
      <c r="B522" s="120">
        <v>3</v>
      </c>
      <c r="C522" s="120">
        <v>41</v>
      </c>
      <c r="D522" s="559" t="s">
        <v>317</v>
      </c>
      <c r="E522" s="587" t="s">
        <v>318</v>
      </c>
      <c r="F522" s="180">
        <v>71</v>
      </c>
      <c r="G522" s="180">
        <v>85</v>
      </c>
      <c r="H522" s="80">
        <v>200</v>
      </c>
      <c r="I522" s="81">
        <v>200</v>
      </c>
      <c r="J522" s="180"/>
      <c r="K522" s="80">
        <v>200</v>
      </c>
      <c r="L522" s="81">
        <v>200</v>
      </c>
      <c r="M522" s="991"/>
      <c r="N522" s="1007">
        <f t="shared" si="77"/>
        <v>0</v>
      </c>
    </row>
    <row r="523" spans="1:14" ht="15">
      <c r="A523" s="177">
        <v>637</v>
      </c>
      <c r="B523" s="3"/>
      <c r="C523" s="145"/>
      <c r="D523" s="559"/>
      <c r="E523" s="577" t="s">
        <v>138</v>
      </c>
      <c r="F523" s="257">
        <f aca="true" t="shared" si="78" ref="F523:M523">SUM(F524:F525)</f>
        <v>3562</v>
      </c>
      <c r="G523" s="257">
        <f t="shared" si="78"/>
        <v>7026</v>
      </c>
      <c r="H523" s="5">
        <f t="shared" si="78"/>
        <v>5500</v>
      </c>
      <c r="I523" s="4">
        <f t="shared" si="78"/>
        <v>5500</v>
      </c>
      <c r="J523" s="178">
        <f t="shared" si="78"/>
        <v>4324</v>
      </c>
      <c r="K523" s="5">
        <f t="shared" si="78"/>
        <v>2200</v>
      </c>
      <c r="L523" s="4">
        <f t="shared" si="78"/>
        <v>2200</v>
      </c>
      <c r="M523" s="990">
        <f t="shared" si="78"/>
        <v>770.65</v>
      </c>
      <c r="N523" s="1009">
        <f t="shared" si="77"/>
        <v>35.029545454545456</v>
      </c>
    </row>
    <row r="524" spans="1:14" ht="15">
      <c r="A524" s="184">
        <v>637014</v>
      </c>
      <c r="B524" s="9"/>
      <c r="C524" s="709">
        <v>41</v>
      </c>
      <c r="D524" s="566" t="s">
        <v>317</v>
      </c>
      <c r="E524" s="359" t="s">
        <v>153</v>
      </c>
      <c r="F524" s="185">
        <v>3324</v>
      </c>
      <c r="G524" s="185">
        <v>6612</v>
      </c>
      <c r="H524" s="49">
        <v>5000</v>
      </c>
      <c r="I524" s="6">
        <v>5000</v>
      </c>
      <c r="J524" s="185">
        <v>4064</v>
      </c>
      <c r="K524" s="49">
        <v>1800</v>
      </c>
      <c r="L524" s="6">
        <v>1800</v>
      </c>
      <c r="M524" s="988">
        <v>716</v>
      </c>
      <c r="N524" s="1007">
        <f t="shared" si="77"/>
        <v>39.77777777777778</v>
      </c>
    </row>
    <row r="525" spans="1:14" ht="15">
      <c r="A525" s="186">
        <v>637016</v>
      </c>
      <c r="B525" s="11"/>
      <c r="C525" s="219">
        <v>41</v>
      </c>
      <c r="D525" s="558" t="s">
        <v>317</v>
      </c>
      <c r="E525" s="603" t="s">
        <v>157</v>
      </c>
      <c r="F525" s="668">
        <v>238</v>
      </c>
      <c r="G525" s="668">
        <v>414</v>
      </c>
      <c r="H525" s="83">
        <v>500</v>
      </c>
      <c r="I525" s="83">
        <v>500</v>
      </c>
      <c r="J525" s="263">
        <v>260</v>
      </c>
      <c r="K525" s="83">
        <v>400</v>
      </c>
      <c r="L525" s="83">
        <v>400</v>
      </c>
      <c r="M525" s="1087">
        <v>54.65</v>
      </c>
      <c r="N525" s="1007">
        <f t="shared" si="77"/>
        <v>13.6625</v>
      </c>
    </row>
    <row r="526" spans="1:14" ht="15">
      <c r="A526" s="177">
        <v>641</v>
      </c>
      <c r="B526" s="3"/>
      <c r="C526" s="145"/>
      <c r="D526" s="559"/>
      <c r="E526" s="577" t="s">
        <v>162</v>
      </c>
      <c r="F526" s="178">
        <v>3439</v>
      </c>
      <c r="G526" s="178">
        <v>793</v>
      </c>
      <c r="H526" s="5">
        <v>1800</v>
      </c>
      <c r="I526" s="4">
        <v>1800</v>
      </c>
      <c r="J526" s="178">
        <v>803</v>
      </c>
      <c r="K526" s="5">
        <f>K527</f>
        <v>1800</v>
      </c>
      <c r="L526" s="4">
        <f>L527</f>
        <v>1800</v>
      </c>
      <c r="M526" s="990">
        <f>M527</f>
        <v>0</v>
      </c>
      <c r="N526" s="1009">
        <f t="shared" si="77"/>
        <v>0</v>
      </c>
    </row>
    <row r="527" spans="1:14" ht="15">
      <c r="A527" s="179">
        <v>641012</v>
      </c>
      <c r="B527" s="16"/>
      <c r="C527" s="120">
        <v>41</v>
      </c>
      <c r="D527" s="559" t="s">
        <v>317</v>
      </c>
      <c r="E527" s="587" t="s">
        <v>319</v>
      </c>
      <c r="F527" s="180">
        <v>3439</v>
      </c>
      <c r="G527" s="180">
        <v>793</v>
      </c>
      <c r="H527" s="37">
        <v>1800</v>
      </c>
      <c r="I527" s="81">
        <v>1800</v>
      </c>
      <c r="J527" s="180">
        <v>803</v>
      </c>
      <c r="K527" s="80">
        <v>1800</v>
      </c>
      <c r="L527" s="13">
        <v>1800</v>
      </c>
      <c r="M527" s="991"/>
      <c r="N527" s="1006">
        <f t="shared" si="77"/>
        <v>0</v>
      </c>
    </row>
    <row r="528" spans="1:14" ht="15.75" thickBot="1">
      <c r="A528" s="213"/>
      <c r="B528" s="98"/>
      <c r="C528" s="711"/>
      <c r="D528" s="583"/>
      <c r="E528" s="625"/>
      <c r="F528" s="669"/>
      <c r="G528" s="669"/>
      <c r="H528" s="108"/>
      <c r="I528" s="13"/>
      <c r="J528" s="299"/>
      <c r="K528" s="37"/>
      <c r="L528" s="99"/>
      <c r="M528" s="1088"/>
      <c r="N528" s="1084"/>
    </row>
    <row r="529" spans="1:14" ht="15.75" thickBot="1">
      <c r="A529" s="199" t="s">
        <v>357</v>
      </c>
      <c r="B529" s="18"/>
      <c r="C529" s="706"/>
      <c r="D529" s="553"/>
      <c r="E529" s="59" t="s">
        <v>320</v>
      </c>
      <c r="F529" s="19">
        <v>471</v>
      </c>
      <c r="G529" s="19">
        <v>353</v>
      </c>
      <c r="H529" s="72">
        <f>H530</f>
        <v>300</v>
      </c>
      <c r="I529" s="70">
        <f>I530</f>
        <v>300</v>
      </c>
      <c r="J529" s="19">
        <v>213</v>
      </c>
      <c r="K529" s="72">
        <v>300</v>
      </c>
      <c r="L529" s="70">
        <v>300</v>
      </c>
      <c r="M529" s="1016">
        <f>M530</f>
        <v>0</v>
      </c>
      <c r="N529" s="1050">
        <f>(100/L529)*M529</f>
        <v>0</v>
      </c>
    </row>
    <row r="530" spans="1:14" ht="15">
      <c r="A530" s="190">
        <v>642</v>
      </c>
      <c r="B530" s="20"/>
      <c r="C530" s="721"/>
      <c r="D530" s="572"/>
      <c r="E530" s="577" t="s">
        <v>276</v>
      </c>
      <c r="F530" s="191">
        <v>471</v>
      </c>
      <c r="G530" s="191">
        <v>353</v>
      </c>
      <c r="H530" s="130">
        <v>300</v>
      </c>
      <c r="I530" s="21">
        <v>300</v>
      </c>
      <c r="J530" s="191">
        <v>213</v>
      </c>
      <c r="K530" s="130">
        <v>300</v>
      </c>
      <c r="L530" s="21">
        <v>300</v>
      </c>
      <c r="M530" s="1043">
        <f>M531</f>
        <v>0</v>
      </c>
      <c r="N530" s="1009">
        <f>(100/L530)*M530</f>
        <v>0</v>
      </c>
    </row>
    <row r="531" spans="1:14" ht="15">
      <c r="A531" s="179">
        <v>642014</v>
      </c>
      <c r="B531" s="23"/>
      <c r="C531" s="712">
        <v>111</v>
      </c>
      <c r="D531" s="667" t="s">
        <v>321</v>
      </c>
      <c r="E531" s="603" t="s">
        <v>322</v>
      </c>
      <c r="F531" s="194">
        <v>471</v>
      </c>
      <c r="G531" s="194">
        <v>353</v>
      </c>
      <c r="H531" s="54">
        <v>300</v>
      </c>
      <c r="I531" s="96">
        <v>300</v>
      </c>
      <c r="J531" s="194">
        <v>213</v>
      </c>
      <c r="K531" s="54">
        <v>300</v>
      </c>
      <c r="L531" s="22">
        <v>300</v>
      </c>
      <c r="M531" s="1035"/>
      <c r="N531" s="1007">
        <f>(100/L531)*M531</f>
        <v>0</v>
      </c>
    </row>
    <row r="532" spans="1:14" ht="15.75" thickBot="1">
      <c r="A532" s="213"/>
      <c r="B532" s="98"/>
      <c r="C532" s="714"/>
      <c r="D532" s="588"/>
      <c r="E532" s="591"/>
      <c r="F532" s="350"/>
      <c r="G532" s="350"/>
      <c r="H532" s="108"/>
      <c r="I532" s="99"/>
      <c r="J532" s="259"/>
      <c r="K532" s="108"/>
      <c r="L532" s="99"/>
      <c r="M532" s="1089"/>
      <c r="N532" s="1084"/>
    </row>
    <row r="533" spans="1:14" ht="15.75" thickBot="1">
      <c r="A533" s="199" t="s">
        <v>358</v>
      </c>
      <c r="B533" s="100"/>
      <c r="C533" s="57"/>
      <c r="D533" s="553"/>
      <c r="E533" s="59" t="s">
        <v>323</v>
      </c>
      <c r="F533" s="19">
        <f aca="true" t="shared" si="79" ref="F533:L533">F534</f>
        <v>1299</v>
      </c>
      <c r="G533" s="19">
        <f t="shared" si="79"/>
        <v>116</v>
      </c>
      <c r="H533" s="72">
        <f t="shared" si="79"/>
        <v>400</v>
      </c>
      <c r="I533" s="70">
        <f t="shared" si="79"/>
        <v>400</v>
      </c>
      <c r="J533" s="19">
        <f t="shared" si="79"/>
        <v>286</v>
      </c>
      <c r="K533" s="72">
        <f t="shared" si="79"/>
        <v>1500</v>
      </c>
      <c r="L533" s="70">
        <f t="shared" si="79"/>
        <v>1500</v>
      </c>
      <c r="M533" s="1016">
        <v>1500</v>
      </c>
      <c r="N533" s="1050">
        <f>(100/L533)*M533</f>
        <v>100</v>
      </c>
    </row>
    <row r="534" spans="1:14" ht="15">
      <c r="A534" s="278">
        <v>642</v>
      </c>
      <c r="B534" s="101"/>
      <c r="C534" s="151"/>
      <c r="D534" s="584"/>
      <c r="E534" s="585" t="s">
        <v>276</v>
      </c>
      <c r="F534" s="230">
        <f>SUM(F535:F538)</f>
        <v>1299</v>
      </c>
      <c r="G534" s="230">
        <f>SUM(G535:G538)</f>
        <v>116</v>
      </c>
      <c r="H534" s="113">
        <f>H535+H537+H538+H536</f>
        <v>400</v>
      </c>
      <c r="I534" s="104">
        <f>I535+I537+I538+I536</f>
        <v>400</v>
      </c>
      <c r="J534" s="230">
        <f>J535+J537+J539</f>
        <v>286</v>
      </c>
      <c r="K534" s="113">
        <v>1500</v>
      </c>
      <c r="L534" s="104">
        <v>1500</v>
      </c>
      <c r="M534" s="1017">
        <v>1500</v>
      </c>
      <c r="N534" s="1009">
        <f>(100/L534)*M534</f>
        <v>100</v>
      </c>
    </row>
    <row r="535" spans="1:14" ht="15">
      <c r="A535" s="184">
        <v>642026</v>
      </c>
      <c r="B535" s="9">
        <v>2</v>
      </c>
      <c r="C535" s="14">
        <v>111</v>
      </c>
      <c r="D535" s="557" t="s">
        <v>321</v>
      </c>
      <c r="E535" s="359" t="s">
        <v>64</v>
      </c>
      <c r="F535" s="185"/>
      <c r="G535" s="185"/>
      <c r="H535" s="569">
        <v>400</v>
      </c>
      <c r="I535" s="56">
        <v>265</v>
      </c>
      <c r="J535" s="189">
        <v>153</v>
      </c>
      <c r="K535" s="569">
        <v>1300</v>
      </c>
      <c r="L535" s="56">
        <v>1300</v>
      </c>
      <c r="M535" s="996"/>
      <c r="N535" s="1007">
        <f>(100/L535)*M535</f>
        <v>0</v>
      </c>
    </row>
    <row r="536" spans="1:21" ht="15">
      <c r="A536" s="184">
        <v>642026</v>
      </c>
      <c r="B536" s="9"/>
      <c r="C536" s="14">
        <v>111</v>
      </c>
      <c r="D536" s="557" t="s">
        <v>321</v>
      </c>
      <c r="E536" s="656" t="s">
        <v>374</v>
      </c>
      <c r="F536" s="226">
        <v>1183</v>
      </c>
      <c r="G536" s="226"/>
      <c r="H536" s="649"/>
      <c r="I536" s="56"/>
      <c r="J536" s="189"/>
      <c r="K536" s="569"/>
      <c r="L536" s="134"/>
      <c r="M536" s="996"/>
      <c r="N536" s="258"/>
      <c r="U536" s="201"/>
    </row>
    <row r="537" spans="1:14" ht="15">
      <c r="A537" s="184">
        <v>642026</v>
      </c>
      <c r="B537" s="9">
        <v>3</v>
      </c>
      <c r="C537" s="9"/>
      <c r="D537" s="557" t="s">
        <v>321</v>
      </c>
      <c r="E537" s="656" t="s">
        <v>295</v>
      </c>
      <c r="F537" s="226">
        <v>116</v>
      </c>
      <c r="G537" s="226">
        <v>116</v>
      </c>
      <c r="H537" s="649"/>
      <c r="I537" s="134">
        <v>135</v>
      </c>
      <c r="J537" s="248">
        <v>133</v>
      </c>
      <c r="K537" s="649">
        <v>200</v>
      </c>
      <c r="L537" s="134">
        <v>200</v>
      </c>
      <c r="M537" s="1090">
        <v>66.4</v>
      </c>
      <c r="N537" s="1007">
        <f>(100/L537)*M537</f>
        <v>33.2</v>
      </c>
    </row>
    <row r="538" spans="1:14" ht="15">
      <c r="A538" s="186">
        <v>642026</v>
      </c>
      <c r="B538" s="11">
        <v>4</v>
      </c>
      <c r="C538" s="221">
        <v>111</v>
      </c>
      <c r="D538" s="555" t="s">
        <v>321</v>
      </c>
      <c r="E538" s="590" t="s">
        <v>324</v>
      </c>
      <c r="F538" s="225"/>
      <c r="G538" s="225"/>
      <c r="H538" s="599"/>
      <c r="I538" s="115"/>
      <c r="J538" s="264"/>
      <c r="K538" s="599"/>
      <c r="L538" s="115"/>
      <c r="M538" s="1091"/>
      <c r="N538" s="256"/>
    </row>
    <row r="539" spans="1:14" ht="15.75" thickBot="1">
      <c r="A539" s="213"/>
      <c r="B539" s="98"/>
      <c r="C539" s="714"/>
      <c r="D539" s="588"/>
      <c r="E539" s="591"/>
      <c r="F539" s="242"/>
      <c r="G539" s="242"/>
      <c r="H539" s="37"/>
      <c r="I539" s="99"/>
      <c r="J539" s="265"/>
      <c r="K539" s="108"/>
      <c r="L539" s="13"/>
      <c r="M539" s="1092"/>
      <c r="N539" s="1097"/>
    </row>
    <row r="540" spans="1:14" ht="15.75" thickBot="1">
      <c r="A540" s="199" t="s">
        <v>358</v>
      </c>
      <c r="B540" s="18"/>
      <c r="C540" s="706"/>
      <c r="D540" s="553"/>
      <c r="E540" s="59" t="s">
        <v>325</v>
      </c>
      <c r="F540" s="19">
        <v>355</v>
      </c>
      <c r="G540" s="19">
        <v>397</v>
      </c>
      <c r="H540" s="72">
        <f aca="true" t="shared" si="80" ref="H540:M540">H541</f>
        <v>2000</v>
      </c>
      <c r="I540" s="70">
        <f t="shared" si="80"/>
        <v>2000</v>
      </c>
      <c r="J540" s="19">
        <f t="shared" si="80"/>
        <v>313</v>
      </c>
      <c r="K540" s="72">
        <f t="shared" si="80"/>
        <v>2000</v>
      </c>
      <c r="L540" s="70">
        <f t="shared" si="80"/>
        <v>2000</v>
      </c>
      <c r="M540" s="1016">
        <f t="shared" si="80"/>
        <v>784.8</v>
      </c>
      <c r="N540" s="1050">
        <f>(100/L540)*M540</f>
        <v>39.24</v>
      </c>
    </row>
    <row r="541" spans="1:14" ht="15">
      <c r="A541" s="273">
        <v>642</v>
      </c>
      <c r="B541" s="101"/>
      <c r="C541" s="151"/>
      <c r="D541" s="584"/>
      <c r="E541" s="670" t="s">
        <v>276</v>
      </c>
      <c r="F541" s="593">
        <v>355</v>
      </c>
      <c r="G541" s="593">
        <v>397</v>
      </c>
      <c r="H541" s="113">
        <v>2000</v>
      </c>
      <c r="I541" s="104">
        <v>2000</v>
      </c>
      <c r="J541" s="230">
        <v>313</v>
      </c>
      <c r="K541" s="113">
        <f>K542</f>
        <v>2000</v>
      </c>
      <c r="L541" s="104">
        <f>L542</f>
        <v>2000</v>
      </c>
      <c r="M541" s="1017">
        <f>M542</f>
        <v>784.8</v>
      </c>
      <c r="N541" s="1009">
        <f>(100/L541)*M541</f>
        <v>39.24</v>
      </c>
    </row>
    <row r="542" spans="1:14" ht="15">
      <c r="A542" s="179">
        <v>642026</v>
      </c>
      <c r="B542" s="78"/>
      <c r="C542" s="120">
        <v>41</v>
      </c>
      <c r="D542" s="559" t="s">
        <v>321</v>
      </c>
      <c r="E542" s="587" t="s">
        <v>276</v>
      </c>
      <c r="F542" s="180">
        <v>355</v>
      </c>
      <c r="G542" s="180">
        <v>397</v>
      </c>
      <c r="H542" s="37">
        <v>2000</v>
      </c>
      <c r="I542" s="13">
        <v>2000</v>
      </c>
      <c r="J542" s="196">
        <v>313</v>
      </c>
      <c r="K542" s="37">
        <v>2000</v>
      </c>
      <c r="L542" s="81">
        <v>2000</v>
      </c>
      <c r="M542" s="994">
        <v>784.8</v>
      </c>
      <c r="N542" s="1007">
        <f>(100/L542)*M542</f>
        <v>39.24</v>
      </c>
    </row>
    <row r="543" spans="1:14" ht="17.25" thickBot="1">
      <c r="A543" s="284"/>
      <c r="B543" s="147"/>
      <c r="C543" s="729"/>
      <c r="D543" s="583"/>
      <c r="E543" s="671"/>
      <c r="F543" s="674"/>
      <c r="G543" s="674"/>
      <c r="H543" s="673"/>
      <c r="I543" s="148"/>
      <c r="J543" s="259"/>
      <c r="K543" s="673"/>
      <c r="L543" s="149"/>
      <c r="M543" s="1077"/>
      <c r="N543" s="1084"/>
    </row>
    <row r="544" spans="1:14" ht="15.75" thickBot="1">
      <c r="A544" s="199" t="s">
        <v>413</v>
      </c>
      <c r="B544" s="18"/>
      <c r="C544" s="706"/>
      <c r="D544" s="553"/>
      <c r="E544" s="672" t="s">
        <v>343</v>
      </c>
      <c r="F544" s="19">
        <f>SUM(F545:F547)</f>
        <v>9809</v>
      </c>
      <c r="G544" s="19">
        <f>SUM(G545:G547)</f>
        <v>617</v>
      </c>
      <c r="H544" s="72">
        <f aca="true" t="shared" si="81" ref="H544:M544">H545+H546+H547</f>
        <v>1500</v>
      </c>
      <c r="I544" s="70">
        <f t="shared" si="81"/>
        <v>1500</v>
      </c>
      <c r="J544" s="675">
        <f t="shared" si="81"/>
        <v>715</v>
      </c>
      <c r="K544" s="72">
        <f t="shared" si="81"/>
        <v>11500</v>
      </c>
      <c r="L544" s="70">
        <f t="shared" si="81"/>
        <v>11500</v>
      </c>
      <c r="M544" s="1016">
        <f t="shared" si="81"/>
        <v>0</v>
      </c>
      <c r="N544" s="1050">
        <f aca="true" t="shared" si="82" ref="N544:N551">(100/L544)*M544</f>
        <v>0</v>
      </c>
    </row>
    <row r="545" spans="1:14" ht="15">
      <c r="A545" s="215">
        <v>633006</v>
      </c>
      <c r="B545" s="739">
        <v>7</v>
      </c>
      <c r="C545" s="739">
        <v>41</v>
      </c>
      <c r="D545" s="740" t="s">
        <v>326</v>
      </c>
      <c r="E545" s="585" t="s">
        <v>501</v>
      </c>
      <c r="F545" s="257">
        <v>9203</v>
      </c>
      <c r="G545" s="257"/>
      <c r="H545" s="651"/>
      <c r="I545" s="135"/>
      <c r="J545" s="250"/>
      <c r="K545" s="651">
        <v>10000</v>
      </c>
      <c r="L545" s="135">
        <v>10000</v>
      </c>
      <c r="M545" s="1075"/>
      <c r="N545" s="1009">
        <f t="shared" si="82"/>
        <v>0</v>
      </c>
    </row>
    <row r="546" spans="1:14" ht="15">
      <c r="A546" s="207">
        <v>637015</v>
      </c>
      <c r="B546" s="145"/>
      <c r="C546" s="145">
        <v>41</v>
      </c>
      <c r="D546" s="741" t="s">
        <v>326</v>
      </c>
      <c r="E546" s="577" t="s">
        <v>138</v>
      </c>
      <c r="F546" s="178"/>
      <c r="G546" s="178"/>
      <c r="H546" s="5">
        <v>500</v>
      </c>
      <c r="I546" s="4">
        <v>500</v>
      </c>
      <c r="J546" s="178"/>
      <c r="K546" s="5">
        <v>500</v>
      </c>
      <c r="L546" s="4">
        <v>500</v>
      </c>
      <c r="M546" s="990"/>
      <c r="N546" s="1009">
        <f t="shared" si="82"/>
        <v>0</v>
      </c>
    </row>
    <row r="547" spans="1:14" ht="15">
      <c r="A547" s="285">
        <v>641006</v>
      </c>
      <c r="B547" s="152"/>
      <c r="C547" s="152">
        <v>111</v>
      </c>
      <c r="D547" s="741" t="s">
        <v>326</v>
      </c>
      <c r="E547" s="577" t="s">
        <v>327</v>
      </c>
      <c r="F547" s="178">
        <v>606</v>
      </c>
      <c r="G547" s="178">
        <v>617</v>
      </c>
      <c r="H547" s="5">
        <v>1000</v>
      </c>
      <c r="I547" s="4">
        <v>1000</v>
      </c>
      <c r="J547" s="181">
        <v>715</v>
      </c>
      <c r="K547" s="5">
        <v>1000</v>
      </c>
      <c r="L547" s="4">
        <v>1000</v>
      </c>
      <c r="M547" s="990">
        <v>0</v>
      </c>
      <c r="N547" s="1009">
        <f t="shared" si="82"/>
        <v>0</v>
      </c>
    </row>
    <row r="548" spans="1:14" ht="15.75" thickBot="1">
      <c r="A548" s="333"/>
      <c r="B548" s="327"/>
      <c r="C548" s="730"/>
      <c r="D548" s="588"/>
      <c r="E548" s="676" t="s">
        <v>328</v>
      </c>
      <c r="F548" s="679">
        <v>450283</v>
      </c>
      <c r="G548" s="679">
        <v>528258</v>
      </c>
      <c r="H548" s="677">
        <v>434000</v>
      </c>
      <c r="I548" s="328">
        <v>517728</v>
      </c>
      <c r="J548" s="692">
        <v>512521</v>
      </c>
      <c r="K548" s="677">
        <v>494200</v>
      </c>
      <c r="L548" s="328">
        <v>494200</v>
      </c>
      <c r="M548" s="1093">
        <v>105707.68</v>
      </c>
      <c r="N548" s="1129">
        <f t="shared" si="82"/>
        <v>21.389656009712667</v>
      </c>
    </row>
    <row r="549" spans="1:14" ht="15.75" thickBot="1">
      <c r="A549" s="38"/>
      <c r="B549" s="40"/>
      <c r="C549" s="40"/>
      <c r="D549" s="334"/>
      <c r="E549" s="46" t="s">
        <v>329</v>
      </c>
      <c r="F549" s="47">
        <v>964821</v>
      </c>
      <c r="G549" s="47">
        <v>929776</v>
      </c>
      <c r="H549" s="678">
        <v>1125808</v>
      </c>
      <c r="I549" s="47">
        <v>1342740</v>
      </c>
      <c r="J549" s="678">
        <v>1022713</v>
      </c>
      <c r="K549" s="678">
        <f>K4+K108+K125+K144+K147+K163+K184+K188+K197+K216+K238+K248+K267+K297+K307+K346+K365+K397+K406+K469+K503+K510+K529+K533+K540+K544</f>
        <v>1400248</v>
      </c>
      <c r="L549" s="47">
        <f>L4+L108+L125+L144+L147+L154+L163+L184+L188+L197+L216+L238+L248+L267+L297+L307+L346+L365+L397+L406+L469+L503+L510+L529+L533+L540+L544</f>
        <v>1443388</v>
      </c>
      <c r="M549" s="1094">
        <f>M4+M108+M125+M144+M147+M154+M163+M184+M188+M197+M216+M235+M238+M248+M267+M297+M307+M346+M365+M397+M406+M469+M503+M510+M529+M533+M540+M544</f>
        <v>256905.29000000004</v>
      </c>
      <c r="N549" s="1112">
        <f t="shared" si="82"/>
        <v>17.79876859167459</v>
      </c>
    </row>
    <row r="550" spans="1:14" ht="15.75" thickBot="1">
      <c r="A550" s="65"/>
      <c r="B550" s="65"/>
      <c r="C550" s="65"/>
      <c r="D550" s="167"/>
      <c r="E550" s="153" t="s">
        <v>330</v>
      </c>
      <c r="F550" s="154">
        <v>450283</v>
      </c>
      <c r="G550" s="154">
        <v>528258</v>
      </c>
      <c r="H550" s="330">
        <f>H548</f>
        <v>434000</v>
      </c>
      <c r="I550" s="330">
        <v>517728</v>
      </c>
      <c r="J550" s="693">
        <f>J548</f>
        <v>512521</v>
      </c>
      <c r="K550" s="62">
        <v>494200</v>
      </c>
      <c r="L550" s="330">
        <f>L548</f>
        <v>494200</v>
      </c>
      <c r="M550" s="1095">
        <f>M548</f>
        <v>105707.68</v>
      </c>
      <c r="N550" s="1129">
        <f t="shared" si="82"/>
        <v>21.389656009712667</v>
      </c>
    </row>
    <row r="551" spans="1:14" ht="15.75" thickBot="1">
      <c r="A551" s="155"/>
      <c r="B551" s="155"/>
      <c r="C551" s="155"/>
      <c r="D551" s="167"/>
      <c r="E551" s="156" t="s">
        <v>331</v>
      </c>
      <c r="F551" s="43">
        <v>1415104</v>
      </c>
      <c r="G551" s="43">
        <v>1458215</v>
      </c>
      <c r="H551" s="43">
        <f aca="true" t="shared" si="83" ref="H551:M551">H549+H550</f>
        <v>1559808</v>
      </c>
      <c r="I551" s="43">
        <f t="shared" si="83"/>
        <v>1860468</v>
      </c>
      <c r="J551" s="43">
        <f t="shared" si="83"/>
        <v>1535234</v>
      </c>
      <c r="K551" s="332">
        <f t="shared" si="83"/>
        <v>1894448</v>
      </c>
      <c r="L551" s="43">
        <f t="shared" si="83"/>
        <v>1937588</v>
      </c>
      <c r="M551" s="1096">
        <f t="shared" si="83"/>
        <v>362612.97000000003</v>
      </c>
      <c r="N551" s="1151">
        <f t="shared" si="82"/>
        <v>18.714658121334363</v>
      </c>
    </row>
    <row r="552" spans="1:14" ht="15.75" thickBot="1">
      <c r="A552" s="155"/>
      <c r="B552" s="155"/>
      <c r="C552" s="155"/>
      <c r="D552" s="126"/>
      <c r="E552" s="41"/>
      <c r="H552" s="157"/>
      <c r="I552" s="157"/>
      <c r="J552" s="144"/>
      <c r="K552" s="157"/>
      <c r="L552" s="157"/>
      <c r="M552" s="220"/>
      <c r="N552" s="220"/>
    </row>
    <row r="553" spans="1:14" ht="15.75" thickBot="1">
      <c r="A553" s="286"/>
      <c r="B553" s="158"/>
      <c r="C553" s="44"/>
      <c r="D553" s="335"/>
      <c r="E553" s="63" t="s">
        <v>332</v>
      </c>
      <c r="H553" s="159"/>
      <c r="I553" s="159"/>
      <c r="J553" s="157"/>
      <c r="K553" s="159"/>
      <c r="L553" s="159"/>
      <c r="M553" s="268"/>
      <c r="N553" s="268"/>
    </row>
    <row r="554" spans="1:14" ht="15.75" thickBot="1">
      <c r="A554" s="160" t="s">
        <v>333</v>
      </c>
      <c r="B554" s="161"/>
      <c r="C554" s="731"/>
      <c r="D554" s="553"/>
      <c r="E554" s="346" t="s">
        <v>334</v>
      </c>
      <c r="F554" s="163">
        <v>15730</v>
      </c>
      <c r="G554" s="163">
        <v>82574</v>
      </c>
      <c r="H554" s="162">
        <v>46474</v>
      </c>
      <c r="I554" s="165">
        <f>SUM(I555:I559)</f>
        <v>303501</v>
      </c>
      <c r="J554" s="163">
        <f>SUM(J555:J559)</f>
        <v>104378</v>
      </c>
      <c r="K554" s="39">
        <f>SUM(K555:K560)</f>
        <v>220000</v>
      </c>
      <c r="L554" s="162">
        <f>SUM(L555:L559)</f>
        <v>220000</v>
      </c>
      <c r="M554" s="1100">
        <f>SUM(M555:M559)</f>
        <v>3000</v>
      </c>
      <c r="N554" s="1002">
        <f>(100/L554)*M554</f>
        <v>1.3636363636363635</v>
      </c>
    </row>
    <row r="555" spans="1:14" ht="15">
      <c r="A555" s="197">
        <v>711001</v>
      </c>
      <c r="B555" s="32"/>
      <c r="C555" s="732">
        <v>43</v>
      </c>
      <c r="D555" s="680" t="s">
        <v>335</v>
      </c>
      <c r="E555" s="684" t="s">
        <v>411</v>
      </c>
      <c r="F555" s="686"/>
      <c r="G555" s="686">
        <v>11917</v>
      </c>
      <c r="H555" s="174"/>
      <c r="I555" s="166">
        <v>1900</v>
      </c>
      <c r="J555" s="337">
        <v>1865</v>
      </c>
      <c r="K555" s="682">
        <v>10000</v>
      </c>
      <c r="L555" s="166">
        <v>10000</v>
      </c>
      <c r="M555" s="1101"/>
      <c r="N555" s="1111">
        <f>(100/L555)*M555</f>
        <v>0</v>
      </c>
    </row>
    <row r="556" spans="1:14" ht="15">
      <c r="A556" s="184">
        <v>713005</v>
      </c>
      <c r="B556" s="9"/>
      <c r="C556" s="14">
        <v>111</v>
      </c>
      <c r="D556" s="568" t="s">
        <v>335</v>
      </c>
      <c r="E556" s="42" t="s">
        <v>437</v>
      </c>
      <c r="F556" s="185"/>
      <c r="G556" s="185">
        <v>18842</v>
      </c>
      <c r="H556" s="49"/>
      <c r="I556" s="8"/>
      <c r="J556" s="697"/>
      <c r="K556" s="184">
        <v>15000</v>
      </c>
      <c r="L556" s="93">
        <v>15000</v>
      </c>
      <c r="M556" s="1102"/>
      <c r="N556" s="1007">
        <f>(100/L556)*M556</f>
        <v>0</v>
      </c>
    </row>
    <row r="557" spans="1:14" ht="15">
      <c r="A557" s="184">
        <v>716000</v>
      </c>
      <c r="B557" s="7"/>
      <c r="C557" s="709">
        <v>41</v>
      </c>
      <c r="D557" s="573" t="s">
        <v>335</v>
      </c>
      <c r="E557" s="359" t="s">
        <v>336</v>
      </c>
      <c r="F557" s="183"/>
      <c r="G557" s="183">
        <v>7058</v>
      </c>
      <c r="H557" s="174">
        <v>15000</v>
      </c>
      <c r="I557" s="6">
        <v>15000</v>
      </c>
      <c r="J557" s="1133">
        <v>3500</v>
      </c>
      <c r="K557" s="174">
        <v>15000</v>
      </c>
      <c r="L557" s="176">
        <v>15000</v>
      </c>
      <c r="M557" s="1073">
        <v>3000</v>
      </c>
      <c r="N557" s="1007">
        <f>(100/L557)*M557</f>
        <v>20</v>
      </c>
    </row>
    <row r="558" spans="1:20" ht="15">
      <c r="A558" s="790">
        <v>717001</v>
      </c>
      <c r="B558" s="791">
        <v>40</v>
      </c>
      <c r="C558" s="956">
        <v>51</v>
      </c>
      <c r="D558" s="957" t="s">
        <v>335</v>
      </c>
      <c r="E558" s="958" t="s">
        <v>490</v>
      </c>
      <c r="F558" s="959">
        <v>15730</v>
      </c>
      <c r="G558" s="959">
        <v>25931</v>
      </c>
      <c r="H558" s="794"/>
      <c r="I558" s="300">
        <v>255570</v>
      </c>
      <c r="J558" s="636">
        <v>86013</v>
      </c>
      <c r="K558" s="794">
        <v>180000</v>
      </c>
      <c r="L558" s="300">
        <v>180000</v>
      </c>
      <c r="M558" s="1024"/>
      <c r="N558" s="1007">
        <f>(100/L558)*M558</f>
        <v>0</v>
      </c>
      <c r="T558" s="201"/>
    </row>
    <row r="559" spans="1:14" ht="15">
      <c r="A559" s="821">
        <v>717002</v>
      </c>
      <c r="B559" s="822"/>
      <c r="C559" s="823">
        <v>41</v>
      </c>
      <c r="D559" s="824" t="s">
        <v>335</v>
      </c>
      <c r="E559" s="825" t="s">
        <v>334</v>
      </c>
      <c r="F559" s="826"/>
      <c r="G559" s="826">
        <v>18826</v>
      </c>
      <c r="H559" s="662">
        <v>40431</v>
      </c>
      <c r="I559" s="297">
        <v>31031</v>
      </c>
      <c r="J559" s="298">
        <v>13000</v>
      </c>
      <c r="K559" s="827"/>
      <c r="L559" s="828"/>
      <c r="M559" s="1024"/>
      <c r="N559" s="1007"/>
    </row>
    <row r="560" spans="1:14" ht="15">
      <c r="A560" s="216"/>
      <c r="B560" s="97"/>
      <c r="C560" s="97"/>
      <c r="D560" s="556"/>
      <c r="E560" s="656"/>
      <c r="F560" s="668"/>
      <c r="G560" s="668"/>
      <c r="H560" s="55"/>
      <c r="I560" s="25"/>
      <c r="J560" s="226"/>
      <c r="K560" s="45"/>
      <c r="L560" s="800"/>
      <c r="M560" s="1019"/>
      <c r="N560" s="198"/>
    </row>
    <row r="561" spans="1:14" ht="15.75" thickBot="1">
      <c r="A561" s="212"/>
      <c r="B561" s="98"/>
      <c r="C561" s="714"/>
      <c r="D561" s="588"/>
      <c r="E561" s="582"/>
      <c r="F561" s="819"/>
      <c r="G561" s="819"/>
      <c r="H561" s="108"/>
      <c r="I561" s="108"/>
      <c r="J561" s="241"/>
      <c r="K561" s="212"/>
      <c r="L561" s="820"/>
      <c r="M561" s="1053"/>
      <c r="N561" s="1014"/>
    </row>
    <row r="562" spans="1:14" ht="15.75" thickBot="1">
      <c r="A562" s="160" t="s">
        <v>478</v>
      </c>
      <c r="B562" s="161"/>
      <c r="C562" s="731"/>
      <c r="D562" s="553"/>
      <c r="E562" s="346" t="s">
        <v>206</v>
      </c>
      <c r="F562" s="163"/>
      <c r="G562" s="163"/>
      <c r="H562" s="39"/>
      <c r="I562" s="39">
        <v>63000</v>
      </c>
      <c r="J562" s="678">
        <v>63000</v>
      </c>
      <c r="K562" s="164">
        <f>K563+K566+K565+K564</f>
        <v>80907</v>
      </c>
      <c r="L562" s="162">
        <f>SUM(L563:L566)</f>
        <v>80907</v>
      </c>
      <c r="M562" s="1100"/>
      <c r="N562" s="1112">
        <f>(100/L562)*M562</f>
        <v>0</v>
      </c>
    </row>
    <row r="563" spans="1:14" ht="15">
      <c r="A563" s="781" t="s">
        <v>449</v>
      </c>
      <c r="B563" s="32"/>
      <c r="C563" s="732">
        <v>111</v>
      </c>
      <c r="D563" s="699" t="s">
        <v>259</v>
      </c>
      <c r="E563" s="684" t="s">
        <v>479</v>
      </c>
      <c r="F563" s="686"/>
      <c r="G563" s="686"/>
      <c r="H563" s="681"/>
      <c r="I563" s="681">
        <v>20000</v>
      </c>
      <c r="J563" s="760">
        <v>20000</v>
      </c>
      <c r="K563" s="197">
        <v>12000</v>
      </c>
      <c r="L563" s="682">
        <v>12000</v>
      </c>
      <c r="M563" s="1103"/>
      <c r="N563" s="1013">
        <f>(100/L563)*M563</f>
        <v>0</v>
      </c>
    </row>
    <row r="564" spans="1:14" ht="15">
      <c r="A564" s="960" t="s">
        <v>449</v>
      </c>
      <c r="B564" s="288">
        <v>40</v>
      </c>
      <c r="C564" s="726">
        <v>51</v>
      </c>
      <c r="D564" s="632" t="s">
        <v>259</v>
      </c>
      <c r="E564" s="958" t="s">
        <v>519</v>
      </c>
      <c r="F564" s="961"/>
      <c r="G564" s="961"/>
      <c r="H564" s="962"/>
      <c r="I564" s="962">
        <v>43000</v>
      </c>
      <c r="J564" s="963">
        <v>43000</v>
      </c>
      <c r="K564" s="952">
        <v>33987</v>
      </c>
      <c r="L564" s="964">
        <v>33987</v>
      </c>
      <c r="M564" s="1059"/>
      <c r="N564" s="1007">
        <f>(100/L564)*M564</f>
        <v>0</v>
      </c>
    </row>
    <row r="565" spans="1:20" ht="15">
      <c r="A565" s="818" t="s">
        <v>449</v>
      </c>
      <c r="B565" s="9">
        <v>1</v>
      </c>
      <c r="C565" s="14">
        <v>41</v>
      </c>
      <c r="D565" s="557" t="s">
        <v>259</v>
      </c>
      <c r="E565" s="509" t="s">
        <v>491</v>
      </c>
      <c r="F565" s="185"/>
      <c r="G565" s="185"/>
      <c r="H565" s="49"/>
      <c r="I565" s="49"/>
      <c r="J565" s="224"/>
      <c r="K565" s="184">
        <v>4920</v>
      </c>
      <c r="L565" s="49">
        <v>4920</v>
      </c>
      <c r="M565" s="988"/>
      <c r="N565" s="1007">
        <f>(100/L565)*M565</f>
        <v>0</v>
      </c>
      <c r="T565" s="201"/>
    </row>
    <row r="566" spans="1:23" ht="15.75" thickBot="1">
      <c r="A566" s="213">
        <v>717002</v>
      </c>
      <c r="B566" s="28">
        <v>2</v>
      </c>
      <c r="C566" s="711">
        <v>41</v>
      </c>
      <c r="D566" s="583" t="s">
        <v>259</v>
      </c>
      <c r="E566" s="608" t="s">
        <v>492</v>
      </c>
      <c r="F566" s="580"/>
      <c r="G566" s="580"/>
      <c r="H566" s="29"/>
      <c r="I566" s="27"/>
      <c r="J566" s="580"/>
      <c r="K566" s="213">
        <v>30000</v>
      </c>
      <c r="L566" s="338">
        <v>30000</v>
      </c>
      <c r="M566" s="1104"/>
      <c r="N566" s="1006">
        <f>(100/L566)*M566</f>
        <v>0</v>
      </c>
      <c r="W566" s="201"/>
    </row>
    <row r="567" spans="1:14" ht="15.75" thickBot="1">
      <c r="A567" s="213"/>
      <c r="B567" s="28"/>
      <c r="C567" s="711"/>
      <c r="D567" s="583"/>
      <c r="E567" s="608"/>
      <c r="F567" s="657"/>
      <c r="G567" s="657"/>
      <c r="H567" s="29"/>
      <c r="I567" s="29"/>
      <c r="J567" s="580"/>
      <c r="K567" s="213"/>
      <c r="L567" s="29"/>
      <c r="M567" s="1105"/>
      <c r="N567" s="1113"/>
    </row>
    <row r="568" spans="1:14" ht="15.75" thickBot="1">
      <c r="A568" s="160" t="s">
        <v>398</v>
      </c>
      <c r="B568" s="161"/>
      <c r="C568" s="731"/>
      <c r="D568" s="553"/>
      <c r="E568" s="346" t="s">
        <v>211</v>
      </c>
      <c r="F568" s="163">
        <v>26509</v>
      </c>
      <c r="G568" s="163"/>
      <c r="H568" s="39"/>
      <c r="I568" s="39"/>
      <c r="J568" s="678"/>
      <c r="K568" s="162"/>
      <c r="L568" s="165"/>
      <c r="M568" s="1100"/>
      <c r="N568" s="1002"/>
    </row>
    <row r="569" spans="1:14" ht="15">
      <c r="A569" s="517">
        <v>713004</v>
      </c>
      <c r="B569" s="518"/>
      <c r="C569" s="733">
        <v>111</v>
      </c>
      <c r="D569" s="584"/>
      <c r="E569" s="42" t="s">
        <v>399</v>
      </c>
      <c r="F569" s="694">
        <v>26509</v>
      </c>
      <c r="G569" s="694"/>
      <c r="H569" s="683"/>
      <c r="I569" s="301"/>
      <c r="J569" s="695"/>
      <c r="K569" s="683"/>
      <c r="L569" s="301"/>
      <c r="M569" s="1106"/>
      <c r="N569" s="1111"/>
    </row>
    <row r="570" spans="1:14" ht="15.75" thickBot="1">
      <c r="A570" s="195"/>
      <c r="B570" s="36"/>
      <c r="C570" s="40"/>
      <c r="D570" s="555"/>
      <c r="E570" s="591"/>
      <c r="F570" s="196"/>
      <c r="G570" s="196"/>
      <c r="H570" s="37"/>
      <c r="I570" s="13"/>
      <c r="J570" s="299"/>
      <c r="K570" s="37"/>
      <c r="L570" s="13"/>
      <c r="M570" s="1107"/>
      <c r="N570" s="256"/>
    </row>
    <row r="571" spans="1:14" ht="15.75" thickBot="1">
      <c r="A571" s="160" t="s">
        <v>412</v>
      </c>
      <c r="B571" s="161"/>
      <c r="C571" s="731"/>
      <c r="D571" s="553"/>
      <c r="E571" s="346" t="s">
        <v>246</v>
      </c>
      <c r="F571" s="163"/>
      <c r="G571" s="163">
        <v>11974</v>
      </c>
      <c r="H571" s="39"/>
      <c r="I571" s="39"/>
      <c r="J571" s="678"/>
      <c r="K571" s="162"/>
      <c r="L571" s="165"/>
      <c r="M571" s="1100"/>
      <c r="N571" s="1112"/>
    </row>
    <row r="572" spans="1:14" ht="15">
      <c r="A572" s="197">
        <v>713004</v>
      </c>
      <c r="B572" s="355"/>
      <c r="C572" s="734">
        <v>41</v>
      </c>
      <c r="D572" s="699" t="s">
        <v>247</v>
      </c>
      <c r="E572" s="684" t="s">
        <v>495</v>
      </c>
      <c r="F572" s="700"/>
      <c r="G572" s="686">
        <v>11974</v>
      </c>
      <c r="H572" s="681"/>
      <c r="I572" s="31"/>
      <c r="J572" s="686"/>
      <c r="K572" s="681"/>
      <c r="L572" s="31"/>
      <c r="M572" s="1103"/>
      <c r="N572" s="1013"/>
    </row>
    <row r="573" spans="1:14" ht="15.75" thickBot="1">
      <c r="A573" s="195"/>
      <c r="B573" s="36"/>
      <c r="C573" s="40"/>
      <c r="D573" s="555"/>
      <c r="E573" s="42"/>
      <c r="F573" s="191"/>
      <c r="G573" s="191"/>
      <c r="H573" s="37"/>
      <c r="I573" s="13"/>
      <c r="J573" s="198"/>
      <c r="K573" s="45"/>
      <c r="L573" s="13"/>
      <c r="M573" s="1019"/>
      <c r="N573" s="198"/>
    </row>
    <row r="574" spans="1:14" ht="15.75" thickBot="1">
      <c r="A574" s="160" t="s">
        <v>354</v>
      </c>
      <c r="B574" s="161"/>
      <c r="C574" s="731"/>
      <c r="D574" s="553"/>
      <c r="E574" s="346" t="s">
        <v>438</v>
      </c>
      <c r="F574" s="163"/>
      <c r="G574" s="163">
        <v>27579</v>
      </c>
      <c r="H574" s="39">
        <v>1125720</v>
      </c>
      <c r="I574" s="39">
        <f>SUM(I575:I580)</f>
        <v>1197150</v>
      </c>
      <c r="J574" s="678">
        <f>SUM(J575:J580)</f>
        <v>1167334</v>
      </c>
      <c r="K574" s="162">
        <v>20000</v>
      </c>
      <c r="L574" s="165">
        <f>SUM(L575:L581)</f>
        <v>20000</v>
      </c>
      <c r="M574" s="1100">
        <f>SUM(M575:M581)</f>
        <v>4198.8</v>
      </c>
      <c r="N574" s="1114">
        <f>(100/L574)*M574</f>
        <v>20.994</v>
      </c>
    </row>
    <row r="575" spans="1:14" ht="15">
      <c r="A575" s="781" t="s">
        <v>449</v>
      </c>
      <c r="B575" s="355">
        <v>20</v>
      </c>
      <c r="C575" s="734" t="s">
        <v>447</v>
      </c>
      <c r="D575" s="699" t="s">
        <v>335</v>
      </c>
      <c r="E575" s="684" t="s">
        <v>408</v>
      </c>
      <c r="F575" s="686"/>
      <c r="G575" s="686"/>
      <c r="H575" s="681">
        <v>959835</v>
      </c>
      <c r="I575" s="681">
        <v>466900</v>
      </c>
      <c r="J575" s="760">
        <v>466893</v>
      </c>
      <c r="K575" s="1098"/>
      <c r="L575" s="1116">
        <v>4200</v>
      </c>
      <c r="M575" s="1108">
        <v>4198.8</v>
      </c>
      <c r="N575" s="1111">
        <f>(100/L575)*M575</f>
        <v>99.97142857142858</v>
      </c>
    </row>
    <row r="576" spans="1:14" ht="15">
      <c r="A576" s="182">
        <v>717002</v>
      </c>
      <c r="B576" s="53">
        <v>20</v>
      </c>
      <c r="C576" s="88" t="s">
        <v>448</v>
      </c>
      <c r="D576" s="567" t="s">
        <v>335</v>
      </c>
      <c r="E576" s="549" t="s">
        <v>408</v>
      </c>
      <c r="F576" s="780"/>
      <c r="G576" s="780"/>
      <c r="H576" s="94">
        <v>106650</v>
      </c>
      <c r="I576" s="6">
        <v>72835</v>
      </c>
      <c r="J576" s="244">
        <v>54928</v>
      </c>
      <c r="K576" s="184"/>
      <c r="L576" s="176"/>
      <c r="M576" s="988"/>
      <c r="N576" s="1007"/>
    </row>
    <row r="577" spans="1:14" ht="15">
      <c r="A577" s="184">
        <v>717002</v>
      </c>
      <c r="B577" s="34"/>
      <c r="C577" s="89">
        <v>41</v>
      </c>
      <c r="D577" s="557" t="s">
        <v>335</v>
      </c>
      <c r="E577" s="509" t="s">
        <v>480</v>
      </c>
      <c r="F577" s="801"/>
      <c r="G577" s="801"/>
      <c r="H577" s="49">
        <v>59235</v>
      </c>
      <c r="I577" s="8">
        <v>53235</v>
      </c>
      <c r="J577" s="224">
        <v>41576</v>
      </c>
      <c r="K577" s="174"/>
      <c r="L577" s="6"/>
      <c r="M577" s="992"/>
      <c r="N577" s="1007"/>
    </row>
    <row r="578" spans="1:14" ht="15">
      <c r="A578" s="184">
        <v>717002</v>
      </c>
      <c r="B578" s="34">
        <v>20</v>
      </c>
      <c r="C578" s="89">
        <v>41</v>
      </c>
      <c r="D578" s="557" t="s">
        <v>335</v>
      </c>
      <c r="E578" s="509" t="s">
        <v>481</v>
      </c>
      <c r="F578" s="801"/>
      <c r="G578" s="801"/>
      <c r="H578" s="49"/>
      <c r="I578" s="8">
        <v>77430</v>
      </c>
      <c r="J578" s="224">
        <v>77423</v>
      </c>
      <c r="K578" s="308">
        <v>20000</v>
      </c>
      <c r="L578" s="8">
        <v>15800</v>
      </c>
      <c r="M578" s="988"/>
      <c r="N578" s="1007">
        <f>(100/L578)*M578</f>
        <v>0</v>
      </c>
    </row>
    <row r="579" spans="1:21" ht="15">
      <c r="A579" s="195">
        <v>717002</v>
      </c>
      <c r="B579" s="36">
        <v>20</v>
      </c>
      <c r="C579" s="40">
        <v>51</v>
      </c>
      <c r="D579" s="555" t="s">
        <v>335</v>
      </c>
      <c r="E579" s="549" t="s">
        <v>482</v>
      </c>
      <c r="F579" s="191"/>
      <c r="G579" s="191"/>
      <c r="H579" s="37"/>
      <c r="I579" s="13">
        <v>498750</v>
      </c>
      <c r="J579" s="198">
        <v>498750</v>
      </c>
      <c r="K579" s="308"/>
      <c r="L579" s="8"/>
      <c r="M579" s="988"/>
      <c r="N579" s="1007"/>
      <c r="U579" s="201"/>
    </row>
    <row r="580" spans="1:14" ht="15">
      <c r="A580" s="192">
        <v>717002</v>
      </c>
      <c r="B580" s="82">
        <v>30</v>
      </c>
      <c r="C580" s="723">
        <v>41</v>
      </c>
      <c r="D580" s="558" t="s">
        <v>335</v>
      </c>
      <c r="E580" s="560" t="s">
        <v>483</v>
      </c>
      <c r="F580" s="307"/>
      <c r="G580" s="225">
        <v>27579</v>
      </c>
      <c r="H580" s="561"/>
      <c r="I580" s="24">
        <v>28000</v>
      </c>
      <c r="J580" s="701">
        <v>27764</v>
      </c>
      <c r="K580" s="45"/>
      <c r="L580" s="13"/>
      <c r="M580" s="1019"/>
      <c r="N580" s="1007"/>
    </row>
    <row r="581" spans="1:14" ht="15.75" thickBot="1">
      <c r="A581" s="515"/>
      <c r="B581" s="516"/>
      <c r="C581" s="155"/>
      <c r="D581" s="583"/>
      <c r="E581" s="685"/>
      <c r="F581" s="657"/>
      <c r="G581" s="657"/>
      <c r="H581" s="130"/>
      <c r="I581" s="354"/>
      <c r="J581" s="245"/>
      <c r="K581" s="702"/>
      <c r="L581" s="24"/>
      <c r="M581" s="995"/>
      <c r="N581" s="1006"/>
    </row>
    <row r="582" spans="1:14" ht="15.75" thickBot="1">
      <c r="A582" s="160" t="s">
        <v>404</v>
      </c>
      <c r="B582" s="161"/>
      <c r="C582" s="731"/>
      <c r="D582" s="553"/>
      <c r="E582" s="346" t="s">
        <v>341</v>
      </c>
      <c r="F582" s="163"/>
      <c r="G582" s="163">
        <v>15000</v>
      </c>
      <c r="H582" s="39"/>
      <c r="I582" s="39"/>
      <c r="J582" s="678"/>
      <c r="K582" s="162"/>
      <c r="L582" s="165"/>
      <c r="M582" s="1100"/>
      <c r="N582" s="47"/>
    </row>
    <row r="583" spans="1:14" ht="15">
      <c r="A583" s="786" t="s">
        <v>449</v>
      </c>
      <c r="B583" s="355"/>
      <c r="C583" s="734">
        <v>41</v>
      </c>
      <c r="D583" s="699" t="s">
        <v>460</v>
      </c>
      <c r="E583" s="684" t="s">
        <v>461</v>
      </c>
      <c r="F583" s="686"/>
      <c r="G583" s="686">
        <v>1500</v>
      </c>
      <c r="H583" s="681"/>
      <c r="I583" s="681"/>
      <c r="J583" s="760"/>
      <c r="K583" s="197"/>
      <c r="L583" s="682"/>
      <c r="M583" s="1103"/>
      <c r="N583" s="198"/>
    </row>
    <row r="584" spans="1:14" ht="15">
      <c r="A584" s="195">
        <v>717002</v>
      </c>
      <c r="B584" s="36"/>
      <c r="C584" s="40">
        <v>111</v>
      </c>
      <c r="D584" s="555" t="s">
        <v>284</v>
      </c>
      <c r="E584" s="42" t="s">
        <v>462</v>
      </c>
      <c r="F584" s="787"/>
      <c r="G584" s="225">
        <v>13500</v>
      </c>
      <c r="H584" s="192"/>
      <c r="I584" s="24"/>
      <c r="J584" s="701"/>
      <c r="K584" s="192"/>
      <c r="L584" s="561"/>
      <c r="M584" s="995"/>
      <c r="N584" s="198"/>
    </row>
    <row r="585" spans="1:14" ht="15.75" thickBot="1">
      <c r="A585" s="212"/>
      <c r="B585" s="105"/>
      <c r="C585" s="105"/>
      <c r="D585" s="642"/>
      <c r="E585" s="582"/>
      <c r="F585" s="331"/>
      <c r="G585" s="331"/>
      <c r="H585" s="213"/>
      <c r="I585" s="27"/>
      <c r="J585" s="239"/>
      <c r="K585" s="213"/>
      <c r="L585" s="29"/>
      <c r="M585" s="1037"/>
      <c r="N585" s="1014"/>
    </row>
    <row r="586" spans="1:20" ht="15.75" thickBot="1">
      <c r="A586" s="763" t="s">
        <v>413</v>
      </c>
      <c r="B586" s="161"/>
      <c r="C586" s="161"/>
      <c r="D586" s="344"/>
      <c r="E586" s="346" t="s">
        <v>343</v>
      </c>
      <c r="F586" s="47"/>
      <c r="G586" s="47">
        <v>3000</v>
      </c>
      <c r="H586" s="164"/>
      <c r="I586" s="802"/>
      <c r="J586" s="678"/>
      <c r="K586" s="164"/>
      <c r="L586" s="39"/>
      <c r="M586" s="1109"/>
      <c r="N586" s="1115"/>
      <c r="T586" s="201"/>
    </row>
    <row r="587" spans="1:14" ht="15.75" thickBot="1">
      <c r="A587" s="302">
        <v>717002</v>
      </c>
      <c r="B587" s="765"/>
      <c r="C587" s="765">
        <v>41</v>
      </c>
      <c r="D587" s="335" t="s">
        <v>326</v>
      </c>
      <c r="E587" s="608" t="s">
        <v>414</v>
      </c>
      <c r="F587" s="331"/>
      <c r="G587" s="239">
        <v>3000</v>
      </c>
      <c r="H587" s="698"/>
      <c r="I587" s="750"/>
      <c r="J587" s="198"/>
      <c r="K587" s="698"/>
      <c r="L587" s="29"/>
      <c r="M587" s="994"/>
      <c r="N587" s="979"/>
    </row>
    <row r="588" spans="1:14" ht="15.75" thickBot="1">
      <c r="A588" s="761"/>
      <c r="B588" s="38"/>
      <c r="C588" s="38"/>
      <c r="D588" s="334"/>
      <c r="E588" s="63" t="s">
        <v>337</v>
      </c>
      <c r="F588" s="64">
        <v>42239</v>
      </c>
      <c r="G588" s="64">
        <v>140127</v>
      </c>
      <c r="H588" s="767">
        <v>1181151</v>
      </c>
      <c r="I588" s="768">
        <f>I554+I562+I574</f>
        <v>1563651</v>
      </c>
      <c r="J588" s="168">
        <f>J554+J562+J574</f>
        <v>1334712</v>
      </c>
      <c r="K588" s="168">
        <f>K554+K562+K574</f>
        <v>320907</v>
      </c>
      <c r="L588" s="168">
        <f>L554+L562+L574</f>
        <v>320907</v>
      </c>
      <c r="M588" s="1110">
        <f>M554+M562+M574</f>
        <v>7198.8</v>
      </c>
      <c r="N588" s="1110">
        <f>(100/L588)*M588</f>
        <v>2.2432667408314555</v>
      </c>
    </row>
    <row r="589" spans="1:14" ht="15.75" thickBot="1">
      <c r="A589" s="762"/>
      <c r="B589" s="138"/>
      <c r="C589" s="138"/>
      <c r="D589" s="356"/>
      <c r="E589" s="138"/>
      <c r="H589" s="804"/>
      <c r="I589" s="804"/>
      <c r="J589" s="804"/>
      <c r="K589" s="804"/>
      <c r="L589" s="804"/>
      <c r="M589" s="804"/>
      <c r="N589" s="804"/>
    </row>
    <row r="590" spans="1:14" ht="15.75" thickBot="1">
      <c r="A590" s="323" t="s">
        <v>181</v>
      </c>
      <c r="B590" s="766"/>
      <c r="C590" s="766"/>
      <c r="D590" s="344"/>
      <c r="E590" s="687" t="s">
        <v>338</v>
      </c>
      <c r="F590" s="201"/>
      <c r="G590" s="201"/>
      <c r="H590" s="805"/>
      <c r="I590" s="805"/>
      <c r="J590" s="338"/>
      <c r="K590" s="807"/>
      <c r="L590" s="805"/>
      <c r="M590" s="338"/>
      <c r="N590" s="338"/>
    </row>
    <row r="591" spans="1:14" ht="15">
      <c r="A591" s="764">
        <v>819002</v>
      </c>
      <c r="B591" s="78"/>
      <c r="C591" s="78">
        <v>41</v>
      </c>
      <c r="D591" s="641" t="s">
        <v>75</v>
      </c>
      <c r="E591" s="587" t="s">
        <v>415</v>
      </c>
      <c r="F591" s="803"/>
      <c r="G591" s="806"/>
      <c r="H591" s="683">
        <v>3000</v>
      </c>
      <c r="I591" s="683">
        <v>31000</v>
      </c>
      <c r="J591" s="1132">
        <v>31006</v>
      </c>
      <c r="K591" s="517">
        <v>1200</v>
      </c>
      <c r="L591" s="301">
        <v>1200</v>
      </c>
      <c r="M591" s="1117"/>
      <c r="N591" s="1006">
        <f>(100/L591)*M591</f>
        <v>0</v>
      </c>
    </row>
    <row r="592" spans="1:14" ht="15">
      <c r="A592" s="179">
        <v>819002</v>
      </c>
      <c r="B592" s="78"/>
      <c r="C592" s="120">
        <v>41</v>
      </c>
      <c r="D592" s="559" t="s">
        <v>235</v>
      </c>
      <c r="E592" s="589" t="s">
        <v>428</v>
      </c>
      <c r="F592" s="690">
        <v>410</v>
      </c>
      <c r="G592" s="690">
        <v>2</v>
      </c>
      <c r="H592" s="688"/>
      <c r="I592" s="502">
        <v>500</v>
      </c>
      <c r="J592" s="266">
        <v>448</v>
      </c>
      <c r="K592" s="749"/>
      <c r="L592" s="689"/>
      <c r="M592" s="1118"/>
      <c r="N592" s="1031"/>
    </row>
    <row r="593" spans="1:14" ht="15">
      <c r="A593" s="965">
        <v>821005</v>
      </c>
      <c r="B593" s="966">
        <v>40</v>
      </c>
      <c r="C593" s="967">
        <v>41</v>
      </c>
      <c r="D593" s="968" t="s">
        <v>75</v>
      </c>
      <c r="E593" s="969" t="s">
        <v>484</v>
      </c>
      <c r="F593" s="970"/>
      <c r="G593" s="970"/>
      <c r="H593" s="971"/>
      <c r="I593" s="972">
        <v>10500</v>
      </c>
      <c r="J593" s="973">
        <v>10500</v>
      </c>
      <c r="K593" s="971">
        <v>42000</v>
      </c>
      <c r="L593" s="972">
        <v>42000</v>
      </c>
      <c r="M593" s="1119">
        <v>10500</v>
      </c>
      <c r="N593" s="1031">
        <f>(100/L593)*M593</f>
        <v>25.000000000000004</v>
      </c>
    </row>
    <row r="594" spans="1:20" ht="15">
      <c r="A594" s="179">
        <v>821007</v>
      </c>
      <c r="B594" s="78"/>
      <c r="C594" s="120">
        <v>41</v>
      </c>
      <c r="D594" s="559" t="s">
        <v>75</v>
      </c>
      <c r="E594" s="589" t="s">
        <v>439</v>
      </c>
      <c r="F594" s="691">
        <v>47424</v>
      </c>
      <c r="G594" s="691">
        <v>47424</v>
      </c>
      <c r="H594" s="663">
        <v>47424</v>
      </c>
      <c r="I594" s="170">
        <v>47424</v>
      </c>
      <c r="J594" s="267">
        <v>47424</v>
      </c>
      <c r="K594" s="663">
        <v>47424</v>
      </c>
      <c r="L594" s="170">
        <v>47424</v>
      </c>
      <c r="M594" s="1120">
        <v>11856</v>
      </c>
      <c r="N594" s="1031">
        <f>(100/L594)*M594</f>
        <v>25</v>
      </c>
      <c r="T594" s="201"/>
    </row>
    <row r="595" spans="1:14" ht="15">
      <c r="A595" s="179">
        <v>821007</v>
      </c>
      <c r="B595" s="78">
        <v>50</v>
      </c>
      <c r="C595" s="120">
        <v>41</v>
      </c>
      <c r="D595" s="559" t="s">
        <v>75</v>
      </c>
      <c r="E595" s="587" t="s">
        <v>339</v>
      </c>
      <c r="F595" s="266">
        <v>14694</v>
      </c>
      <c r="G595" s="266">
        <v>14855</v>
      </c>
      <c r="H595" s="749">
        <v>14944</v>
      </c>
      <c r="I595" s="688">
        <v>14944</v>
      </c>
      <c r="J595" s="266">
        <v>14724</v>
      </c>
      <c r="K595" s="688">
        <v>14944</v>
      </c>
      <c r="L595" s="169">
        <v>14944</v>
      </c>
      <c r="M595" s="1118">
        <v>3806.79</v>
      </c>
      <c r="N595" s="1015">
        <f>(100/L595)*M595</f>
        <v>25.47370182012848</v>
      </c>
    </row>
    <row r="596" spans="1:14" ht="15.75" thickBot="1">
      <c r="A596" s="179">
        <v>821006</v>
      </c>
      <c r="B596" s="105">
        <v>20</v>
      </c>
      <c r="C596" s="120">
        <v>51</v>
      </c>
      <c r="D596" s="559" t="s">
        <v>75</v>
      </c>
      <c r="E596" s="587" t="s">
        <v>444</v>
      </c>
      <c r="F596" s="769"/>
      <c r="G596" s="769"/>
      <c r="H596" s="749">
        <v>500000</v>
      </c>
      <c r="I596" s="770">
        <v>499500</v>
      </c>
      <c r="J596" s="266">
        <v>498750</v>
      </c>
      <c r="K596" s="770"/>
      <c r="L596" s="771"/>
      <c r="M596" s="1118"/>
      <c r="N596" s="1128"/>
    </row>
    <row r="597" spans="1:14" ht="15.75" thickBot="1">
      <c r="A597" s="274"/>
      <c r="B597" s="98"/>
      <c r="C597" s="714"/>
      <c r="D597" s="588"/>
      <c r="E597" s="324" t="s">
        <v>338</v>
      </c>
      <c r="F597" s="325">
        <f>SUM(F591:F594)</f>
        <v>47834</v>
      </c>
      <c r="G597" s="325">
        <f>SUM(G591:G596)</f>
        <v>62281</v>
      </c>
      <c r="H597" s="326">
        <v>562368</v>
      </c>
      <c r="I597" s="325">
        <v>603868</v>
      </c>
      <c r="J597" s="171">
        <f>SUM(J590:J596)</f>
        <v>602852</v>
      </c>
      <c r="K597" s="326">
        <f>K591+K594+K595+K596+K593</f>
        <v>105568</v>
      </c>
      <c r="L597" s="171">
        <f>L591+L592+L594+L595+L593</f>
        <v>105568</v>
      </c>
      <c r="M597" s="1121">
        <f>M592+M594+M595+M593</f>
        <v>26162.79</v>
      </c>
      <c r="N597" s="1121">
        <f>(100/L597)*M597</f>
        <v>24.782879281600486</v>
      </c>
    </row>
    <row r="598" spans="1:14" ht="15.75" thickBot="1">
      <c r="A598" s="40"/>
      <c r="B598" s="40"/>
      <c r="C598" s="40"/>
      <c r="D598" s="167"/>
      <c r="E598" s="58" t="s">
        <v>66</v>
      </c>
      <c r="H598" s="268"/>
      <c r="I598" s="268"/>
      <c r="J598" s="268"/>
      <c r="K598" s="268"/>
      <c r="L598" s="268"/>
      <c r="M598" s="1122"/>
      <c r="N598" s="245"/>
    </row>
    <row r="599" spans="1:14" ht="15.75" thickBot="1">
      <c r="A599" s="40"/>
      <c r="B599" s="40"/>
      <c r="C599" s="40"/>
      <c r="D599" s="167"/>
      <c r="E599" s="59" t="s">
        <v>329</v>
      </c>
      <c r="F599" s="311">
        <f aca="true" t="shared" si="84" ref="F599:M599">F549</f>
        <v>964821</v>
      </c>
      <c r="G599" s="311">
        <f t="shared" si="84"/>
        <v>929776</v>
      </c>
      <c r="H599" s="30">
        <f t="shared" si="84"/>
        <v>1125808</v>
      </c>
      <c r="I599" s="318">
        <f t="shared" si="84"/>
        <v>1342740</v>
      </c>
      <c r="J599" s="318">
        <f t="shared" si="84"/>
        <v>1022713</v>
      </c>
      <c r="K599" s="30">
        <f t="shared" si="84"/>
        <v>1400248</v>
      </c>
      <c r="L599" s="30">
        <f t="shared" si="84"/>
        <v>1443388</v>
      </c>
      <c r="M599" s="1123">
        <f t="shared" si="84"/>
        <v>256905.29000000004</v>
      </c>
      <c r="N599" s="982">
        <f>(100/L599)*M599</f>
        <v>17.79876859167459</v>
      </c>
    </row>
    <row r="600" spans="1:14" ht="15.75" thickBot="1">
      <c r="A600" s="40"/>
      <c r="B600" s="40"/>
      <c r="C600" s="40"/>
      <c r="D600" s="126"/>
      <c r="E600" s="61" t="s">
        <v>330</v>
      </c>
      <c r="F600" s="64">
        <f>F550</f>
        <v>450283</v>
      </c>
      <c r="G600" s="64">
        <f>G550</f>
        <v>528258</v>
      </c>
      <c r="H600" s="316">
        <v>434000</v>
      </c>
      <c r="I600" s="319">
        <v>517728</v>
      </c>
      <c r="J600" s="311">
        <f>J548</f>
        <v>512521</v>
      </c>
      <c r="K600" s="316">
        <v>494200</v>
      </c>
      <c r="L600" s="311">
        <v>494200</v>
      </c>
      <c r="M600" s="1124">
        <v>105707.68</v>
      </c>
      <c r="N600" s="1129">
        <f>(100/L600)*M600</f>
        <v>21.389656009712667</v>
      </c>
    </row>
    <row r="601" spans="1:14" ht="15.75" thickBot="1">
      <c r="A601" s="40"/>
      <c r="B601" s="40"/>
      <c r="C601" s="40"/>
      <c r="D601" s="126"/>
      <c r="E601" s="309" t="s">
        <v>337</v>
      </c>
      <c r="F601" s="312">
        <v>42239</v>
      </c>
      <c r="G601" s="312">
        <v>140127</v>
      </c>
      <c r="H601" s="313">
        <v>1181151</v>
      </c>
      <c r="I601" s="64">
        <f>I588</f>
        <v>1563651</v>
      </c>
      <c r="J601" s="312">
        <v>1334713</v>
      </c>
      <c r="K601" s="64">
        <f>K588</f>
        <v>320907</v>
      </c>
      <c r="L601" s="312">
        <f>L588</f>
        <v>320907</v>
      </c>
      <c r="M601" s="1125">
        <f>M588</f>
        <v>7198.8</v>
      </c>
      <c r="N601" s="1099">
        <f>(100/L601)*M601</f>
        <v>2.2432667408314555</v>
      </c>
    </row>
    <row r="602" spans="1:14" ht="15.75" thickBot="1">
      <c r="A602" s="155"/>
      <c r="B602" s="155"/>
      <c r="C602" s="155"/>
      <c r="D602" s="126"/>
      <c r="E602" s="310" t="s">
        <v>338</v>
      </c>
      <c r="F602" s="314">
        <f>F597</f>
        <v>47834</v>
      </c>
      <c r="G602" s="314">
        <f>G597</f>
        <v>62281</v>
      </c>
      <c r="H602" s="314">
        <f>H597</f>
        <v>562368</v>
      </c>
      <c r="I602" s="320">
        <v>603868</v>
      </c>
      <c r="J602" s="314">
        <f>J597</f>
        <v>602852</v>
      </c>
      <c r="K602" s="320">
        <f>K597</f>
        <v>105568</v>
      </c>
      <c r="L602" s="314">
        <f>L597</f>
        <v>105568</v>
      </c>
      <c r="M602" s="1126">
        <f>M597</f>
        <v>26162.79</v>
      </c>
      <c r="N602" s="1130">
        <f>(100/L602)*M602</f>
        <v>24.782879281600486</v>
      </c>
    </row>
    <row r="603" spans="1:14" ht="15.75" thickBot="1">
      <c r="A603" s="155"/>
      <c r="B603" s="155"/>
      <c r="C603" s="155"/>
      <c r="D603" s="126"/>
      <c r="E603" s="58" t="s">
        <v>340</v>
      </c>
      <c r="F603" s="315">
        <f>SUM(F599:F602)</f>
        <v>1505177</v>
      </c>
      <c r="G603" s="315">
        <f>SUM(G599:G602)</f>
        <v>1660442</v>
      </c>
      <c r="H603" s="317">
        <f aca="true" t="shared" si="85" ref="H603:M603">H599+H600+H601+H602</f>
        <v>3303327</v>
      </c>
      <c r="I603" s="317">
        <f t="shared" si="85"/>
        <v>4027987</v>
      </c>
      <c r="J603" s="317">
        <f t="shared" si="85"/>
        <v>3472799</v>
      </c>
      <c r="K603" s="317">
        <f t="shared" si="85"/>
        <v>2320923</v>
      </c>
      <c r="L603" s="317">
        <f t="shared" si="85"/>
        <v>2364063</v>
      </c>
      <c r="M603" s="1127">
        <f t="shared" si="85"/>
        <v>395974.56</v>
      </c>
      <c r="N603" s="1131">
        <f>(100/L603)*M603</f>
        <v>16.749746516907546</v>
      </c>
    </row>
    <row r="604" ht="15">
      <c r="N604" s="218"/>
    </row>
    <row r="605" spans="5:13" ht="15">
      <c r="E605" t="s">
        <v>530</v>
      </c>
      <c r="F605" s="1150">
        <v>109688.7</v>
      </c>
      <c r="H605" t="s">
        <v>524</v>
      </c>
      <c r="I605" t="s">
        <v>538</v>
      </c>
      <c r="M605" s="1150">
        <v>62717.82</v>
      </c>
    </row>
    <row r="606" spans="5:13" ht="15">
      <c r="E606" t="s">
        <v>531</v>
      </c>
      <c r="F606" s="1150">
        <v>1979.55</v>
      </c>
      <c r="G606" t="s">
        <v>525</v>
      </c>
      <c r="I606" t="s">
        <v>534</v>
      </c>
      <c r="M606" s="1150">
        <v>177797</v>
      </c>
    </row>
    <row r="607" spans="5:13" ht="15">
      <c r="E607" t="s">
        <v>532</v>
      </c>
      <c r="F607" s="1150">
        <v>5344.11</v>
      </c>
      <c r="I607" t="s">
        <v>535</v>
      </c>
      <c r="M607" s="1150">
        <v>65013.08</v>
      </c>
    </row>
    <row r="608" spans="5:13" ht="15">
      <c r="E608" t="s">
        <v>533</v>
      </c>
      <c r="F608" s="1150">
        <v>1865.98</v>
      </c>
      <c r="I608" t="s">
        <v>536</v>
      </c>
      <c r="M608" s="1150">
        <v>346051.86</v>
      </c>
    </row>
    <row r="609" spans="5:6" ht="15">
      <c r="E609" t="s">
        <v>526</v>
      </c>
      <c r="F609" s="1150">
        <v>81020.5</v>
      </c>
    </row>
    <row r="610" spans="5:7" ht="15">
      <c r="E610" t="s">
        <v>527</v>
      </c>
      <c r="G610" t="s">
        <v>537</v>
      </c>
    </row>
    <row r="611" spans="5:6" ht="15">
      <c r="E611" t="s">
        <v>528</v>
      </c>
      <c r="F611" t="s">
        <v>529</v>
      </c>
    </row>
  </sheetData>
  <sheetProtection/>
  <mergeCells count="14">
    <mergeCell ref="N2:N3"/>
    <mergeCell ref="A2:A3"/>
    <mergeCell ref="E2:E3"/>
    <mergeCell ref="F2:F3"/>
    <mergeCell ref="G2:G3"/>
    <mergeCell ref="H2:H3"/>
    <mergeCell ref="I2:I3"/>
    <mergeCell ref="K2:K3"/>
    <mergeCell ref="L2:L3"/>
    <mergeCell ref="M2:M3"/>
    <mergeCell ref="F1:G1"/>
    <mergeCell ref="H1:J1"/>
    <mergeCell ref="K1:M1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91">
      <selection activeCell="A1" sqref="A1:M114"/>
    </sheetView>
  </sheetViews>
  <sheetFormatPr defaultColWidth="9.140625" defaultRowHeight="15"/>
  <cols>
    <col min="1" max="1" width="7.00390625" style="0" customWidth="1"/>
    <col min="2" max="3" width="4.140625" style="0" customWidth="1"/>
    <col min="4" max="4" width="34.28125" style="0" customWidth="1"/>
    <col min="5" max="5" width="8.57421875" style="0" customWidth="1"/>
    <col min="11" max="11" width="7.7109375" style="0" customWidth="1"/>
    <col min="12" max="12" width="10.57421875" style="0" customWidth="1"/>
    <col min="13" max="13" width="5.140625" style="0" customWidth="1"/>
  </cols>
  <sheetData>
    <row r="1" spans="1:13" ht="15.75">
      <c r="A1" s="362"/>
      <c r="B1" s="363"/>
      <c r="C1" s="363"/>
      <c r="D1" s="534" t="s">
        <v>0</v>
      </c>
      <c r="E1" s="1185" t="s">
        <v>1</v>
      </c>
      <c r="F1" s="1186"/>
      <c r="G1" s="1187" t="s">
        <v>451</v>
      </c>
      <c r="H1" s="1185"/>
      <c r="I1" s="1185"/>
      <c r="J1" s="1188" t="s">
        <v>509</v>
      </c>
      <c r="K1" s="1225"/>
      <c r="L1" s="1226"/>
      <c r="M1" s="853"/>
    </row>
    <row r="2" spans="1:13" ht="15">
      <c r="A2" s="366"/>
      <c r="B2" s="367" t="s">
        <v>2</v>
      </c>
      <c r="C2" s="368" t="s">
        <v>405</v>
      </c>
      <c r="D2" s="851" t="s">
        <v>3</v>
      </c>
      <c r="E2" s="1197">
        <v>2016</v>
      </c>
      <c r="F2" s="1199">
        <v>2017</v>
      </c>
      <c r="G2" s="1201" t="s">
        <v>4</v>
      </c>
      <c r="H2" s="1203" t="s">
        <v>5</v>
      </c>
      <c r="I2" s="1191" t="s">
        <v>514</v>
      </c>
      <c r="J2" s="1193" t="s">
        <v>4</v>
      </c>
      <c r="K2" s="1205" t="s">
        <v>5</v>
      </c>
      <c r="L2" s="1205" t="s">
        <v>539</v>
      </c>
      <c r="M2" s="854" t="s">
        <v>507</v>
      </c>
    </row>
    <row r="3" spans="1:13" ht="15.75" thickBot="1">
      <c r="A3" s="369" t="s">
        <v>6</v>
      </c>
      <c r="B3" s="370" t="s">
        <v>7</v>
      </c>
      <c r="C3" s="370"/>
      <c r="D3" s="852"/>
      <c r="E3" s="1198"/>
      <c r="F3" s="1200"/>
      <c r="G3" s="1202"/>
      <c r="H3" s="1204"/>
      <c r="I3" s="1192"/>
      <c r="J3" s="1223"/>
      <c r="K3" s="1224"/>
      <c r="L3" s="1224"/>
      <c r="M3" s="854"/>
    </row>
    <row r="4" spans="1:13" ht="15">
      <c r="A4" s="371">
        <v>100</v>
      </c>
      <c r="B4" s="372"/>
      <c r="C4" s="372"/>
      <c r="D4" s="526" t="s">
        <v>8</v>
      </c>
      <c r="E4" s="373">
        <f>E6+E7+E11</f>
        <v>946343</v>
      </c>
      <c r="F4" s="373">
        <f>F6+F7+F11</f>
        <v>1005383</v>
      </c>
      <c r="G4" s="374">
        <f>G5+G7+G11</f>
        <v>1009777</v>
      </c>
      <c r="H4" s="373">
        <f>H6+H7+H11</f>
        <v>1143317</v>
      </c>
      <c r="I4" s="375">
        <f>I6+I7+I11</f>
        <v>1141849</v>
      </c>
      <c r="J4" s="374">
        <f>J5+J7+J11</f>
        <v>1202747</v>
      </c>
      <c r="K4" s="373">
        <f>K5+K7+K11</f>
        <v>1246887</v>
      </c>
      <c r="L4" s="898">
        <f>L5+L7+L11</f>
        <v>638024.7200000001</v>
      </c>
      <c r="M4" s="899">
        <f aca="true" t="shared" si="0" ref="M4:M16">(100/K4)*L4</f>
        <v>51.169409898411004</v>
      </c>
    </row>
    <row r="5" spans="1:13" ht="15">
      <c r="A5" s="377">
        <v>110</v>
      </c>
      <c r="B5" s="378"/>
      <c r="C5" s="378"/>
      <c r="D5" s="527" t="s">
        <v>9</v>
      </c>
      <c r="E5" s="379">
        <v>727481</v>
      </c>
      <c r="F5" s="379">
        <v>797325</v>
      </c>
      <c r="G5" s="380">
        <v>800000</v>
      </c>
      <c r="H5" s="379">
        <v>927380</v>
      </c>
      <c r="I5" s="381">
        <v>927373</v>
      </c>
      <c r="J5" s="380">
        <v>1000580</v>
      </c>
      <c r="K5" s="379">
        <v>1043720</v>
      </c>
      <c r="L5" s="863">
        <v>525392.68</v>
      </c>
      <c r="M5" s="910">
        <f t="shared" si="0"/>
        <v>50.33847008776301</v>
      </c>
    </row>
    <row r="6" spans="1:13" ht="15">
      <c r="A6" s="383">
        <v>111003</v>
      </c>
      <c r="B6" s="384"/>
      <c r="C6" s="384">
        <v>41</v>
      </c>
      <c r="D6" s="528" t="s">
        <v>9</v>
      </c>
      <c r="E6" s="385">
        <v>727481</v>
      </c>
      <c r="F6" s="385">
        <v>797325</v>
      </c>
      <c r="G6" s="383">
        <v>800000</v>
      </c>
      <c r="H6" s="385">
        <v>927380</v>
      </c>
      <c r="I6" s="386">
        <v>927373</v>
      </c>
      <c r="J6" s="383">
        <v>1000580</v>
      </c>
      <c r="K6" s="385">
        <v>1043720</v>
      </c>
      <c r="L6" s="864">
        <v>525392.68</v>
      </c>
      <c r="M6" s="869">
        <f t="shared" si="0"/>
        <v>50.33847008776301</v>
      </c>
    </row>
    <row r="7" spans="1:13" ht="15">
      <c r="A7" s="380">
        <v>121</v>
      </c>
      <c r="B7" s="378"/>
      <c r="C7" s="378"/>
      <c r="D7" s="527" t="s">
        <v>10</v>
      </c>
      <c r="E7" s="389">
        <f aca="true" t="shared" si="1" ref="E7:L7">SUM(E8:E10)</f>
        <v>148792</v>
      </c>
      <c r="F7" s="389">
        <f t="shared" si="1"/>
        <v>135558</v>
      </c>
      <c r="G7" s="380">
        <f t="shared" si="1"/>
        <v>137400</v>
      </c>
      <c r="H7" s="389">
        <f t="shared" si="1"/>
        <v>137650</v>
      </c>
      <c r="I7" s="390">
        <f t="shared" si="1"/>
        <v>137973</v>
      </c>
      <c r="J7" s="380">
        <f t="shared" si="1"/>
        <v>128900</v>
      </c>
      <c r="K7" s="389">
        <f t="shared" si="1"/>
        <v>129900</v>
      </c>
      <c r="L7" s="863">
        <f t="shared" si="1"/>
        <v>62807.920000000006</v>
      </c>
      <c r="M7" s="910">
        <f t="shared" si="0"/>
        <v>48.35097767513472</v>
      </c>
    </row>
    <row r="8" spans="1:13" ht="15">
      <c r="A8" s="392">
        <v>121001</v>
      </c>
      <c r="B8" s="393"/>
      <c r="C8" s="393">
        <v>41</v>
      </c>
      <c r="D8" s="529" t="s">
        <v>11</v>
      </c>
      <c r="E8" s="394">
        <v>37331</v>
      </c>
      <c r="F8" s="394">
        <v>24740</v>
      </c>
      <c r="G8" s="392">
        <v>25000</v>
      </c>
      <c r="H8" s="394">
        <v>25000</v>
      </c>
      <c r="I8" s="395">
        <v>25188</v>
      </c>
      <c r="J8" s="392">
        <v>24500</v>
      </c>
      <c r="K8" s="394">
        <v>24500</v>
      </c>
      <c r="L8" s="865">
        <v>19382.15</v>
      </c>
      <c r="M8" s="870">
        <f t="shared" si="0"/>
        <v>79.11081632653062</v>
      </c>
    </row>
    <row r="9" spans="1:13" ht="15">
      <c r="A9" s="397">
        <v>121002</v>
      </c>
      <c r="B9" s="398"/>
      <c r="C9" s="398">
        <v>41</v>
      </c>
      <c r="D9" s="530" t="s">
        <v>12</v>
      </c>
      <c r="E9" s="399">
        <v>107937</v>
      </c>
      <c r="F9" s="399">
        <v>107586</v>
      </c>
      <c r="G9" s="397">
        <v>109000</v>
      </c>
      <c r="H9" s="399">
        <v>109000</v>
      </c>
      <c r="I9" s="400">
        <v>109158</v>
      </c>
      <c r="J9" s="397">
        <v>101000</v>
      </c>
      <c r="K9" s="399">
        <v>101000</v>
      </c>
      <c r="L9" s="866">
        <v>39455.97</v>
      </c>
      <c r="M9" s="871">
        <f t="shared" si="0"/>
        <v>39.06531683168317</v>
      </c>
    </row>
    <row r="10" spans="1:13" ht="15">
      <c r="A10" s="402">
        <v>121003</v>
      </c>
      <c r="B10" s="403"/>
      <c r="C10" s="403">
        <v>41</v>
      </c>
      <c r="D10" s="531" t="s">
        <v>401</v>
      </c>
      <c r="E10" s="404">
        <v>3524</v>
      </c>
      <c r="F10" s="404">
        <v>3232</v>
      </c>
      <c r="G10" s="402">
        <v>3400</v>
      </c>
      <c r="H10" s="404">
        <v>3650</v>
      </c>
      <c r="I10" s="405">
        <v>3627</v>
      </c>
      <c r="J10" s="402">
        <v>3400</v>
      </c>
      <c r="K10" s="404">
        <v>4400</v>
      </c>
      <c r="L10" s="867">
        <v>3969.8</v>
      </c>
      <c r="M10" s="872">
        <f t="shared" si="0"/>
        <v>90.22272727272728</v>
      </c>
    </row>
    <row r="11" spans="1:13" ht="15">
      <c r="A11" s="407">
        <v>130</v>
      </c>
      <c r="B11" s="378"/>
      <c r="C11" s="378"/>
      <c r="D11" s="527" t="s">
        <v>13</v>
      </c>
      <c r="E11" s="379">
        <f aca="true" t="shared" si="2" ref="E11:L11">SUM(E12:E17)</f>
        <v>70070</v>
      </c>
      <c r="F11" s="379">
        <f t="shared" si="2"/>
        <v>72500</v>
      </c>
      <c r="G11" s="380">
        <f t="shared" si="2"/>
        <v>72377</v>
      </c>
      <c r="H11" s="379">
        <f t="shared" si="2"/>
        <v>78287</v>
      </c>
      <c r="I11" s="409">
        <f t="shared" si="2"/>
        <v>76503</v>
      </c>
      <c r="J11" s="380">
        <f t="shared" si="2"/>
        <v>73267</v>
      </c>
      <c r="K11" s="379">
        <f t="shared" si="2"/>
        <v>73267</v>
      </c>
      <c r="L11" s="863">
        <f t="shared" si="2"/>
        <v>49824.12</v>
      </c>
      <c r="M11" s="911">
        <f t="shared" si="0"/>
        <v>68.00349406963572</v>
      </c>
    </row>
    <row r="12" spans="1:13" ht="15">
      <c r="A12" s="410">
        <v>133001</v>
      </c>
      <c r="B12" s="393"/>
      <c r="C12" s="393">
        <v>41</v>
      </c>
      <c r="D12" s="529" t="s">
        <v>14</v>
      </c>
      <c r="E12" s="394">
        <v>1886</v>
      </c>
      <c r="F12" s="394">
        <v>1954</v>
      </c>
      <c r="G12" s="392">
        <v>1960</v>
      </c>
      <c r="H12" s="394">
        <v>2070</v>
      </c>
      <c r="I12" s="412">
        <v>2064</v>
      </c>
      <c r="J12" s="392">
        <v>1850</v>
      </c>
      <c r="K12" s="394">
        <v>1850</v>
      </c>
      <c r="L12" s="865">
        <v>1636.89</v>
      </c>
      <c r="M12" s="871">
        <f t="shared" si="0"/>
        <v>88.48054054054055</v>
      </c>
    </row>
    <row r="13" spans="1:13" ht="15">
      <c r="A13" s="392">
        <v>133004</v>
      </c>
      <c r="B13" s="393"/>
      <c r="C13" s="393">
        <v>41</v>
      </c>
      <c r="D13" s="529" t="s">
        <v>375</v>
      </c>
      <c r="E13" s="394">
        <v>50</v>
      </c>
      <c r="F13" s="394"/>
      <c r="G13" s="392">
        <v>50</v>
      </c>
      <c r="H13" s="394">
        <v>100</v>
      </c>
      <c r="I13" s="395">
        <v>100</v>
      </c>
      <c r="J13" s="392">
        <v>50</v>
      </c>
      <c r="K13" s="394">
        <v>50</v>
      </c>
      <c r="L13" s="865">
        <v>50</v>
      </c>
      <c r="M13" s="873">
        <f t="shared" si="0"/>
        <v>100</v>
      </c>
    </row>
    <row r="14" spans="1:13" ht="15">
      <c r="A14" s="392">
        <v>133006</v>
      </c>
      <c r="B14" s="393"/>
      <c r="C14" s="393">
        <v>41</v>
      </c>
      <c r="D14" s="529" t="s">
        <v>17</v>
      </c>
      <c r="E14" s="394">
        <v>1130</v>
      </c>
      <c r="F14" s="394">
        <v>954</v>
      </c>
      <c r="G14" s="392">
        <v>1200</v>
      </c>
      <c r="H14" s="394">
        <v>1200</v>
      </c>
      <c r="I14" s="395">
        <v>1034</v>
      </c>
      <c r="J14" s="392">
        <v>1200</v>
      </c>
      <c r="K14" s="394">
        <v>1200</v>
      </c>
      <c r="L14" s="865">
        <v>697.62</v>
      </c>
      <c r="M14" s="873">
        <f t="shared" si="0"/>
        <v>58.135</v>
      </c>
    </row>
    <row r="15" spans="1:13" ht="15">
      <c r="A15" s="397">
        <v>133012</v>
      </c>
      <c r="B15" s="398"/>
      <c r="C15" s="398">
        <v>41</v>
      </c>
      <c r="D15" s="530" t="s">
        <v>344</v>
      </c>
      <c r="E15" s="413">
        <v>825</v>
      </c>
      <c r="F15" s="413">
        <v>2097</v>
      </c>
      <c r="G15" s="414">
        <v>2000</v>
      </c>
      <c r="H15" s="413">
        <v>2000</v>
      </c>
      <c r="I15" s="415">
        <v>1563</v>
      </c>
      <c r="J15" s="414">
        <v>2000</v>
      </c>
      <c r="K15" s="413">
        <v>2000</v>
      </c>
      <c r="L15" s="868">
        <v>701.72</v>
      </c>
      <c r="M15" s="873">
        <f t="shared" si="0"/>
        <v>35.086000000000006</v>
      </c>
    </row>
    <row r="16" spans="1:13" ht="15">
      <c r="A16" s="397">
        <v>133013</v>
      </c>
      <c r="B16" s="398"/>
      <c r="C16" s="398">
        <v>41</v>
      </c>
      <c r="D16" s="530" t="s">
        <v>15</v>
      </c>
      <c r="E16" s="413">
        <v>66179</v>
      </c>
      <c r="F16" s="413">
        <v>67495</v>
      </c>
      <c r="G16" s="414">
        <v>67000</v>
      </c>
      <c r="H16" s="413">
        <v>72750</v>
      </c>
      <c r="I16" s="415">
        <v>71742</v>
      </c>
      <c r="J16" s="414">
        <v>68000</v>
      </c>
      <c r="K16" s="413">
        <v>68000</v>
      </c>
      <c r="L16" s="868">
        <v>46737.89</v>
      </c>
      <c r="M16" s="873">
        <f t="shared" si="0"/>
        <v>68.7321911764706</v>
      </c>
    </row>
    <row r="17" spans="1:13" ht="15.75" thickBot="1">
      <c r="A17" s="392">
        <v>139002</v>
      </c>
      <c r="B17" s="393"/>
      <c r="C17" s="393">
        <v>41</v>
      </c>
      <c r="D17" s="529" t="s">
        <v>16</v>
      </c>
      <c r="E17" s="394"/>
      <c r="F17" s="394"/>
      <c r="G17" s="392">
        <v>167</v>
      </c>
      <c r="H17" s="394">
        <v>167</v>
      </c>
      <c r="I17" s="395"/>
      <c r="J17" s="392">
        <v>167</v>
      </c>
      <c r="K17" s="394">
        <v>167</v>
      </c>
      <c r="L17" s="865"/>
      <c r="M17" s="874"/>
    </row>
    <row r="18" spans="1:13" ht="15" customHeight="1" thickBot="1">
      <c r="A18" s="417">
        <v>200</v>
      </c>
      <c r="B18" s="418"/>
      <c r="C18" s="418"/>
      <c r="D18" s="532" t="s">
        <v>18</v>
      </c>
      <c r="E18" s="419">
        <f>E19+E20+E27+E33+E32+E51+E53</f>
        <v>137090</v>
      </c>
      <c r="F18" s="419">
        <f>F19+F20+F27+F33+F32+F51+F53</f>
        <v>108843</v>
      </c>
      <c r="G18" s="420">
        <f>G19+G20+G27+G31+G51+G53+G33</f>
        <v>140581</v>
      </c>
      <c r="H18" s="419">
        <f>H19+H20+H27+H33+H32+H51+H53+H31</f>
        <v>151607</v>
      </c>
      <c r="I18" s="421">
        <f>I20+I27+I31+I33+I51+I53</f>
        <v>139054</v>
      </c>
      <c r="J18" s="420">
        <f>J19+J20+J27+J31+J51+J53+J33</f>
        <v>124331</v>
      </c>
      <c r="K18" s="419">
        <f>K19+K20+K27+K33+K32+K51+K53</f>
        <v>133531</v>
      </c>
      <c r="L18" s="878">
        <f>L20+L27+L33+L32+L51+L53</f>
        <v>61823.98</v>
      </c>
      <c r="M18" s="875">
        <f aca="true" t="shared" si="3" ref="M18:M33">(100/K18)*L18</f>
        <v>46.299346219229996</v>
      </c>
    </row>
    <row r="19" spans="1:13" ht="15" hidden="1">
      <c r="A19" s="422">
        <v>211</v>
      </c>
      <c r="B19" s="423"/>
      <c r="C19" s="423"/>
      <c r="D19" s="533" t="s">
        <v>19</v>
      </c>
      <c r="E19" s="424">
        <v>0</v>
      </c>
      <c r="F19" s="424">
        <v>0</v>
      </c>
      <c r="G19" s="425">
        <v>0</v>
      </c>
      <c r="H19" s="424">
        <v>0</v>
      </c>
      <c r="I19" s="426">
        <v>0</v>
      </c>
      <c r="J19" s="425">
        <v>0</v>
      </c>
      <c r="K19" s="424">
        <v>0</v>
      </c>
      <c r="L19" s="879">
        <v>0</v>
      </c>
      <c r="M19" s="903" t="e">
        <f t="shared" si="3"/>
        <v>#DIV/0!</v>
      </c>
    </row>
    <row r="20" spans="1:13" ht="15">
      <c r="A20" s="380">
        <v>212</v>
      </c>
      <c r="B20" s="378"/>
      <c r="C20" s="378"/>
      <c r="D20" s="527" t="s">
        <v>20</v>
      </c>
      <c r="E20" s="389">
        <f aca="true" t="shared" si="4" ref="E20:L20">SUM(E21:E26)</f>
        <v>56811</v>
      </c>
      <c r="F20" s="389">
        <f t="shared" si="4"/>
        <v>50105</v>
      </c>
      <c r="G20" s="380">
        <f t="shared" si="4"/>
        <v>50420</v>
      </c>
      <c r="H20" s="389">
        <f t="shared" si="4"/>
        <v>54540</v>
      </c>
      <c r="I20" s="390">
        <f t="shared" si="4"/>
        <v>52984</v>
      </c>
      <c r="J20" s="380">
        <f t="shared" si="4"/>
        <v>49420</v>
      </c>
      <c r="K20" s="389">
        <f t="shared" si="4"/>
        <v>51920</v>
      </c>
      <c r="L20" s="880">
        <f t="shared" si="4"/>
        <v>26753.75</v>
      </c>
      <c r="M20" s="912">
        <f t="shared" si="3"/>
        <v>51.52879429892142</v>
      </c>
    </row>
    <row r="21" spans="1:13" ht="15">
      <c r="A21" s="392">
        <v>212001</v>
      </c>
      <c r="B21" s="393"/>
      <c r="C21" s="393">
        <v>41</v>
      </c>
      <c r="D21" s="529" t="s">
        <v>21</v>
      </c>
      <c r="E21" s="394">
        <v>1094</v>
      </c>
      <c r="F21" s="394">
        <v>1086</v>
      </c>
      <c r="G21" s="392">
        <v>1090</v>
      </c>
      <c r="H21" s="394">
        <v>1090</v>
      </c>
      <c r="I21" s="395">
        <v>1086</v>
      </c>
      <c r="J21" s="392">
        <v>1090</v>
      </c>
      <c r="K21" s="394">
        <v>1090</v>
      </c>
      <c r="L21" s="881">
        <v>1086.16</v>
      </c>
      <c r="M21" s="876">
        <f t="shared" si="3"/>
        <v>99.64770642201836</v>
      </c>
    </row>
    <row r="22" spans="1:13" ht="15">
      <c r="A22" s="397">
        <v>212002</v>
      </c>
      <c r="B22" s="398"/>
      <c r="C22" s="398">
        <v>41</v>
      </c>
      <c r="D22" s="530" t="s">
        <v>22</v>
      </c>
      <c r="E22" s="399">
        <v>1728</v>
      </c>
      <c r="F22" s="399">
        <v>1280</v>
      </c>
      <c r="G22" s="397">
        <v>1700</v>
      </c>
      <c r="H22" s="399">
        <v>1700</v>
      </c>
      <c r="I22" s="400">
        <v>1060</v>
      </c>
      <c r="J22" s="397">
        <v>1700</v>
      </c>
      <c r="K22" s="399">
        <v>1700</v>
      </c>
      <c r="L22" s="882">
        <v>607.35</v>
      </c>
      <c r="M22" s="877">
        <f t="shared" si="3"/>
        <v>35.726470588235294</v>
      </c>
    </row>
    <row r="23" spans="1:13" ht="15">
      <c r="A23" s="397">
        <v>212003</v>
      </c>
      <c r="B23" s="398">
        <v>1</v>
      </c>
      <c r="C23" s="398">
        <v>41</v>
      </c>
      <c r="D23" s="530" t="s">
        <v>23</v>
      </c>
      <c r="E23" s="399">
        <v>11152</v>
      </c>
      <c r="F23" s="399">
        <v>4360</v>
      </c>
      <c r="G23" s="397">
        <v>5000</v>
      </c>
      <c r="H23" s="399">
        <v>3500</v>
      </c>
      <c r="I23" s="400">
        <v>3480</v>
      </c>
      <c r="J23" s="397">
        <v>2500</v>
      </c>
      <c r="K23" s="399">
        <v>5000</v>
      </c>
      <c r="L23" s="882">
        <v>3797.79</v>
      </c>
      <c r="M23" s="877">
        <f t="shared" si="3"/>
        <v>75.9558</v>
      </c>
    </row>
    <row r="24" spans="1:13" ht="15">
      <c r="A24" s="397">
        <v>212003</v>
      </c>
      <c r="B24" s="398">
        <v>2</v>
      </c>
      <c r="C24" s="398">
        <v>41</v>
      </c>
      <c r="D24" s="530" t="s">
        <v>24</v>
      </c>
      <c r="E24" s="399">
        <v>41872</v>
      </c>
      <c r="F24" s="399">
        <v>42007</v>
      </c>
      <c r="G24" s="397">
        <v>41130</v>
      </c>
      <c r="H24" s="399">
        <v>41130</v>
      </c>
      <c r="I24" s="400">
        <v>40319</v>
      </c>
      <c r="J24" s="397">
        <v>41130</v>
      </c>
      <c r="K24" s="399">
        <v>41130</v>
      </c>
      <c r="L24" s="882">
        <v>19968.57</v>
      </c>
      <c r="M24" s="871">
        <f t="shared" si="3"/>
        <v>48.54989059080963</v>
      </c>
    </row>
    <row r="25" spans="1:13" ht="15">
      <c r="A25" s="428">
        <v>212003</v>
      </c>
      <c r="B25" s="429">
        <v>3</v>
      </c>
      <c r="C25" s="398">
        <v>41</v>
      </c>
      <c r="D25" s="530" t="s">
        <v>360</v>
      </c>
      <c r="E25" s="399">
        <v>351</v>
      </c>
      <c r="F25" s="399">
        <v>902</v>
      </c>
      <c r="G25" s="397">
        <v>1000</v>
      </c>
      <c r="H25" s="430">
        <v>6620</v>
      </c>
      <c r="I25" s="401">
        <v>6620</v>
      </c>
      <c r="J25" s="397">
        <v>2500</v>
      </c>
      <c r="K25" s="430">
        <v>2500</v>
      </c>
      <c r="L25" s="882">
        <v>1216.4</v>
      </c>
      <c r="M25" s="906">
        <f t="shared" si="3"/>
        <v>48.656000000000006</v>
      </c>
    </row>
    <row r="26" spans="1:13" ht="15">
      <c r="A26" s="431">
        <v>212004</v>
      </c>
      <c r="B26" s="432"/>
      <c r="C26" s="403">
        <v>41</v>
      </c>
      <c r="D26" s="531" t="s">
        <v>345</v>
      </c>
      <c r="E26" s="404">
        <v>614</v>
      </c>
      <c r="F26" s="404">
        <v>470</v>
      </c>
      <c r="G26" s="402">
        <v>500</v>
      </c>
      <c r="H26" s="433">
        <v>500</v>
      </c>
      <c r="I26" s="405">
        <v>419</v>
      </c>
      <c r="J26" s="402">
        <v>500</v>
      </c>
      <c r="K26" s="433">
        <v>500</v>
      </c>
      <c r="L26" s="883">
        <v>77.48</v>
      </c>
      <c r="M26" s="917">
        <f t="shared" si="3"/>
        <v>15.496000000000002</v>
      </c>
    </row>
    <row r="27" spans="1:13" ht="15">
      <c r="A27" s="380">
        <v>221</v>
      </c>
      <c r="B27" s="378"/>
      <c r="C27" s="378"/>
      <c r="D27" s="527" t="s">
        <v>25</v>
      </c>
      <c r="E27" s="389">
        <f aca="true" t="shared" si="5" ref="E27:L27">SUM(E28:E30)</f>
        <v>16886</v>
      </c>
      <c r="F27" s="389">
        <f t="shared" si="5"/>
        <v>9100</v>
      </c>
      <c r="G27" s="380">
        <f t="shared" si="5"/>
        <v>10300</v>
      </c>
      <c r="H27" s="389">
        <f t="shared" si="5"/>
        <v>10300</v>
      </c>
      <c r="I27" s="390">
        <f t="shared" si="5"/>
        <v>7935</v>
      </c>
      <c r="J27" s="380">
        <f t="shared" si="5"/>
        <v>8300</v>
      </c>
      <c r="K27" s="389">
        <f t="shared" si="5"/>
        <v>8500</v>
      </c>
      <c r="L27" s="880">
        <f t="shared" si="5"/>
        <v>5977</v>
      </c>
      <c r="M27" s="913">
        <f t="shared" si="3"/>
        <v>70.31764705882352</v>
      </c>
    </row>
    <row r="28" spans="1:13" ht="15">
      <c r="A28" s="434">
        <v>221004</v>
      </c>
      <c r="B28" s="411">
        <v>1</v>
      </c>
      <c r="C28" s="411">
        <v>41</v>
      </c>
      <c r="D28" s="538" t="s">
        <v>26</v>
      </c>
      <c r="E28" s="436">
        <v>9086</v>
      </c>
      <c r="F28" s="436">
        <v>5700</v>
      </c>
      <c r="G28" s="410">
        <v>7000</v>
      </c>
      <c r="H28" s="436">
        <v>7000</v>
      </c>
      <c r="I28" s="437">
        <v>5171</v>
      </c>
      <c r="J28" s="410">
        <v>5000</v>
      </c>
      <c r="K28" s="430">
        <v>5000</v>
      </c>
      <c r="L28" s="884">
        <v>2709</v>
      </c>
      <c r="M28" s="914">
        <f t="shared" si="3"/>
        <v>54.18</v>
      </c>
    </row>
    <row r="29" spans="1:13" ht="15">
      <c r="A29" s="397">
        <v>221004</v>
      </c>
      <c r="B29" s="393">
        <v>2</v>
      </c>
      <c r="C29" s="393">
        <v>41</v>
      </c>
      <c r="D29" s="529" t="s">
        <v>346</v>
      </c>
      <c r="E29" s="394">
        <v>7500</v>
      </c>
      <c r="F29" s="394">
        <v>3200</v>
      </c>
      <c r="G29" s="392">
        <v>3000</v>
      </c>
      <c r="H29" s="394">
        <v>3000</v>
      </c>
      <c r="I29" s="401">
        <v>2664</v>
      </c>
      <c r="J29" s="392">
        <v>3000</v>
      </c>
      <c r="K29" s="399">
        <v>3200</v>
      </c>
      <c r="L29" s="881">
        <v>3168</v>
      </c>
      <c r="M29" s="909">
        <f t="shared" si="3"/>
        <v>99</v>
      </c>
    </row>
    <row r="30" spans="1:13" ht="15">
      <c r="A30" s="438">
        <v>221005</v>
      </c>
      <c r="B30" s="432">
        <v>2</v>
      </c>
      <c r="C30" s="429">
        <v>41</v>
      </c>
      <c r="D30" s="536" t="s">
        <v>347</v>
      </c>
      <c r="E30" s="752">
        <v>300</v>
      </c>
      <c r="F30" s="752">
        <v>200</v>
      </c>
      <c r="G30" s="428">
        <v>300</v>
      </c>
      <c r="H30" s="399">
        <v>300</v>
      </c>
      <c r="I30" s="400">
        <v>100</v>
      </c>
      <c r="J30" s="428">
        <v>300</v>
      </c>
      <c r="K30" s="399">
        <v>300</v>
      </c>
      <c r="L30" s="885">
        <v>100</v>
      </c>
      <c r="M30" s="912">
        <f t="shared" si="3"/>
        <v>33.33333333333333</v>
      </c>
    </row>
    <row r="31" spans="1:21" ht="15">
      <c r="A31" s="377">
        <v>222</v>
      </c>
      <c r="B31" s="378"/>
      <c r="C31" s="378"/>
      <c r="D31" s="527" t="s">
        <v>27</v>
      </c>
      <c r="E31" s="832">
        <v>265</v>
      </c>
      <c r="F31" s="751">
        <v>15</v>
      </c>
      <c r="G31" s="380">
        <v>120</v>
      </c>
      <c r="H31" s="379">
        <v>120</v>
      </c>
      <c r="I31" s="381">
        <v>0</v>
      </c>
      <c r="J31" s="380">
        <v>120</v>
      </c>
      <c r="K31" s="379">
        <v>6620</v>
      </c>
      <c r="L31" s="886">
        <v>6536.46</v>
      </c>
      <c r="M31" s="915">
        <f t="shared" si="3"/>
        <v>98.73806646525681</v>
      </c>
      <c r="U31" s="203"/>
    </row>
    <row r="32" spans="1:13" ht="15">
      <c r="A32" s="383">
        <v>222003</v>
      </c>
      <c r="B32" s="384"/>
      <c r="C32" s="384">
        <v>41</v>
      </c>
      <c r="D32" s="528" t="s">
        <v>27</v>
      </c>
      <c r="E32" s="833">
        <v>265</v>
      </c>
      <c r="F32" s="387">
        <v>15</v>
      </c>
      <c r="G32" s="383">
        <v>120</v>
      </c>
      <c r="H32" s="385">
        <v>120</v>
      </c>
      <c r="I32" s="386">
        <v>0</v>
      </c>
      <c r="J32" s="383">
        <v>120</v>
      </c>
      <c r="K32" s="385">
        <v>6620</v>
      </c>
      <c r="L32" s="887">
        <v>6546.46</v>
      </c>
      <c r="M32" s="589">
        <f t="shared" si="3"/>
        <v>98.88912386706949</v>
      </c>
    </row>
    <row r="33" spans="1:13" ht="15">
      <c r="A33" s="380">
        <v>223</v>
      </c>
      <c r="B33" s="378"/>
      <c r="C33" s="378"/>
      <c r="D33" s="527" t="s">
        <v>28</v>
      </c>
      <c r="E33" s="391">
        <f>SUM(E34:E49)</f>
        <v>51880</v>
      </c>
      <c r="F33" s="391">
        <f>SUM(F34:F48)</f>
        <v>45347</v>
      </c>
      <c r="G33" s="380">
        <f>SUM(G35:G49)</f>
        <v>65271</v>
      </c>
      <c r="H33" s="389">
        <f>SUM(H34:H49)</f>
        <v>73661</v>
      </c>
      <c r="I33" s="390">
        <f>SUM(I34:I49)</f>
        <v>66717</v>
      </c>
      <c r="J33" s="380">
        <f>SUM(J35:J50)</f>
        <v>56021</v>
      </c>
      <c r="K33" s="389">
        <f>SUM(K35:K50)</f>
        <v>56021</v>
      </c>
      <c r="L33" s="880">
        <f>SUM(L35:L50)</f>
        <v>22223.63</v>
      </c>
      <c r="M33" s="916">
        <f t="shared" si="3"/>
        <v>39.67017725495796</v>
      </c>
    </row>
    <row r="34" spans="1:13" ht="15">
      <c r="A34" s="195">
        <v>223001</v>
      </c>
      <c r="B34" s="16"/>
      <c r="C34" s="16"/>
      <c r="D34" s="759" t="s">
        <v>424</v>
      </c>
      <c r="E34" s="198">
        <v>816</v>
      </c>
      <c r="F34" s="198"/>
      <c r="G34" s="195"/>
      <c r="H34" s="37">
        <v>9020</v>
      </c>
      <c r="I34" s="45">
        <v>9018</v>
      </c>
      <c r="J34" s="195"/>
      <c r="K34" s="37"/>
      <c r="L34" s="198"/>
      <c r="M34" s="900"/>
    </row>
    <row r="35" spans="1:13" ht="15">
      <c r="A35" s="392">
        <v>223001</v>
      </c>
      <c r="B35" s="393">
        <v>1</v>
      </c>
      <c r="C35" s="393">
        <v>41</v>
      </c>
      <c r="D35" s="529" t="s">
        <v>29</v>
      </c>
      <c r="E35" s="834">
        <v>24754</v>
      </c>
      <c r="F35" s="396">
        <v>6134</v>
      </c>
      <c r="G35" s="392">
        <v>1800</v>
      </c>
      <c r="H35" s="394">
        <v>2160</v>
      </c>
      <c r="I35" s="395">
        <v>2156</v>
      </c>
      <c r="J35" s="392">
        <v>1800</v>
      </c>
      <c r="K35" s="394">
        <v>1800</v>
      </c>
      <c r="L35" s="881">
        <v>1138.12</v>
      </c>
      <c r="M35" s="908">
        <f aca="true" t="shared" si="6" ref="M35:M40">(100/K35)*L35</f>
        <v>63.22888888888888</v>
      </c>
    </row>
    <row r="36" spans="1:13" ht="15">
      <c r="A36" s="397">
        <v>223001</v>
      </c>
      <c r="B36" s="398">
        <v>2</v>
      </c>
      <c r="C36" s="398">
        <v>41</v>
      </c>
      <c r="D36" s="530" t="s">
        <v>30</v>
      </c>
      <c r="E36" s="473">
        <v>717</v>
      </c>
      <c r="F36" s="401">
        <v>373</v>
      </c>
      <c r="G36" s="397">
        <v>500</v>
      </c>
      <c r="H36" s="399">
        <v>500</v>
      </c>
      <c r="I36" s="400">
        <v>487</v>
      </c>
      <c r="J36" s="397">
        <v>500</v>
      </c>
      <c r="K36" s="399">
        <v>500</v>
      </c>
      <c r="L36" s="882">
        <v>288</v>
      </c>
      <c r="M36" s="908">
        <f t="shared" si="6"/>
        <v>57.6</v>
      </c>
    </row>
    <row r="37" spans="1:13" ht="15">
      <c r="A37" s="397">
        <v>223001</v>
      </c>
      <c r="B37" s="398">
        <v>3</v>
      </c>
      <c r="C37" s="398">
        <v>41</v>
      </c>
      <c r="D37" s="530" t="s">
        <v>31</v>
      </c>
      <c r="E37" s="473">
        <v>3655</v>
      </c>
      <c r="F37" s="401">
        <v>6135</v>
      </c>
      <c r="G37" s="397">
        <v>6300</v>
      </c>
      <c r="H37" s="399">
        <v>6300</v>
      </c>
      <c r="I37" s="400">
        <v>2842</v>
      </c>
      <c r="J37" s="397">
        <v>3000</v>
      </c>
      <c r="K37" s="399">
        <v>3000</v>
      </c>
      <c r="L37" s="882">
        <v>1027.5</v>
      </c>
      <c r="M37" s="909">
        <f t="shared" si="6"/>
        <v>34.25</v>
      </c>
    </row>
    <row r="38" spans="1:13" ht="15">
      <c r="A38" s="397">
        <v>223001</v>
      </c>
      <c r="B38" s="398">
        <v>4</v>
      </c>
      <c r="C38" s="398">
        <v>41</v>
      </c>
      <c r="D38" s="530" t="s">
        <v>32</v>
      </c>
      <c r="E38" s="473">
        <v>1302</v>
      </c>
      <c r="F38" s="401">
        <v>648</v>
      </c>
      <c r="G38" s="397">
        <v>1500</v>
      </c>
      <c r="H38" s="399">
        <v>1500</v>
      </c>
      <c r="I38" s="400">
        <v>810</v>
      </c>
      <c r="J38" s="397">
        <v>1500</v>
      </c>
      <c r="K38" s="399">
        <v>1500</v>
      </c>
      <c r="L38" s="882">
        <v>432</v>
      </c>
      <c r="M38" s="906">
        <f t="shared" si="6"/>
        <v>28.8</v>
      </c>
    </row>
    <row r="39" spans="1:13" ht="15">
      <c r="A39" s="397">
        <v>223001</v>
      </c>
      <c r="B39" s="398">
        <v>5</v>
      </c>
      <c r="C39" s="398">
        <v>41</v>
      </c>
      <c r="D39" s="530" t="s">
        <v>33</v>
      </c>
      <c r="E39" s="394">
        <v>4</v>
      </c>
      <c r="F39" s="394">
        <v>4</v>
      </c>
      <c r="G39" s="397">
        <v>5</v>
      </c>
      <c r="H39" s="399">
        <v>5</v>
      </c>
      <c r="I39" s="400"/>
      <c r="J39" s="397">
        <v>5</v>
      </c>
      <c r="K39" s="399">
        <v>5</v>
      </c>
      <c r="L39" s="882"/>
      <c r="M39" s="906">
        <f t="shared" si="6"/>
        <v>0</v>
      </c>
    </row>
    <row r="40" spans="1:13" ht="15">
      <c r="A40" s="397">
        <v>223001</v>
      </c>
      <c r="B40" s="398">
        <v>6</v>
      </c>
      <c r="C40" s="398">
        <v>41</v>
      </c>
      <c r="D40" s="530" t="s">
        <v>34</v>
      </c>
      <c r="E40" s="399">
        <v>132</v>
      </c>
      <c r="F40" s="399">
        <v>114</v>
      </c>
      <c r="G40" s="397">
        <v>166</v>
      </c>
      <c r="H40" s="399">
        <v>166</v>
      </c>
      <c r="I40" s="400"/>
      <c r="J40" s="397">
        <v>166</v>
      </c>
      <c r="K40" s="399">
        <v>166</v>
      </c>
      <c r="L40" s="882">
        <v>111</v>
      </c>
      <c r="M40" s="908">
        <f t="shared" si="6"/>
        <v>66.86746987951808</v>
      </c>
    </row>
    <row r="41" spans="1:13" ht="15">
      <c r="A41" s="397">
        <v>223001</v>
      </c>
      <c r="B41" s="398">
        <v>7</v>
      </c>
      <c r="C41" s="398">
        <v>41</v>
      </c>
      <c r="D41" s="530" t="s">
        <v>38</v>
      </c>
      <c r="E41" s="399"/>
      <c r="F41" s="399"/>
      <c r="G41" s="397">
        <v>1000</v>
      </c>
      <c r="H41" s="399">
        <v>1000</v>
      </c>
      <c r="I41" s="400"/>
      <c r="J41" s="397"/>
      <c r="K41" s="399"/>
      <c r="L41" s="882"/>
      <c r="M41" s="909"/>
    </row>
    <row r="42" spans="1:13" ht="15">
      <c r="A42" s="397">
        <v>223001</v>
      </c>
      <c r="B42" s="398">
        <v>8</v>
      </c>
      <c r="C42" s="398">
        <v>41</v>
      </c>
      <c r="D42" s="530" t="s">
        <v>37</v>
      </c>
      <c r="E42" s="399">
        <v>26</v>
      </c>
      <c r="F42" s="399">
        <v>251</v>
      </c>
      <c r="G42" s="397">
        <v>500</v>
      </c>
      <c r="H42" s="399">
        <v>500</v>
      </c>
      <c r="I42" s="400">
        <v>53</v>
      </c>
      <c r="J42" s="397">
        <v>500</v>
      </c>
      <c r="K42" s="399">
        <v>500</v>
      </c>
      <c r="L42" s="882">
        <v>110.22</v>
      </c>
      <c r="M42" s="909">
        <f aca="true" t="shared" si="7" ref="M42:M55">(100/K42)*L42</f>
        <v>22.044</v>
      </c>
    </row>
    <row r="43" spans="1:13" ht="15">
      <c r="A43" s="397">
        <v>223001</v>
      </c>
      <c r="B43" s="398">
        <v>9</v>
      </c>
      <c r="C43" s="398">
        <v>41</v>
      </c>
      <c r="D43" s="530" t="s">
        <v>379</v>
      </c>
      <c r="E43" s="399">
        <v>349</v>
      </c>
      <c r="F43" s="399">
        <v>436</v>
      </c>
      <c r="G43" s="397">
        <v>500</v>
      </c>
      <c r="H43" s="399">
        <v>540</v>
      </c>
      <c r="I43" s="400">
        <v>539</v>
      </c>
      <c r="J43" s="397">
        <v>500</v>
      </c>
      <c r="K43" s="399">
        <v>500</v>
      </c>
      <c r="L43" s="882">
        <v>329.9</v>
      </c>
      <c r="M43" s="908">
        <f t="shared" si="7"/>
        <v>65.98</v>
      </c>
    </row>
    <row r="44" spans="1:13" ht="15">
      <c r="A44" s="392">
        <v>223001</v>
      </c>
      <c r="B44" s="393">
        <v>10</v>
      </c>
      <c r="C44" s="393">
        <v>41</v>
      </c>
      <c r="D44" s="529" t="s">
        <v>36</v>
      </c>
      <c r="E44" s="399">
        <v>1310</v>
      </c>
      <c r="F44" s="399">
        <v>6738</v>
      </c>
      <c r="G44" s="397">
        <v>5000</v>
      </c>
      <c r="H44" s="399">
        <v>7590</v>
      </c>
      <c r="I44" s="400">
        <v>7586</v>
      </c>
      <c r="J44" s="397">
        <v>5000</v>
      </c>
      <c r="K44" s="399">
        <v>5000</v>
      </c>
      <c r="L44" s="882">
        <v>2226</v>
      </c>
      <c r="M44" s="906">
        <f t="shared" si="7"/>
        <v>44.52</v>
      </c>
    </row>
    <row r="45" spans="1:13" ht="15">
      <c r="A45" s="428">
        <v>223001</v>
      </c>
      <c r="B45" s="429">
        <v>11</v>
      </c>
      <c r="C45" s="429">
        <v>41</v>
      </c>
      <c r="D45" s="536" t="s">
        <v>359</v>
      </c>
      <c r="E45" s="399">
        <v>66</v>
      </c>
      <c r="F45" s="399">
        <v>1674</v>
      </c>
      <c r="G45" s="397">
        <v>1500</v>
      </c>
      <c r="H45" s="399">
        <v>1500</v>
      </c>
      <c r="I45" s="400">
        <v>758</v>
      </c>
      <c r="J45" s="397">
        <v>1500</v>
      </c>
      <c r="K45" s="399">
        <v>1500</v>
      </c>
      <c r="L45" s="882">
        <v>1232.76</v>
      </c>
      <c r="M45" s="906">
        <f t="shared" si="7"/>
        <v>82.184</v>
      </c>
    </row>
    <row r="46" spans="1:13" ht="15">
      <c r="A46" s="428">
        <v>223001</v>
      </c>
      <c r="B46" s="429">
        <v>12</v>
      </c>
      <c r="C46" s="429">
        <v>41</v>
      </c>
      <c r="D46" s="759" t="s">
        <v>463</v>
      </c>
      <c r="E46" s="399"/>
      <c r="F46" s="399"/>
      <c r="G46" s="397"/>
      <c r="H46" s="399">
        <v>50</v>
      </c>
      <c r="I46" s="400">
        <v>10</v>
      </c>
      <c r="J46" s="397">
        <v>50</v>
      </c>
      <c r="K46" s="399">
        <v>50</v>
      </c>
      <c r="L46" s="882"/>
      <c r="M46" s="908">
        <f t="shared" si="7"/>
        <v>0</v>
      </c>
    </row>
    <row r="47" spans="1:13" ht="15">
      <c r="A47" s="397">
        <v>223002</v>
      </c>
      <c r="B47" s="398">
        <v>16</v>
      </c>
      <c r="C47" s="9" t="s">
        <v>510</v>
      </c>
      <c r="D47" s="530" t="s">
        <v>35</v>
      </c>
      <c r="E47" s="399">
        <v>3813</v>
      </c>
      <c r="F47" s="399">
        <v>6489</v>
      </c>
      <c r="G47" s="397">
        <v>7500</v>
      </c>
      <c r="H47" s="399">
        <v>7500</v>
      </c>
      <c r="I47" s="400">
        <v>7232</v>
      </c>
      <c r="J47" s="397">
        <v>7500</v>
      </c>
      <c r="K47" s="399">
        <v>7500</v>
      </c>
      <c r="L47" s="882">
        <v>3620</v>
      </c>
      <c r="M47" s="909">
        <f t="shared" si="7"/>
        <v>48.26666666666667</v>
      </c>
    </row>
    <row r="48" spans="1:13" ht="15">
      <c r="A48" s="397">
        <v>223003</v>
      </c>
      <c r="B48" s="398"/>
      <c r="C48" s="9">
        <v>41</v>
      </c>
      <c r="D48" s="360" t="s">
        <v>454</v>
      </c>
      <c r="E48" s="399">
        <v>14936</v>
      </c>
      <c r="F48" s="399">
        <v>16351</v>
      </c>
      <c r="G48" s="397">
        <v>25000</v>
      </c>
      <c r="H48" s="399">
        <v>13780</v>
      </c>
      <c r="I48" s="400">
        <v>13690</v>
      </c>
      <c r="J48" s="397">
        <v>9000</v>
      </c>
      <c r="K48" s="399">
        <v>9000</v>
      </c>
      <c r="L48" s="882">
        <v>3895.5</v>
      </c>
      <c r="M48" s="906">
        <f t="shared" si="7"/>
        <v>43.28333333333333</v>
      </c>
    </row>
    <row r="49" spans="1:13" ht="15">
      <c r="A49" s="397">
        <v>223003</v>
      </c>
      <c r="B49" s="398"/>
      <c r="C49" s="9" t="s">
        <v>450</v>
      </c>
      <c r="D49" s="360" t="s">
        <v>440</v>
      </c>
      <c r="E49" s="399"/>
      <c r="F49" s="399">
        <v>17777</v>
      </c>
      <c r="G49" s="397">
        <v>14000</v>
      </c>
      <c r="H49" s="399">
        <v>21550</v>
      </c>
      <c r="I49" s="400">
        <v>21536</v>
      </c>
      <c r="J49" s="397">
        <v>25000</v>
      </c>
      <c r="K49" s="399">
        <v>25000</v>
      </c>
      <c r="L49" s="882">
        <v>7812.63</v>
      </c>
      <c r="M49" s="901">
        <f t="shared" si="7"/>
        <v>31.25052</v>
      </c>
    </row>
    <row r="50" spans="1:13" ht="0.75" customHeight="1">
      <c r="A50" s="397">
        <v>223003</v>
      </c>
      <c r="B50" s="398">
        <v>1</v>
      </c>
      <c r="C50" s="398"/>
      <c r="D50" s="530" t="s">
        <v>39</v>
      </c>
      <c r="E50" s="399">
        <v>0</v>
      </c>
      <c r="F50" s="399">
        <v>0</v>
      </c>
      <c r="G50" s="397">
        <v>0</v>
      </c>
      <c r="H50" s="399">
        <v>0</v>
      </c>
      <c r="I50" s="400"/>
      <c r="J50" s="397">
        <v>0</v>
      </c>
      <c r="K50" s="399">
        <v>0</v>
      </c>
      <c r="L50" s="882"/>
      <c r="M50" s="901" t="e">
        <f t="shared" si="7"/>
        <v>#DIV/0!</v>
      </c>
    </row>
    <row r="51" spans="1:13" ht="15">
      <c r="A51" s="377">
        <v>240</v>
      </c>
      <c r="B51" s="408"/>
      <c r="C51" s="408"/>
      <c r="D51" s="527" t="s">
        <v>40</v>
      </c>
      <c r="E51" s="389">
        <f>SUM(E52:E52)</f>
        <v>71</v>
      </c>
      <c r="F51" s="389">
        <f>SUM(F52:F52)</f>
        <v>72</v>
      </c>
      <c r="G51" s="380">
        <f>SUM(G52:G52)</f>
        <v>70</v>
      </c>
      <c r="H51" s="389">
        <f>SUM(H52:H52)</f>
        <v>70</v>
      </c>
      <c r="I51" s="390">
        <v>45</v>
      </c>
      <c r="J51" s="380">
        <f>SUM(J52:J52)</f>
        <v>70</v>
      </c>
      <c r="K51" s="389">
        <f>SUM(K52:K52)</f>
        <v>70</v>
      </c>
      <c r="L51" s="880">
        <f>SUM(L52:L52)</f>
        <v>59.04</v>
      </c>
      <c r="M51" s="903">
        <f t="shared" si="7"/>
        <v>84.34285714285714</v>
      </c>
    </row>
    <row r="52" spans="1:13" ht="15">
      <c r="A52" s="410">
        <v>242000</v>
      </c>
      <c r="B52" s="411"/>
      <c r="C52" s="411"/>
      <c r="D52" s="538" t="s">
        <v>41</v>
      </c>
      <c r="E52" s="436">
        <v>71</v>
      </c>
      <c r="F52" s="436">
        <v>72</v>
      </c>
      <c r="G52" s="410">
        <v>70</v>
      </c>
      <c r="H52" s="436">
        <v>70</v>
      </c>
      <c r="I52" s="440">
        <v>45</v>
      </c>
      <c r="J52" s="410">
        <v>70</v>
      </c>
      <c r="K52" s="436">
        <v>70</v>
      </c>
      <c r="L52" s="884">
        <v>59.04</v>
      </c>
      <c r="M52" s="904">
        <f t="shared" si="7"/>
        <v>84.34285714285714</v>
      </c>
    </row>
    <row r="53" spans="1:13" ht="15">
      <c r="A53" s="377">
        <v>290</v>
      </c>
      <c r="B53" s="378"/>
      <c r="C53" s="378"/>
      <c r="D53" s="527" t="s">
        <v>42</v>
      </c>
      <c r="E53" s="379">
        <f aca="true" t="shared" si="8" ref="E53:L53">SUM(E54:E59)</f>
        <v>11177</v>
      </c>
      <c r="F53" s="379">
        <f t="shared" si="8"/>
        <v>4204</v>
      </c>
      <c r="G53" s="380">
        <f t="shared" si="8"/>
        <v>14400</v>
      </c>
      <c r="H53" s="379">
        <f t="shared" si="8"/>
        <v>12796</v>
      </c>
      <c r="I53" s="381">
        <f t="shared" si="8"/>
        <v>11373</v>
      </c>
      <c r="J53" s="380">
        <f t="shared" si="8"/>
        <v>10400</v>
      </c>
      <c r="K53" s="379">
        <f t="shared" si="8"/>
        <v>10400</v>
      </c>
      <c r="L53" s="886">
        <f t="shared" si="8"/>
        <v>264.1</v>
      </c>
      <c r="M53" s="905">
        <f t="shared" si="7"/>
        <v>2.5394230769230774</v>
      </c>
    </row>
    <row r="54" spans="1:13" ht="15">
      <c r="A54" s="392">
        <v>292017</v>
      </c>
      <c r="B54" s="393"/>
      <c r="C54" s="393"/>
      <c r="D54" s="529" t="s">
        <v>425</v>
      </c>
      <c r="E54" s="394">
        <v>5956</v>
      </c>
      <c r="F54" s="394"/>
      <c r="G54" s="392">
        <v>5000</v>
      </c>
      <c r="H54" s="394">
        <v>5000</v>
      </c>
      <c r="I54" s="829">
        <v>4709</v>
      </c>
      <c r="J54" s="410">
        <v>5000</v>
      </c>
      <c r="K54" s="394">
        <v>5000</v>
      </c>
      <c r="L54" s="881"/>
      <c r="M54" s="900">
        <f t="shared" si="7"/>
        <v>0</v>
      </c>
    </row>
    <row r="55" spans="1:13" ht="15">
      <c r="A55" s="397">
        <v>292008</v>
      </c>
      <c r="B55" s="398"/>
      <c r="C55" s="398">
        <v>41</v>
      </c>
      <c r="D55" s="530" t="s">
        <v>348</v>
      </c>
      <c r="E55" s="399">
        <v>3699</v>
      </c>
      <c r="F55" s="399">
        <v>3868</v>
      </c>
      <c r="G55" s="397">
        <v>9000</v>
      </c>
      <c r="H55" s="399">
        <v>7396</v>
      </c>
      <c r="I55" s="395">
        <v>6664</v>
      </c>
      <c r="J55" s="392">
        <v>5000</v>
      </c>
      <c r="K55" s="399">
        <v>5000</v>
      </c>
      <c r="L55" s="882">
        <v>264.1</v>
      </c>
      <c r="M55" s="906">
        <f t="shared" si="7"/>
        <v>5.282000000000001</v>
      </c>
    </row>
    <row r="56" spans="1:13" ht="0.75" customHeight="1">
      <c r="A56" s="397">
        <v>292012</v>
      </c>
      <c r="B56" s="398"/>
      <c r="C56" s="398"/>
      <c r="D56" s="530" t="s">
        <v>45</v>
      </c>
      <c r="E56" s="399"/>
      <c r="F56" s="399"/>
      <c r="G56" s="397"/>
      <c r="H56" s="399"/>
      <c r="I56" s="400"/>
      <c r="J56" s="397"/>
      <c r="K56" s="399"/>
      <c r="L56" s="882"/>
      <c r="M56" s="861">
        <v>0</v>
      </c>
    </row>
    <row r="57" spans="1:13" ht="15">
      <c r="A57" s="397">
        <v>292019</v>
      </c>
      <c r="B57" s="398"/>
      <c r="C57" s="398">
        <v>41</v>
      </c>
      <c r="D57" s="530" t="s">
        <v>361</v>
      </c>
      <c r="E57" s="399">
        <v>1469</v>
      </c>
      <c r="F57" s="399"/>
      <c r="G57" s="397"/>
      <c r="H57" s="399"/>
      <c r="I57" s="400"/>
      <c r="J57" s="397"/>
      <c r="K57" s="399"/>
      <c r="L57" s="882"/>
      <c r="M57" s="861"/>
    </row>
    <row r="58" spans="1:13" ht="15">
      <c r="A58" s="397">
        <v>292027</v>
      </c>
      <c r="B58" s="398"/>
      <c r="C58" s="398">
        <v>41</v>
      </c>
      <c r="D58" s="530" t="s">
        <v>43</v>
      </c>
      <c r="E58" s="399">
        <v>53</v>
      </c>
      <c r="F58" s="399">
        <v>8</v>
      </c>
      <c r="G58" s="397">
        <v>100</v>
      </c>
      <c r="H58" s="399">
        <v>100</v>
      </c>
      <c r="I58" s="400"/>
      <c r="J58" s="397">
        <v>100</v>
      </c>
      <c r="K58" s="399">
        <v>100</v>
      </c>
      <c r="L58" s="882"/>
      <c r="M58" s="906">
        <f aca="true" t="shared" si="9" ref="M58:M63">(100/K58)*L58</f>
        <v>0</v>
      </c>
    </row>
    <row r="59" spans="1:13" ht="15.75" thickBot="1">
      <c r="A59" s="392">
        <v>292027</v>
      </c>
      <c r="B59" s="398">
        <v>1</v>
      </c>
      <c r="C59" s="398">
        <v>41</v>
      </c>
      <c r="D59" s="530" t="s">
        <v>44</v>
      </c>
      <c r="E59" s="399"/>
      <c r="F59" s="399">
        <v>328</v>
      </c>
      <c r="G59" s="397">
        <v>300</v>
      </c>
      <c r="H59" s="399">
        <v>300</v>
      </c>
      <c r="I59" s="400"/>
      <c r="J59" s="397">
        <v>300</v>
      </c>
      <c r="K59" s="399">
        <v>300</v>
      </c>
      <c r="L59" s="882"/>
      <c r="M59" s="907">
        <f t="shared" si="9"/>
        <v>0</v>
      </c>
    </row>
    <row r="60" spans="1:13" ht="15.75" thickBot="1">
      <c r="A60" s="441">
        <v>300</v>
      </c>
      <c r="B60" s="418"/>
      <c r="C60" s="418"/>
      <c r="D60" s="532" t="s">
        <v>46</v>
      </c>
      <c r="E60" s="442">
        <f aca="true" t="shared" si="10" ref="E60:L60">SUM(E61:E82)</f>
        <v>446644</v>
      </c>
      <c r="F60" s="442">
        <f t="shared" si="10"/>
        <v>427260</v>
      </c>
      <c r="G60" s="441">
        <f t="shared" si="10"/>
        <v>409450</v>
      </c>
      <c r="H60" s="442">
        <f t="shared" si="10"/>
        <v>516476</v>
      </c>
      <c r="I60" s="443">
        <f t="shared" si="10"/>
        <v>418247</v>
      </c>
      <c r="J60" s="441">
        <f t="shared" si="10"/>
        <v>524150</v>
      </c>
      <c r="K60" s="442">
        <f t="shared" si="10"/>
        <v>555001</v>
      </c>
      <c r="L60" s="890">
        <f t="shared" si="10"/>
        <v>335156.01</v>
      </c>
      <c r="M60" s="420">
        <f t="shared" si="9"/>
        <v>60.38836146241178</v>
      </c>
    </row>
    <row r="61" spans="1:13" ht="15">
      <c r="A61" s="445">
        <v>311000</v>
      </c>
      <c r="B61" s="446">
        <v>1</v>
      </c>
      <c r="C61" s="446">
        <v>71</v>
      </c>
      <c r="D61" s="539" t="s">
        <v>47</v>
      </c>
      <c r="E61" s="447">
        <v>4100</v>
      </c>
      <c r="F61" s="447">
        <v>3700</v>
      </c>
      <c r="G61" s="445">
        <v>1500</v>
      </c>
      <c r="H61" s="447">
        <v>4780</v>
      </c>
      <c r="I61" s="448">
        <v>4776</v>
      </c>
      <c r="J61" s="445">
        <v>1500</v>
      </c>
      <c r="K61" s="447">
        <v>1500</v>
      </c>
      <c r="L61" s="891">
        <v>800</v>
      </c>
      <c r="M61" s="908">
        <f t="shared" si="9"/>
        <v>53.333333333333336</v>
      </c>
    </row>
    <row r="62" spans="1:13" ht="15">
      <c r="A62" s="392">
        <v>312001</v>
      </c>
      <c r="B62" s="393">
        <v>1</v>
      </c>
      <c r="C62" s="393">
        <v>111</v>
      </c>
      <c r="D62" s="529" t="s">
        <v>48</v>
      </c>
      <c r="E62" s="394">
        <v>344242</v>
      </c>
      <c r="F62" s="394">
        <v>372215</v>
      </c>
      <c r="G62" s="392">
        <v>367000</v>
      </c>
      <c r="H62" s="394">
        <v>378409</v>
      </c>
      <c r="I62" s="395">
        <v>377128</v>
      </c>
      <c r="J62" s="392">
        <v>395000</v>
      </c>
      <c r="K62" s="394">
        <v>410551</v>
      </c>
      <c r="L62" s="881">
        <v>205380.4</v>
      </c>
      <c r="M62" s="906">
        <f t="shared" si="9"/>
        <v>50.025551027765125</v>
      </c>
    </row>
    <row r="63" spans="1:13" ht="15">
      <c r="A63" s="392">
        <v>312001</v>
      </c>
      <c r="B63" s="393">
        <v>2</v>
      </c>
      <c r="C63" s="393">
        <v>111</v>
      </c>
      <c r="D63" s="529" t="s">
        <v>402</v>
      </c>
      <c r="E63" s="399">
        <v>2576</v>
      </c>
      <c r="F63" s="399">
        <v>2536</v>
      </c>
      <c r="G63" s="397">
        <v>2800</v>
      </c>
      <c r="H63" s="399">
        <v>3000</v>
      </c>
      <c r="I63" s="400">
        <v>2997</v>
      </c>
      <c r="J63" s="397">
        <v>3000</v>
      </c>
      <c r="K63" s="399">
        <v>3001</v>
      </c>
      <c r="L63" s="882">
        <v>3000.63</v>
      </c>
      <c r="M63" s="906">
        <f t="shared" si="9"/>
        <v>99.98767077640787</v>
      </c>
    </row>
    <row r="64" spans="1:13" ht="15">
      <c r="A64" s="392">
        <v>312001</v>
      </c>
      <c r="B64" s="393">
        <v>3</v>
      </c>
      <c r="C64" s="393">
        <v>111</v>
      </c>
      <c r="D64" s="529" t="s">
        <v>380</v>
      </c>
      <c r="E64" s="399">
        <v>3122</v>
      </c>
      <c r="F64" s="399"/>
      <c r="G64" s="397"/>
      <c r="H64" s="399"/>
      <c r="I64" s="400"/>
      <c r="J64" s="397"/>
      <c r="K64" s="399"/>
      <c r="L64" s="882"/>
      <c r="M64" s="906"/>
    </row>
    <row r="65" spans="1:13" ht="15">
      <c r="A65" s="392">
        <v>312001</v>
      </c>
      <c r="B65" s="393">
        <v>4</v>
      </c>
      <c r="C65" s="393">
        <v>111</v>
      </c>
      <c r="D65" s="529" t="s">
        <v>381</v>
      </c>
      <c r="E65" s="399">
        <v>24547</v>
      </c>
      <c r="F65" s="399">
        <v>5853</v>
      </c>
      <c r="G65" s="397">
        <v>8200</v>
      </c>
      <c r="H65" s="399">
        <v>8200</v>
      </c>
      <c r="I65" s="400">
        <v>7073</v>
      </c>
      <c r="J65" s="397"/>
      <c r="K65" s="399">
        <v>8500</v>
      </c>
      <c r="L65" s="882">
        <v>2146.44</v>
      </c>
      <c r="M65" s="906">
        <f>(100/K65)*L65</f>
        <v>25.252235294117646</v>
      </c>
    </row>
    <row r="66" spans="1:13" ht="15">
      <c r="A66" s="397">
        <v>312001</v>
      </c>
      <c r="B66" s="398">
        <v>5</v>
      </c>
      <c r="C66" s="398">
        <v>111</v>
      </c>
      <c r="D66" s="530" t="s">
        <v>49</v>
      </c>
      <c r="E66" s="399">
        <v>608</v>
      </c>
      <c r="F66" s="399">
        <v>613</v>
      </c>
      <c r="G66" s="397">
        <v>800</v>
      </c>
      <c r="H66" s="399">
        <v>871</v>
      </c>
      <c r="I66" s="400">
        <v>871</v>
      </c>
      <c r="J66" s="397">
        <v>1000</v>
      </c>
      <c r="K66" s="399">
        <v>7999</v>
      </c>
      <c r="L66" s="882">
        <v>7927.2</v>
      </c>
      <c r="M66" s="909">
        <f>(100/K66)*L66</f>
        <v>99.10238779847481</v>
      </c>
    </row>
    <row r="67" spans="1:13" ht="15">
      <c r="A67" s="428">
        <v>312001</v>
      </c>
      <c r="B67" s="429">
        <v>6</v>
      </c>
      <c r="C67" s="429">
        <v>111</v>
      </c>
      <c r="D67" s="536" t="s">
        <v>403</v>
      </c>
      <c r="E67" s="399">
        <v>248</v>
      </c>
      <c r="F67" s="399">
        <v>244</v>
      </c>
      <c r="G67" s="397">
        <v>250</v>
      </c>
      <c r="H67" s="399">
        <v>250</v>
      </c>
      <c r="I67" s="400">
        <v>246</v>
      </c>
      <c r="J67" s="397">
        <v>250</v>
      </c>
      <c r="K67" s="399">
        <v>250</v>
      </c>
      <c r="L67" s="882">
        <v>243.23</v>
      </c>
      <c r="M67" s="908">
        <f>(100/K67)*L67</f>
        <v>97.292</v>
      </c>
    </row>
    <row r="68" spans="1:13" ht="15">
      <c r="A68" s="397">
        <v>312001</v>
      </c>
      <c r="B68" s="398">
        <v>7</v>
      </c>
      <c r="C68" s="398">
        <v>111</v>
      </c>
      <c r="D68" s="530" t="s">
        <v>50</v>
      </c>
      <c r="E68" s="399">
        <v>116</v>
      </c>
      <c r="F68" s="399">
        <v>116</v>
      </c>
      <c r="G68" s="397">
        <v>200</v>
      </c>
      <c r="H68" s="399">
        <v>200</v>
      </c>
      <c r="I68" s="400">
        <v>133</v>
      </c>
      <c r="J68" s="397">
        <v>200</v>
      </c>
      <c r="K68" s="399">
        <v>200</v>
      </c>
      <c r="L68" s="882">
        <v>66.4</v>
      </c>
      <c r="M68" s="906">
        <f>(100/K68)*L68</f>
        <v>33.2</v>
      </c>
    </row>
    <row r="69" spans="1:13" ht="15">
      <c r="A69" s="397">
        <v>312001</v>
      </c>
      <c r="B69" s="398">
        <v>8</v>
      </c>
      <c r="C69" s="398">
        <v>111</v>
      </c>
      <c r="D69" s="530" t="s">
        <v>372</v>
      </c>
      <c r="E69" s="399">
        <v>1174</v>
      </c>
      <c r="F69" s="399"/>
      <c r="G69" s="397"/>
      <c r="H69" s="399"/>
      <c r="I69" s="400"/>
      <c r="J69" s="397"/>
      <c r="K69" s="399"/>
      <c r="L69" s="882"/>
      <c r="M69" s="909"/>
    </row>
    <row r="70" spans="1:13" ht="15">
      <c r="A70" s="397">
        <v>312001</v>
      </c>
      <c r="B70" s="398">
        <v>9</v>
      </c>
      <c r="C70" s="398">
        <v>111</v>
      </c>
      <c r="D70" s="530" t="s">
        <v>51</v>
      </c>
      <c r="E70" s="399">
        <v>3893</v>
      </c>
      <c r="F70" s="399">
        <v>4985</v>
      </c>
      <c r="G70" s="397">
        <v>5000</v>
      </c>
      <c r="H70" s="399">
        <v>5000</v>
      </c>
      <c r="I70" s="400">
        <v>4226</v>
      </c>
      <c r="J70" s="397">
        <v>5000</v>
      </c>
      <c r="K70" s="399">
        <v>5000</v>
      </c>
      <c r="L70" s="882">
        <v>4568.65</v>
      </c>
      <c r="M70" s="908">
        <f>(100/K70)*L70</f>
        <v>91.37299999999999</v>
      </c>
    </row>
    <row r="71" spans="1:13" ht="15">
      <c r="A71" s="397">
        <v>312001</v>
      </c>
      <c r="B71" s="398">
        <v>10</v>
      </c>
      <c r="C71" s="398">
        <v>111</v>
      </c>
      <c r="D71" s="530" t="s">
        <v>52</v>
      </c>
      <c r="E71" s="399">
        <v>2032</v>
      </c>
      <c r="F71" s="399">
        <v>1316</v>
      </c>
      <c r="G71" s="397">
        <v>2500</v>
      </c>
      <c r="H71" s="399">
        <v>2500</v>
      </c>
      <c r="I71" s="400">
        <v>2370</v>
      </c>
      <c r="J71" s="397">
        <v>7500</v>
      </c>
      <c r="K71" s="399">
        <v>7500</v>
      </c>
      <c r="L71" s="882">
        <v>4552.07</v>
      </c>
      <c r="M71" s="906">
        <f>(100/K71)*L71</f>
        <v>60.694266666666664</v>
      </c>
    </row>
    <row r="72" spans="1:13" ht="15" hidden="1">
      <c r="A72" s="438">
        <v>312001</v>
      </c>
      <c r="B72" s="398">
        <v>10</v>
      </c>
      <c r="C72" s="398"/>
      <c r="D72" s="536" t="s">
        <v>53</v>
      </c>
      <c r="E72" s="430">
        <v>0</v>
      </c>
      <c r="F72" s="430">
        <v>0</v>
      </c>
      <c r="G72" s="428"/>
      <c r="H72" s="430">
        <v>0</v>
      </c>
      <c r="I72" s="437">
        <v>0</v>
      </c>
      <c r="J72" s="428"/>
      <c r="K72" s="430"/>
      <c r="L72" s="885"/>
      <c r="M72" s="906"/>
    </row>
    <row r="73" spans="1:13" ht="15">
      <c r="A73" s="397">
        <v>312001</v>
      </c>
      <c r="B73" s="393">
        <v>11</v>
      </c>
      <c r="C73" s="393">
        <v>111</v>
      </c>
      <c r="D73" s="530" t="s">
        <v>54</v>
      </c>
      <c r="E73" s="399">
        <v>447</v>
      </c>
      <c r="F73" s="399">
        <v>353</v>
      </c>
      <c r="G73" s="397">
        <v>300</v>
      </c>
      <c r="H73" s="399">
        <v>300</v>
      </c>
      <c r="I73" s="400">
        <v>210</v>
      </c>
      <c r="J73" s="397">
        <v>300</v>
      </c>
      <c r="K73" s="399">
        <v>300</v>
      </c>
      <c r="L73" s="882"/>
      <c r="M73" s="909">
        <f>(100/K73)*L73</f>
        <v>0</v>
      </c>
    </row>
    <row r="74" spans="1:13" ht="15">
      <c r="A74" s="397">
        <v>312001</v>
      </c>
      <c r="B74" s="450">
        <v>12</v>
      </c>
      <c r="C74" s="398">
        <v>111</v>
      </c>
      <c r="D74" s="360" t="s">
        <v>464</v>
      </c>
      <c r="E74" s="399"/>
      <c r="F74" s="399"/>
      <c r="G74" s="397"/>
      <c r="H74" s="399">
        <v>1200</v>
      </c>
      <c r="I74" s="400">
        <v>1200</v>
      </c>
      <c r="J74" s="397"/>
      <c r="K74" s="399"/>
      <c r="L74" s="882"/>
      <c r="M74" s="909"/>
    </row>
    <row r="75" spans="1:13" ht="15">
      <c r="A75" s="392">
        <v>312001</v>
      </c>
      <c r="B75" s="451">
        <v>13</v>
      </c>
      <c r="C75" s="835">
        <v>111</v>
      </c>
      <c r="D75" s="530" t="s">
        <v>55</v>
      </c>
      <c r="E75" s="399">
        <v>385</v>
      </c>
      <c r="F75" s="399">
        <v>280</v>
      </c>
      <c r="G75" s="397"/>
      <c r="H75" s="399"/>
      <c r="I75" s="400"/>
      <c r="J75" s="397"/>
      <c r="K75" s="399"/>
      <c r="L75" s="882"/>
      <c r="M75" s="908"/>
    </row>
    <row r="76" spans="1:13" ht="15">
      <c r="A76" s="392">
        <v>312001</v>
      </c>
      <c r="B76" s="450">
        <v>14</v>
      </c>
      <c r="C76" s="452">
        <v>111</v>
      </c>
      <c r="D76" s="529" t="s">
        <v>56</v>
      </c>
      <c r="E76" s="394">
        <v>3689</v>
      </c>
      <c r="F76" s="394">
        <v>4460</v>
      </c>
      <c r="G76" s="392">
        <v>4900</v>
      </c>
      <c r="H76" s="394">
        <v>5400</v>
      </c>
      <c r="I76" s="395">
        <v>5356</v>
      </c>
      <c r="J76" s="392">
        <v>4900</v>
      </c>
      <c r="K76" s="394">
        <v>4900</v>
      </c>
      <c r="L76" s="881">
        <v>4156</v>
      </c>
      <c r="M76" s="906">
        <f>(100/K76)*L76</f>
        <v>84.81632653061224</v>
      </c>
    </row>
    <row r="77" spans="1:13" ht="15">
      <c r="A77" s="397">
        <v>312001</v>
      </c>
      <c r="B77" s="398">
        <v>16</v>
      </c>
      <c r="C77" s="398">
        <v>111</v>
      </c>
      <c r="D77" s="530" t="s">
        <v>373</v>
      </c>
      <c r="E77" s="399">
        <v>5577</v>
      </c>
      <c r="F77" s="399">
        <v>29913</v>
      </c>
      <c r="G77" s="397">
        <v>16000</v>
      </c>
      <c r="H77" s="399">
        <v>11700</v>
      </c>
      <c r="I77" s="400">
        <v>11661</v>
      </c>
      <c r="J77" s="397"/>
      <c r="K77" s="399"/>
      <c r="L77" s="882"/>
      <c r="M77" s="908"/>
    </row>
    <row r="78" spans="1:13" ht="15">
      <c r="A78" s="397">
        <v>312001</v>
      </c>
      <c r="B78" s="450">
        <v>15</v>
      </c>
      <c r="C78" s="398">
        <v>111</v>
      </c>
      <c r="D78" s="530" t="s">
        <v>57</v>
      </c>
      <c r="E78" s="472">
        <v>6000</v>
      </c>
      <c r="F78" s="472"/>
      <c r="G78" s="397"/>
      <c r="H78" s="472"/>
      <c r="I78" s="521"/>
      <c r="J78" s="397"/>
      <c r="K78" s="472"/>
      <c r="L78" s="892"/>
      <c r="M78" s="909"/>
    </row>
    <row r="79" spans="1:13" ht="15">
      <c r="A79" s="397">
        <v>312001</v>
      </c>
      <c r="B79" s="398">
        <v>17</v>
      </c>
      <c r="C79" s="454">
        <v>111</v>
      </c>
      <c r="D79" s="535" t="s">
        <v>57</v>
      </c>
      <c r="E79" s="472">
        <v>1000</v>
      </c>
      <c r="F79" s="472">
        <v>275</v>
      </c>
      <c r="G79" s="397"/>
      <c r="H79" s="472"/>
      <c r="I79" s="521"/>
      <c r="J79" s="397"/>
      <c r="K79" s="472"/>
      <c r="L79" s="892"/>
      <c r="M79" s="909"/>
    </row>
    <row r="80" spans="1:13" ht="15">
      <c r="A80" s="399">
        <v>312011</v>
      </c>
      <c r="B80" s="393"/>
      <c r="C80" s="450">
        <v>111</v>
      </c>
      <c r="D80" s="360" t="s">
        <v>416</v>
      </c>
      <c r="E80" s="519"/>
      <c r="F80" s="519">
        <v>401</v>
      </c>
      <c r="G80" s="392"/>
      <c r="H80" s="519"/>
      <c r="I80" s="520"/>
      <c r="J80" s="392"/>
      <c r="K80" s="519"/>
      <c r="L80" s="881"/>
      <c r="M80" s="906"/>
    </row>
    <row r="81" spans="1:13" ht="15">
      <c r="A81" s="399">
        <v>312001</v>
      </c>
      <c r="B81" s="450">
        <v>18</v>
      </c>
      <c r="C81" s="450">
        <v>111</v>
      </c>
      <c r="D81" s="360" t="s">
        <v>486</v>
      </c>
      <c r="E81" s="472"/>
      <c r="F81" s="473"/>
      <c r="G81" s="428"/>
      <c r="H81" s="399">
        <v>94666</v>
      </c>
      <c r="I81" s="473"/>
      <c r="J81" s="397">
        <v>105500</v>
      </c>
      <c r="K81" s="399">
        <v>105300</v>
      </c>
      <c r="L81" s="892">
        <v>102314.99</v>
      </c>
      <c r="M81" s="861">
        <f>(100/K81)*L81</f>
        <v>97.165232668566</v>
      </c>
    </row>
    <row r="82" spans="1:13" ht="15.75" thickBot="1">
      <c r="A82" s="522">
        <v>312001</v>
      </c>
      <c r="B82" s="453">
        <v>19</v>
      </c>
      <c r="C82" s="508">
        <v>111</v>
      </c>
      <c r="D82" s="540" t="s">
        <v>57</v>
      </c>
      <c r="E82" s="455">
        <v>42888</v>
      </c>
      <c r="F82" s="455"/>
      <c r="G82" s="434"/>
      <c r="H82" s="455"/>
      <c r="I82" s="456"/>
      <c r="J82" s="847"/>
      <c r="K82" s="848"/>
      <c r="L82" s="893"/>
      <c r="M82" s="908"/>
    </row>
    <row r="83" spans="1:13" ht="15.75" thickBot="1">
      <c r="A83" s="458"/>
      <c r="B83" s="458"/>
      <c r="C83" s="459"/>
      <c r="D83" s="837" t="s">
        <v>499</v>
      </c>
      <c r="E83" s="838"/>
      <c r="F83" s="838"/>
      <c r="G83" s="839"/>
      <c r="H83" s="840">
        <v>49068</v>
      </c>
      <c r="I83" s="841">
        <v>49068</v>
      </c>
      <c r="J83" s="330">
        <v>43220</v>
      </c>
      <c r="K83" s="330">
        <v>50572</v>
      </c>
      <c r="L83" s="894">
        <v>19165</v>
      </c>
      <c r="M83" s="1153">
        <f>(100/K83)*L83</f>
        <v>37.89646444672941</v>
      </c>
    </row>
    <row r="84" spans="1:13" ht="15.75" thickBot="1">
      <c r="A84" s="462"/>
      <c r="B84" s="462"/>
      <c r="C84" s="462"/>
      <c r="D84" s="842" t="s">
        <v>58</v>
      </c>
      <c r="E84" s="844">
        <f aca="true" t="shared" si="11" ref="E84:L84">E60+E18+E4</f>
        <v>1530077</v>
      </c>
      <c r="F84" s="844">
        <f t="shared" si="11"/>
        <v>1541486</v>
      </c>
      <c r="G84" s="846">
        <f t="shared" si="11"/>
        <v>1559808</v>
      </c>
      <c r="H84" s="843">
        <f t="shared" si="11"/>
        <v>1811400</v>
      </c>
      <c r="I84" s="844">
        <f t="shared" si="11"/>
        <v>1699150</v>
      </c>
      <c r="J84" s="843">
        <f t="shared" si="11"/>
        <v>1851228</v>
      </c>
      <c r="K84" s="844">
        <f t="shared" si="11"/>
        <v>1935419</v>
      </c>
      <c r="L84" s="895">
        <f t="shared" si="11"/>
        <v>1035004.7100000001</v>
      </c>
      <c r="M84" s="889">
        <f>(100/K84)*L84</f>
        <v>53.47703572198062</v>
      </c>
    </row>
    <row r="85" spans="1:13" ht="15.75" thickBot="1">
      <c r="A85" s="462"/>
      <c r="B85" s="462"/>
      <c r="C85" s="490"/>
      <c r="D85" s="845" t="s">
        <v>503</v>
      </c>
      <c r="E85" s="461">
        <v>1530077</v>
      </c>
      <c r="F85" s="461">
        <v>1541486</v>
      </c>
      <c r="G85" s="461">
        <v>1559808</v>
      </c>
      <c r="H85" s="836">
        <f>H83+H84</f>
        <v>1860468</v>
      </c>
      <c r="I85" s="460">
        <f>I83+I84</f>
        <v>1748218</v>
      </c>
      <c r="J85" s="460">
        <v>1894448</v>
      </c>
      <c r="K85" s="460">
        <f>K83+K84</f>
        <v>1985991</v>
      </c>
      <c r="L85" s="896">
        <f>L83+L84</f>
        <v>1054169.71</v>
      </c>
      <c r="M85" s="902">
        <f>(100/K85)*L85</f>
        <v>53.08028636584959</v>
      </c>
    </row>
    <row r="86" spans="1:13" ht="15.75" thickBot="1">
      <c r="A86" s="462"/>
      <c r="B86" s="462"/>
      <c r="C86" s="462"/>
      <c r="D86" s="918"/>
      <c r="E86" s="463"/>
      <c r="F86" s="463"/>
      <c r="G86" s="463"/>
      <c r="H86" s="463"/>
      <c r="I86" s="463"/>
      <c r="J86" s="897"/>
      <c r="K86" s="897"/>
      <c r="L86" s="919"/>
      <c r="M86" s="920"/>
    </row>
    <row r="87" spans="1:13" ht="15.75" thickBot="1">
      <c r="A87" s="481"/>
      <c r="B87" s="481"/>
      <c r="C87" s="933"/>
      <c r="D87" s="474" t="s">
        <v>59</v>
      </c>
      <c r="E87" s="456"/>
      <c r="F87" s="456"/>
      <c r="G87" s="456"/>
      <c r="H87" s="456"/>
      <c r="I87" s="464"/>
      <c r="J87" s="456"/>
      <c r="K87" s="456"/>
      <c r="L87" s="484"/>
      <c r="M87" s="856"/>
    </row>
    <row r="88" spans="1:13" ht="15.75" thickBot="1">
      <c r="A88" s="467">
        <v>230</v>
      </c>
      <c r="B88" s="921"/>
      <c r="C88" s="922"/>
      <c r="D88" s="468" t="s">
        <v>60</v>
      </c>
      <c r="E88" s="469"/>
      <c r="F88" s="469"/>
      <c r="G88" s="469"/>
      <c r="H88" s="469"/>
      <c r="I88" s="470"/>
      <c r="J88" s="469"/>
      <c r="K88" s="469"/>
      <c r="L88" s="469"/>
      <c r="M88" s="858"/>
    </row>
    <row r="89" spans="1:13" ht="15">
      <c r="A89" s="392">
        <v>233001</v>
      </c>
      <c r="B89" s="393"/>
      <c r="C89" s="393">
        <v>43</v>
      </c>
      <c r="D89" s="539" t="s">
        <v>61</v>
      </c>
      <c r="E89" s="449">
        <v>21447</v>
      </c>
      <c r="F89" s="449"/>
      <c r="G89" s="472"/>
      <c r="H89" s="399">
        <v>73000</v>
      </c>
      <c r="I89" s="449">
        <v>73000</v>
      </c>
      <c r="J89" s="472"/>
      <c r="K89" s="399">
        <v>950</v>
      </c>
      <c r="L89" s="882">
        <v>941</v>
      </c>
      <c r="M89" s="939">
        <f>(100/K89)*L89</f>
        <v>99.05263157894737</v>
      </c>
    </row>
    <row r="90" spans="1:13" ht="15">
      <c r="A90" s="392">
        <v>322001</v>
      </c>
      <c r="B90" s="398">
        <v>1</v>
      </c>
      <c r="C90" s="398">
        <v>111</v>
      </c>
      <c r="D90" s="360" t="s">
        <v>429</v>
      </c>
      <c r="E90" s="486"/>
      <c r="F90" s="486">
        <v>15000</v>
      </c>
      <c r="G90" s="472"/>
      <c r="H90" s="472"/>
      <c r="I90" s="401"/>
      <c r="J90" s="472"/>
      <c r="K90" s="472"/>
      <c r="L90" s="473"/>
      <c r="M90" s="860"/>
    </row>
    <row r="91" spans="1:13" ht="15">
      <c r="A91" s="392">
        <v>322001</v>
      </c>
      <c r="B91" s="429">
        <v>20</v>
      </c>
      <c r="C91" s="16" t="s">
        <v>447</v>
      </c>
      <c r="D91" s="360" t="s">
        <v>465</v>
      </c>
      <c r="E91" s="486"/>
      <c r="F91" s="486"/>
      <c r="G91" s="472"/>
      <c r="H91" s="472">
        <v>20000</v>
      </c>
      <c r="I91" s="401">
        <v>20000</v>
      </c>
      <c r="J91" s="472"/>
      <c r="K91" s="472"/>
      <c r="L91" s="473"/>
      <c r="M91" s="860"/>
    </row>
    <row r="92" spans="1:13" ht="15">
      <c r="A92" s="392">
        <v>322001</v>
      </c>
      <c r="B92" s="398">
        <v>20</v>
      </c>
      <c r="C92" s="9" t="s">
        <v>448</v>
      </c>
      <c r="D92" s="360" t="s">
        <v>446</v>
      </c>
      <c r="E92" s="486"/>
      <c r="F92" s="486"/>
      <c r="G92" s="472">
        <v>959850</v>
      </c>
      <c r="H92" s="472">
        <v>959850</v>
      </c>
      <c r="I92" s="401">
        <v>898974</v>
      </c>
      <c r="J92" s="472">
        <v>52300</v>
      </c>
      <c r="K92" s="472">
        <v>51350</v>
      </c>
      <c r="L92" s="473"/>
      <c r="M92" s="906">
        <f>(100/K92)*L92</f>
        <v>0</v>
      </c>
    </row>
    <row r="93" spans="1:13" ht="15">
      <c r="A93" s="392">
        <v>322001</v>
      </c>
      <c r="B93" s="435"/>
      <c r="C93" s="435">
        <v>111</v>
      </c>
      <c r="D93" s="360" t="s">
        <v>446</v>
      </c>
      <c r="E93" s="486"/>
      <c r="F93" s="486"/>
      <c r="G93" s="472">
        <v>106650</v>
      </c>
      <c r="H93" s="49">
        <v>106650</v>
      </c>
      <c r="I93" s="401">
        <v>105762</v>
      </c>
      <c r="J93" s="472">
        <v>9450</v>
      </c>
      <c r="K93" s="472">
        <v>9450</v>
      </c>
      <c r="L93" s="473"/>
      <c r="M93" s="906">
        <f>(100/K93)*L93</f>
        <v>0</v>
      </c>
    </row>
    <row r="94" spans="1:13" ht="15">
      <c r="A94" s="392">
        <v>322001</v>
      </c>
      <c r="B94" s="398">
        <v>17</v>
      </c>
      <c r="C94" s="398">
        <v>111</v>
      </c>
      <c r="D94" s="541" t="s">
        <v>430</v>
      </c>
      <c r="E94" s="401"/>
      <c r="F94" s="401">
        <v>13500</v>
      </c>
      <c r="G94" s="472"/>
      <c r="H94" s="472"/>
      <c r="I94" s="401"/>
      <c r="J94" s="472"/>
      <c r="K94" s="472"/>
      <c r="L94" s="473"/>
      <c r="M94" s="861"/>
    </row>
    <row r="95" spans="1:13" ht="15.75" thickBot="1">
      <c r="A95" s="847">
        <v>322002</v>
      </c>
      <c r="B95" s="507"/>
      <c r="C95" s="507">
        <v>111</v>
      </c>
      <c r="D95" s="471" t="s">
        <v>382</v>
      </c>
      <c r="E95" s="537">
        <v>25915</v>
      </c>
      <c r="F95" s="439"/>
      <c r="G95" s="472"/>
      <c r="H95" s="472"/>
      <c r="I95" s="401"/>
      <c r="J95" s="472"/>
      <c r="K95" s="472"/>
      <c r="L95" s="473"/>
      <c r="M95" s="857"/>
    </row>
    <row r="96" spans="1:13" ht="15.75" thickBot="1">
      <c r="A96" s="479"/>
      <c r="B96" s="479"/>
      <c r="C96" s="479"/>
      <c r="D96" s="934" t="s">
        <v>62</v>
      </c>
      <c r="E96" s="475">
        <f aca="true" t="shared" si="12" ref="E96:M96">SUM(E89:E95)</f>
        <v>47362</v>
      </c>
      <c r="F96" s="475">
        <f t="shared" si="12"/>
        <v>28500</v>
      </c>
      <c r="G96" s="476">
        <f t="shared" si="12"/>
        <v>1066500</v>
      </c>
      <c r="H96" s="476">
        <f t="shared" si="12"/>
        <v>1159500</v>
      </c>
      <c r="I96" s="476">
        <f t="shared" si="12"/>
        <v>1097736</v>
      </c>
      <c r="J96" s="476">
        <f t="shared" si="12"/>
        <v>61750</v>
      </c>
      <c r="K96" s="476">
        <f t="shared" si="12"/>
        <v>61750</v>
      </c>
      <c r="L96" s="1154">
        <f t="shared" si="12"/>
        <v>941</v>
      </c>
      <c r="M96" s="477">
        <f t="shared" si="12"/>
        <v>99.05263157894737</v>
      </c>
    </row>
    <row r="97" spans="1:13" ht="15.75" thickBot="1">
      <c r="A97" s="482"/>
      <c r="B97" s="482"/>
      <c r="C97" s="482"/>
      <c r="D97" s="480"/>
      <c r="E97" s="456"/>
      <c r="F97" s="456"/>
      <c r="G97" s="456"/>
      <c r="H97" s="456"/>
      <c r="I97" s="464"/>
      <c r="J97" s="456"/>
      <c r="K97" s="456"/>
      <c r="L97" s="456"/>
      <c r="M97" s="855"/>
    </row>
    <row r="98" spans="1:13" ht="15.75" thickBot="1">
      <c r="A98" s="942"/>
      <c r="B98" s="936"/>
      <c r="C98" s="924"/>
      <c r="D98" s="483" t="s">
        <v>63</v>
      </c>
      <c r="E98" s="484"/>
      <c r="F98" s="484"/>
      <c r="G98" s="456"/>
      <c r="H98" s="456"/>
      <c r="I98" s="464"/>
      <c r="J98" s="456"/>
      <c r="K98" s="456"/>
      <c r="L98" s="484"/>
      <c r="M98" s="856"/>
    </row>
    <row r="99" spans="1:13" ht="15">
      <c r="A99" s="392">
        <v>454001</v>
      </c>
      <c r="B99" s="452"/>
      <c r="C99" s="452">
        <v>46</v>
      </c>
      <c r="D99" s="784" t="s">
        <v>453</v>
      </c>
      <c r="E99" s="449">
        <v>43470</v>
      </c>
      <c r="F99" s="449">
        <v>126878</v>
      </c>
      <c r="G99" s="525">
        <v>130500</v>
      </c>
      <c r="H99" s="447">
        <v>129300</v>
      </c>
      <c r="I99" s="449">
        <v>93603</v>
      </c>
      <c r="J99" s="525">
        <v>90000</v>
      </c>
      <c r="K99" s="447">
        <v>90000</v>
      </c>
      <c r="L99" s="891">
        <v>40000</v>
      </c>
      <c r="M99" s="939">
        <f>(100/K99)*L99</f>
        <v>44.44444444444444</v>
      </c>
    </row>
    <row r="100" spans="1:13" ht="15">
      <c r="A100" s="392">
        <v>453000</v>
      </c>
      <c r="B100" s="452"/>
      <c r="C100" s="452">
        <v>46</v>
      </c>
      <c r="D100" s="542" t="s">
        <v>267</v>
      </c>
      <c r="E100" s="401">
        <v>4115</v>
      </c>
      <c r="F100" s="401">
        <v>3622</v>
      </c>
      <c r="G100" s="472">
        <v>2299</v>
      </c>
      <c r="H100" s="472">
        <v>2299</v>
      </c>
      <c r="I100" s="473">
        <v>2299</v>
      </c>
      <c r="J100" s="472">
        <v>1518</v>
      </c>
      <c r="K100" s="472">
        <v>1518</v>
      </c>
      <c r="L100" s="882">
        <v>869.11</v>
      </c>
      <c r="M100" s="906">
        <f>(100/K100)*L100</f>
        <v>57.253623188405804</v>
      </c>
    </row>
    <row r="101" spans="1:13" ht="15">
      <c r="A101" s="397">
        <v>453000</v>
      </c>
      <c r="B101" s="450">
        <v>16</v>
      </c>
      <c r="C101" s="450">
        <v>46</v>
      </c>
      <c r="D101" s="543" t="s">
        <v>431</v>
      </c>
      <c r="E101" s="439"/>
      <c r="F101" s="439">
        <v>3447</v>
      </c>
      <c r="G101" s="455">
        <v>3000</v>
      </c>
      <c r="H101" s="455">
        <v>3000</v>
      </c>
      <c r="I101" s="457"/>
      <c r="J101" s="455">
        <v>3000</v>
      </c>
      <c r="K101" s="455">
        <v>3000</v>
      </c>
      <c r="L101" s="885"/>
      <c r="M101" s="906">
        <f>(100/K101)*L101</f>
        <v>0</v>
      </c>
    </row>
    <row r="102" spans="1:13" ht="15">
      <c r="A102" s="397">
        <v>456002</v>
      </c>
      <c r="B102" s="398">
        <v>16</v>
      </c>
      <c r="C102" s="398">
        <v>46</v>
      </c>
      <c r="D102" s="530" t="s">
        <v>383</v>
      </c>
      <c r="E102" s="486">
        <v>12145</v>
      </c>
      <c r="F102" s="486"/>
      <c r="G102" s="485">
        <v>37000</v>
      </c>
      <c r="H102" s="485">
        <v>37000</v>
      </c>
      <c r="I102" s="544"/>
      <c r="J102" s="485">
        <v>49000</v>
      </c>
      <c r="K102" s="485">
        <v>49000</v>
      </c>
      <c r="L102" s="1155">
        <v>49000</v>
      </c>
      <c r="M102" s="861">
        <f>(100/K102)*L102</f>
        <v>100.00000000000001</v>
      </c>
    </row>
    <row r="103" spans="1:13" ht="15">
      <c r="A103" s="397">
        <v>456002</v>
      </c>
      <c r="B103" s="450">
        <v>16</v>
      </c>
      <c r="C103" s="9">
        <v>71</v>
      </c>
      <c r="D103" s="530" t="s">
        <v>384</v>
      </c>
      <c r="E103" s="401"/>
      <c r="F103" s="401">
        <v>613</v>
      </c>
      <c r="G103" s="472">
        <v>7220</v>
      </c>
      <c r="H103" s="487">
        <v>7220</v>
      </c>
      <c r="I103" s="545">
        <v>903</v>
      </c>
      <c r="J103" s="472">
        <v>7220</v>
      </c>
      <c r="K103" s="487">
        <v>7220</v>
      </c>
      <c r="L103" s="882"/>
      <c r="M103" s="861">
        <f>(100/K103)*L103</f>
        <v>0</v>
      </c>
    </row>
    <row r="104" spans="1:13" ht="15">
      <c r="A104" s="392">
        <v>513002</v>
      </c>
      <c r="B104" s="393">
        <v>40</v>
      </c>
      <c r="C104" s="7">
        <v>51</v>
      </c>
      <c r="D104" s="360" t="s">
        <v>443</v>
      </c>
      <c r="E104" s="401"/>
      <c r="F104" s="401"/>
      <c r="G104" s="472">
        <v>500000</v>
      </c>
      <c r="H104" s="472">
        <v>500000</v>
      </c>
      <c r="I104" s="544">
        <v>498750</v>
      </c>
      <c r="J104" s="472"/>
      <c r="K104" s="399"/>
      <c r="L104" s="882"/>
      <c r="M104" s="861"/>
    </row>
    <row r="105" spans="1:13" ht="15">
      <c r="A105" s="940">
        <v>513002</v>
      </c>
      <c r="B105" s="941">
        <v>40</v>
      </c>
      <c r="C105" s="943">
        <v>51</v>
      </c>
      <c r="D105" s="927" t="s">
        <v>466</v>
      </c>
      <c r="E105" s="928"/>
      <c r="F105" s="928"/>
      <c r="G105" s="929"/>
      <c r="H105" s="929">
        <v>300000</v>
      </c>
      <c r="I105" s="930">
        <v>86013</v>
      </c>
      <c r="J105" s="931">
        <v>213987</v>
      </c>
      <c r="K105" s="929">
        <v>213987</v>
      </c>
      <c r="L105" s="1156">
        <v>37398.58</v>
      </c>
      <c r="M105" s="938">
        <f>(100/K105)*L105</f>
        <v>17.477033651576964</v>
      </c>
    </row>
    <row r="106" spans="1:13" ht="15.75" thickBot="1">
      <c r="A106" s="925">
        <v>456000</v>
      </c>
      <c r="B106" s="926">
        <v>80</v>
      </c>
      <c r="C106" s="944">
        <v>71</v>
      </c>
      <c r="D106" s="540" t="s">
        <v>385</v>
      </c>
      <c r="E106" s="830">
        <v>1269</v>
      </c>
      <c r="F106" s="830">
        <v>3000</v>
      </c>
      <c r="G106" s="776"/>
      <c r="H106" s="522">
        <v>29200</v>
      </c>
      <c r="I106" s="756">
        <v>29200</v>
      </c>
      <c r="J106" s="776"/>
      <c r="K106" s="522"/>
      <c r="L106" s="1157"/>
      <c r="M106" s="862"/>
    </row>
    <row r="107" spans="1:13" ht="15.75" thickBot="1">
      <c r="A107" s="462"/>
      <c r="B107" s="462"/>
      <c r="C107" s="490"/>
      <c r="D107" s="772" t="s">
        <v>65</v>
      </c>
      <c r="E107" s="774">
        <f aca="true" t="shared" si="13" ref="E107:L107">SUM(E99:E106)</f>
        <v>60999</v>
      </c>
      <c r="F107" s="774">
        <f t="shared" si="13"/>
        <v>137560</v>
      </c>
      <c r="G107" s="773">
        <f t="shared" si="13"/>
        <v>680019</v>
      </c>
      <c r="H107" s="775">
        <f t="shared" si="13"/>
        <v>1008019</v>
      </c>
      <c r="I107" s="494">
        <f t="shared" si="13"/>
        <v>710768</v>
      </c>
      <c r="J107" s="773">
        <f t="shared" si="13"/>
        <v>364725</v>
      </c>
      <c r="K107" s="775">
        <f t="shared" si="13"/>
        <v>364725</v>
      </c>
      <c r="L107" s="946">
        <f t="shared" si="13"/>
        <v>127267.69</v>
      </c>
      <c r="M107" s="945">
        <f>(100/K107)*L107</f>
        <v>34.89415038727808</v>
      </c>
    </row>
    <row r="108" spans="1:13" ht="15">
      <c r="A108" s="462"/>
      <c r="B108" s="462"/>
      <c r="C108" s="490"/>
      <c r="D108" s="754"/>
      <c r="E108" s="755"/>
      <c r="F108" s="755"/>
      <c r="G108" s="757"/>
      <c r="H108" s="755"/>
      <c r="I108" s="758"/>
      <c r="J108" s="755"/>
      <c r="K108" s="755"/>
      <c r="L108" s="755"/>
      <c r="M108" s="858"/>
    </row>
    <row r="109" spans="1:13" ht="15.75" thickBot="1">
      <c r="A109" s="462"/>
      <c r="B109" s="462"/>
      <c r="C109" s="490"/>
      <c r="D109" s="753" t="s">
        <v>66</v>
      </c>
      <c r="E109" s="523"/>
      <c r="F109" s="523"/>
      <c r="G109" s="523"/>
      <c r="H109" s="756"/>
      <c r="I109" s="524"/>
      <c r="J109" s="756"/>
      <c r="K109" s="523"/>
      <c r="L109" s="523"/>
      <c r="M109" s="859"/>
    </row>
    <row r="110" spans="1:13" ht="15.75" thickBot="1">
      <c r="A110" s="462"/>
      <c r="B110" s="462"/>
      <c r="C110" s="490"/>
      <c r="D110" s="788" t="s">
        <v>467</v>
      </c>
      <c r="E110" s="789"/>
      <c r="F110" s="789"/>
      <c r="G110" s="789"/>
      <c r="H110" s="789">
        <v>49068</v>
      </c>
      <c r="I110" s="789">
        <v>49068</v>
      </c>
      <c r="J110" s="789">
        <v>43220</v>
      </c>
      <c r="K110" s="789">
        <f>K83</f>
        <v>50572</v>
      </c>
      <c r="L110" s="1161">
        <v>19165</v>
      </c>
      <c r="M110" s="948">
        <f>(100/K110)*L110</f>
        <v>37.89646444672941</v>
      </c>
    </row>
    <row r="111" spans="1:13" ht="15.75" thickBot="1">
      <c r="A111" s="462"/>
      <c r="B111" s="462"/>
      <c r="C111" s="490"/>
      <c r="D111" s="492" t="s">
        <v>67</v>
      </c>
      <c r="E111" s="444">
        <f>E85</f>
        <v>1530077</v>
      </c>
      <c r="F111" s="444">
        <v>801025</v>
      </c>
      <c r="G111" s="444">
        <f>G84</f>
        <v>1559808</v>
      </c>
      <c r="H111" s="444">
        <f>H84</f>
        <v>1811400</v>
      </c>
      <c r="I111" s="444">
        <f>I84</f>
        <v>1699150</v>
      </c>
      <c r="J111" s="444">
        <v>1851228</v>
      </c>
      <c r="K111" s="444">
        <f>K84</f>
        <v>1935419</v>
      </c>
      <c r="L111" s="890">
        <f>L84</f>
        <v>1035004.7100000001</v>
      </c>
      <c r="M111" s="888">
        <f>(100/K111)*L111</f>
        <v>53.47703572198062</v>
      </c>
    </row>
    <row r="112" spans="1:13" ht="15.75" thickBot="1">
      <c r="A112" s="493"/>
      <c r="B112" s="462"/>
      <c r="C112" s="490"/>
      <c r="D112" s="474" t="s">
        <v>68</v>
      </c>
      <c r="E112" s="477">
        <f aca="true" t="shared" si="14" ref="E112:J112">E96</f>
        <v>47362</v>
      </c>
      <c r="F112" s="477">
        <f t="shared" si="14"/>
        <v>28500</v>
      </c>
      <c r="G112" s="477">
        <f t="shared" si="14"/>
        <v>1066500</v>
      </c>
      <c r="H112" s="477">
        <f t="shared" si="14"/>
        <v>1159500</v>
      </c>
      <c r="I112" s="477">
        <f t="shared" si="14"/>
        <v>1097736</v>
      </c>
      <c r="J112" s="477">
        <f t="shared" si="14"/>
        <v>61750</v>
      </c>
      <c r="K112" s="477">
        <f>K96</f>
        <v>61750</v>
      </c>
      <c r="L112" s="1158">
        <f>L96</f>
        <v>941</v>
      </c>
      <c r="M112" s="950">
        <f>(100/K112)*L112</f>
        <v>1.5238866396761133</v>
      </c>
    </row>
    <row r="113" spans="1:13" ht="15.75" thickBot="1">
      <c r="A113" s="495"/>
      <c r="B113" s="493"/>
      <c r="C113" s="496"/>
      <c r="D113" s="483" t="s">
        <v>69</v>
      </c>
      <c r="E113" s="489">
        <f aca="true" t="shared" si="15" ref="E113:L113">E107</f>
        <v>60999</v>
      </c>
      <c r="F113" s="489">
        <f t="shared" si="15"/>
        <v>137560</v>
      </c>
      <c r="G113" s="494">
        <f t="shared" si="15"/>
        <v>680019</v>
      </c>
      <c r="H113" s="489">
        <f t="shared" si="15"/>
        <v>1008019</v>
      </c>
      <c r="I113" s="489">
        <f t="shared" si="15"/>
        <v>710768</v>
      </c>
      <c r="J113" s="494">
        <f t="shared" si="15"/>
        <v>364725</v>
      </c>
      <c r="K113" s="494">
        <f t="shared" si="15"/>
        <v>364725</v>
      </c>
      <c r="L113" s="946">
        <f t="shared" si="15"/>
        <v>127267.69</v>
      </c>
      <c r="M113" s="951">
        <f>(100/K113)*L113</f>
        <v>34.89415038727808</v>
      </c>
    </row>
    <row r="114" spans="1:13" ht="15.75" thickBot="1">
      <c r="A114" s="499"/>
      <c r="B114" s="499"/>
      <c r="C114" s="500"/>
      <c r="D114" s="491" t="s">
        <v>70</v>
      </c>
      <c r="E114" s="497">
        <f>E111+E112+E113</f>
        <v>1638438</v>
      </c>
      <c r="F114" s="497">
        <f>F111+F112+F113</f>
        <v>967085</v>
      </c>
      <c r="G114" s="498">
        <f>G111+G112+G113</f>
        <v>3306327</v>
      </c>
      <c r="H114" s="497">
        <f>H111+H112+H113+H110</f>
        <v>4027987</v>
      </c>
      <c r="I114" s="497">
        <f>I111+I112+I113+I110</f>
        <v>3556722</v>
      </c>
      <c r="J114" s="498">
        <f>J111+J112+J113+J110</f>
        <v>2320923</v>
      </c>
      <c r="K114" s="498">
        <f>K111+K112+K113+K110</f>
        <v>2412466</v>
      </c>
      <c r="L114" s="947">
        <f>L111+L112+L113+L110</f>
        <v>1182378.4000000001</v>
      </c>
      <c r="M114" s="949">
        <f>(100/K114)*L114</f>
        <v>49.01119435465619</v>
      </c>
    </row>
  </sheetData>
  <sheetProtection/>
  <mergeCells count="11">
    <mergeCell ref="J2:J3"/>
    <mergeCell ref="K2:K3"/>
    <mergeCell ref="L2:L3"/>
    <mergeCell ref="E1:F1"/>
    <mergeCell ref="G1:I1"/>
    <mergeCell ref="J1:L1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18"/>
  <sheetViews>
    <sheetView zoomScalePageLayoutView="0" workbookViewId="0" topLeftCell="A588">
      <selection activeCell="L469" sqref="L469"/>
    </sheetView>
  </sheetViews>
  <sheetFormatPr defaultColWidth="9.140625" defaultRowHeight="15"/>
  <cols>
    <col min="1" max="1" width="7.140625" style="0" customWidth="1"/>
    <col min="2" max="2" width="3.28125" style="0" customWidth="1"/>
    <col min="3" max="3" width="3.8515625" style="0" customWidth="1"/>
    <col min="4" max="4" width="6.00390625" style="0" customWidth="1"/>
    <col min="5" max="5" width="32.421875" style="0" customWidth="1"/>
    <col min="6" max="6" width="10.140625" style="0" customWidth="1"/>
    <col min="7" max="7" width="7.57421875" style="0" customWidth="1"/>
    <col min="9" max="9" width="8.00390625" style="0" customWidth="1"/>
    <col min="11" max="11" width="8.57421875" style="0" customWidth="1"/>
    <col min="12" max="12" width="8.7109375" style="0" customWidth="1"/>
    <col min="13" max="13" width="10.28125" style="0" customWidth="1"/>
    <col min="14" max="14" width="6.7109375" style="0" customWidth="1"/>
  </cols>
  <sheetData>
    <row r="1" spans="1:14" ht="16.5" thickBot="1">
      <c r="A1" s="343"/>
      <c r="B1" s="57"/>
      <c r="C1" s="57"/>
      <c r="D1" s="344"/>
      <c r="E1" s="345" t="s">
        <v>71</v>
      </c>
      <c r="F1" s="1210" t="s">
        <v>1</v>
      </c>
      <c r="G1" s="1211"/>
      <c r="H1" s="1212" t="s">
        <v>451</v>
      </c>
      <c r="I1" s="1212"/>
      <c r="J1" s="1211"/>
      <c r="K1" s="1213" t="s">
        <v>509</v>
      </c>
      <c r="L1" s="1213"/>
      <c r="M1" s="1214"/>
      <c r="N1" s="977"/>
    </row>
    <row r="2" spans="1:14" ht="15">
      <c r="A2" s="1215" t="s">
        <v>6</v>
      </c>
      <c r="B2" s="67" t="s">
        <v>2</v>
      </c>
      <c r="C2" s="704" t="s">
        <v>441</v>
      </c>
      <c r="D2" s="68" t="s">
        <v>72</v>
      </c>
      <c r="E2" s="1217" t="s">
        <v>3</v>
      </c>
      <c r="F2" s="1219" t="s">
        <v>426</v>
      </c>
      <c r="G2" s="1219" t="s">
        <v>455</v>
      </c>
      <c r="H2" s="1221" t="s">
        <v>4</v>
      </c>
      <c r="I2" s="1206" t="s">
        <v>5</v>
      </c>
      <c r="J2" s="1208" t="s">
        <v>514</v>
      </c>
      <c r="K2" s="1221" t="s">
        <v>4</v>
      </c>
      <c r="L2" s="1206" t="s">
        <v>5</v>
      </c>
      <c r="M2" s="1208" t="s">
        <v>540</v>
      </c>
      <c r="N2" s="1227" t="s">
        <v>513</v>
      </c>
    </row>
    <row r="3" spans="1:14" ht="15.75" thickBot="1">
      <c r="A3" s="1216"/>
      <c r="B3" s="69" t="s">
        <v>7</v>
      </c>
      <c r="C3" s="705"/>
      <c r="D3" s="552" t="s">
        <v>73</v>
      </c>
      <c r="E3" s="1218"/>
      <c r="F3" s="1220"/>
      <c r="G3" s="1220"/>
      <c r="H3" s="1222"/>
      <c r="I3" s="1207"/>
      <c r="J3" s="1209"/>
      <c r="K3" s="1222"/>
      <c r="L3" s="1207"/>
      <c r="M3" s="1209"/>
      <c r="N3" s="1228"/>
    </row>
    <row r="4" spans="1:14" ht="15.75" thickBot="1">
      <c r="A4" s="199" t="s">
        <v>351</v>
      </c>
      <c r="B4" s="18"/>
      <c r="C4" s="706"/>
      <c r="D4" s="553"/>
      <c r="E4" s="546" t="s">
        <v>74</v>
      </c>
      <c r="F4" s="30">
        <f>F5+F6+F16+F18+F24+F51+F61+F71+F73+F106</f>
        <v>338424</v>
      </c>
      <c r="G4" s="30">
        <f>G5+G6+G16+G18+G24+G51+G61+G72+G73+G106</f>
        <v>358027</v>
      </c>
      <c r="H4" s="72">
        <f>H5+H6+H16+H18+H24+H51+H61+H73+H106</f>
        <v>337022</v>
      </c>
      <c r="I4" s="72">
        <f>I5+I6+I16+I18+I24+I51+I61+I73+I106+I72</f>
        <v>361852</v>
      </c>
      <c r="J4" s="60">
        <f>J5+J6+J16+J18+J24+J51+J61+J71+J73+J106+J72</f>
        <v>342687</v>
      </c>
      <c r="K4" s="72">
        <f>K5+K6+K16+K18+K24+K51+K61+K73+K106</f>
        <v>364932</v>
      </c>
      <c r="L4" s="72">
        <f>L5+L6+L16+L18+L24+L51+L61+L71+L73+L106</f>
        <v>369732</v>
      </c>
      <c r="M4" s="984">
        <f>M5+M6+M16+M18+M24+M51+M61+M71+M73+M106</f>
        <v>171683.31</v>
      </c>
      <c r="N4" s="982">
        <f aca="true" t="shared" si="0" ref="N4:N18">(100/L4)*M4</f>
        <v>46.43452825289669</v>
      </c>
    </row>
    <row r="5" spans="1:14" ht="15">
      <c r="A5" s="215">
        <v>611000</v>
      </c>
      <c r="B5" s="74"/>
      <c r="C5" s="707">
        <v>41</v>
      </c>
      <c r="D5" s="783" t="s">
        <v>75</v>
      </c>
      <c r="E5" s="547" t="s">
        <v>76</v>
      </c>
      <c r="F5" s="223">
        <v>164922</v>
      </c>
      <c r="G5" s="223">
        <v>168133</v>
      </c>
      <c r="H5" s="75">
        <v>170000</v>
      </c>
      <c r="I5" s="75">
        <v>159360</v>
      </c>
      <c r="J5" s="223">
        <v>159807</v>
      </c>
      <c r="K5" s="75">
        <v>166000</v>
      </c>
      <c r="L5" s="75">
        <v>166000</v>
      </c>
      <c r="M5" s="985">
        <v>79871.82</v>
      </c>
      <c r="N5" s="983">
        <f t="shared" si="0"/>
        <v>48.11555421686748</v>
      </c>
    </row>
    <row r="6" spans="1:14" ht="15">
      <c r="A6" s="177">
        <v>62</v>
      </c>
      <c r="B6" s="3"/>
      <c r="C6" s="707"/>
      <c r="D6" s="554"/>
      <c r="E6" s="548" t="s">
        <v>77</v>
      </c>
      <c r="F6" s="181">
        <f aca="true" t="shared" si="1" ref="F6:M6">SUM(F7:F15)</f>
        <v>59444</v>
      </c>
      <c r="G6" s="181">
        <f t="shared" si="1"/>
        <v>62775</v>
      </c>
      <c r="H6" s="5">
        <f t="shared" si="1"/>
        <v>65200</v>
      </c>
      <c r="I6" s="5">
        <f t="shared" si="1"/>
        <v>65200</v>
      </c>
      <c r="J6" s="181">
        <f t="shared" si="1"/>
        <v>59089</v>
      </c>
      <c r="K6" s="5">
        <f t="shared" si="1"/>
        <v>61970</v>
      </c>
      <c r="L6" s="5">
        <f t="shared" si="1"/>
        <v>61970</v>
      </c>
      <c r="M6" s="986">
        <f t="shared" si="1"/>
        <v>28701.770000000004</v>
      </c>
      <c r="N6" s="983">
        <f t="shared" si="0"/>
        <v>46.31558818783283</v>
      </c>
    </row>
    <row r="7" spans="1:14" ht="15">
      <c r="A7" s="182">
        <v>621000</v>
      </c>
      <c r="B7" s="7"/>
      <c r="C7" s="221">
        <v>41</v>
      </c>
      <c r="D7" s="555" t="s">
        <v>75</v>
      </c>
      <c r="E7" s="549" t="s">
        <v>78</v>
      </c>
      <c r="F7" s="183">
        <v>6656</v>
      </c>
      <c r="G7" s="183">
        <v>6926</v>
      </c>
      <c r="H7" s="54">
        <v>7650</v>
      </c>
      <c r="I7" s="22">
        <v>7650</v>
      </c>
      <c r="J7" s="194">
        <v>7551</v>
      </c>
      <c r="K7" s="54">
        <v>8920</v>
      </c>
      <c r="L7" s="22">
        <v>8920</v>
      </c>
      <c r="M7" s="987">
        <v>4127.07</v>
      </c>
      <c r="N7" s="1003">
        <f t="shared" si="0"/>
        <v>46.26760089686098</v>
      </c>
    </row>
    <row r="8" spans="1:14" ht="15">
      <c r="A8" s="184">
        <v>623000</v>
      </c>
      <c r="B8" s="9"/>
      <c r="C8" s="352">
        <v>41</v>
      </c>
      <c r="D8" s="556" t="s">
        <v>75</v>
      </c>
      <c r="E8" s="509" t="s">
        <v>79</v>
      </c>
      <c r="F8" s="185">
        <v>9845</v>
      </c>
      <c r="G8" s="185">
        <v>10111</v>
      </c>
      <c r="H8" s="49">
        <v>10650</v>
      </c>
      <c r="I8" s="8">
        <v>10650</v>
      </c>
      <c r="J8" s="185">
        <v>8652</v>
      </c>
      <c r="K8" s="49">
        <v>8500</v>
      </c>
      <c r="L8" s="8">
        <v>8500</v>
      </c>
      <c r="M8" s="988">
        <v>3887.78</v>
      </c>
      <c r="N8" s="1001">
        <f t="shared" si="0"/>
        <v>45.73858823529412</v>
      </c>
    </row>
    <row r="9" spans="1:14" ht="15">
      <c r="A9" s="184">
        <v>625001</v>
      </c>
      <c r="B9" s="9"/>
      <c r="C9" s="14">
        <v>41</v>
      </c>
      <c r="D9" s="557" t="s">
        <v>75</v>
      </c>
      <c r="E9" s="509" t="s">
        <v>80</v>
      </c>
      <c r="F9" s="185">
        <v>2323</v>
      </c>
      <c r="G9" s="185">
        <v>2436</v>
      </c>
      <c r="H9" s="49">
        <v>2700</v>
      </c>
      <c r="I9" s="8">
        <v>2700</v>
      </c>
      <c r="J9" s="185">
        <v>2280</v>
      </c>
      <c r="K9" s="49">
        <v>2450</v>
      </c>
      <c r="L9" s="8">
        <v>2450</v>
      </c>
      <c r="M9" s="988">
        <v>1148.12</v>
      </c>
      <c r="N9" s="1005">
        <f t="shared" si="0"/>
        <v>46.86204081632652</v>
      </c>
    </row>
    <row r="10" spans="1:14" ht="15">
      <c r="A10" s="184">
        <v>625002</v>
      </c>
      <c r="B10" s="9"/>
      <c r="C10" s="221">
        <v>41</v>
      </c>
      <c r="D10" s="557" t="s">
        <v>75</v>
      </c>
      <c r="E10" s="509" t="s">
        <v>81</v>
      </c>
      <c r="F10" s="185">
        <v>24062</v>
      </c>
      <c r="G10" s="185">
        <v>25681</v>
      </c>
      <c r="H10" s="49">
        <v>25900</v>
      </c>
      <c r="I10" s="8">
        <v>25900</v>
      </c>
      <c r="J10" s="185">
        <v>24119</v>
      </c>
      <c r="K10" s="49">
        <v>24500</v>
      </c>
      <c r="L10" s="8">
        <v>24500</v>
      </c>
      <c r="M10" s="988">
        <v>11720.15</v>
      </c>
      <c r="N10" s="1001">
        <f t="shared" si="0"/>
        <v>47.83734693877551</v>
      </c>
    </row>
    <row r="11" spans="1:14" ht="15">
      <c r="A11" s="182">
        <v>625003</v>
      </c>
      <c r="B11" s="53"/>
      <c r="C11" s="352">
        <v>41</v>
      </c>
      <c r="D11" s="557" t="s">
        <v>75</v>
      </c>
      <c r="E11" s="549" t="s">
        <v>82</v>
      </c>
      <c r="F11" s="183">
        <v>1375</v>
      </c>
      <c r="G11" s="183">
        <v>1362</v>
      </c>
      <c r="H11" s="49">
        <v>1500</v>
      </c>
      <c r="I11" s="8">
        <v>1500</v>
      </c>
      <c r="J11" s="185">
        <v>1404</v>
      </c>
      <c r="K11" s="49">
        <v>1450</v>
      </c>
      <c r="L11" s="8">
        <v>1450</v>
      </c>
      <c r="M11" s="988">
        <v>691.23</v>
      </c>
      <c r="N11" s="1005">
        <f t="shared" si="0"/>
        <v>47.67103448275862</v>
      </c>
    </row>
    <row r="12" spans="1:14" ht="15">
      <c r="A12" s="184">
        <v>625004</v>
      </c>
      <c r="B12" s="34"/>
      <c r="C12" s="14">
        <v>41</v>
      </c>
      <c r="D12" s="557" t="s">
        <v>75</v>
      </c>
      <c r="E12" s="509" t="s">
        <v>83</v>
      </c>
      <c r="F12" s="185">
        <v>4969</v>
      </c>
      <c r="G12" s="185">
        <v>5298</v>
      </c>
      <c r="H12" s="49">
        <v>5500</v>
      </c>
      <c r="I12" s="8">
        <v>5500</v>
      </c>
      <c r="J12" s="185">
        <v>4752</v>
      </c>
      <c r="K12" s="49">
        <v>5300</v>
      </c>
      <c r="L12" s="8">
        <v>5300</v>
      </c>
      <c r="M12" s="988">
        <v>2201.72</v>
      </c>
      <c r="N12" s="1001">
        <f t="shared" si="0"/>
        <v>41.54188679245282</v>
      </c>
    </row>
    <row r="13" spans="1:14" ht="15">
      <c r="A13" s="195">
        <v>625005</v>
      </c>
      <c r="B13" s="36"/>
      <c r="C13" s="221">
        <v>41</v>
      </c>
      <c r="D13" s="557" t="s">
        <v>75</v>
      </c>
      <c r="E13" s="42" t="s">
        <v>84</v>
      </c>
      <c r="F13" s="196">
        <v>1627</v>
      </c>
      <c r="G13" s="196">
        <v>1722</v>
      </c>
      <c r="H13" s="49">
        <v>1800</v>
      </c>
      <c r="I13" s="8">
        <v>1800</v>
      </c>
      <c r="J13" s="185">
        <v>1549</v>
      </c>
      <c r="K13" s="49">
        <v>1750</v>
      </c>
      <c r="L13" s="8">
        <v>1750</v>
      </c>
      <c r="M13" s="988">
        <v>720.7</v>
      </c>
      <c r="N13" s="1004">
        <f t="shared" si="0"/>
        <v>41.182857142857145</v>
      </c>
    </row>
    <row r="14" spans="1:14" ht="15">
      <c r="A14" s="184">
        <v>625007</v>
      </c>
      <c r="B14" s="34"/>
      <c r="C14" s="352">
        <v>41</v>
      </c>
      <c r="D14" s="555" t="s">
        <v>75</v>
      </c>
      <c r="E14" s="509" t="s">
        <v>85</v>
      </c>
      <c r="F14" s="185">
        <v>8168</v>
      </c>
      <c r="G14" s="185">
        <v>8740</v>
      </c>
      <c r="H14" s="49">
        <v>8900</v>
      </c>
      <c r="I14" s="8">
        <v>8900</v>
      </c>
      <c r="J14" s="185">
        <v>8284</v>
      </c>
      <c r="K14" s="49">
        <v>8500</v>
      </c>
      <c r="L14" s="8">
        <v>8500</v>
      </c>
      <c r="M14" s="988">
        <v>3975.92</v>
      </c>
      <c r="N14" s="1004">
        <f t="shared" si="0"/>
        <v>46.77552941176471</v>
      </c>
    </row>
    <row r="15" spans="1:14" ht="15">
      <c r="A15" s="186">
        <v>627000</v>
      </c>
      <c r="B15" s="50"/>
      <c r="C15" s="140">
        <v>41</v>
      </c>
      <c r="D15" s="558" t="s">
        <v>75</v>
      </c>
      <c r="E15" s="560" t="s">
        <v>86</v>
      </c>
      <c r="F15" s="187">
        <v>419</v>
      </c>
      <c r="G15" s="187">
        <v>499</v>
      </c>
      <c r="H15" s="83">
        <v>600</v>
      </c>
      <c r="I15" s="10">
        <v>600</v>
      </c>
      <c r="J15" s="187">
        <v>498</v>
      </c>
      <c r="K15" s="83">
        <v>600</v>
      </c>
      <c r="L15" s="10">
        <v>600</v>
      </c>
      <c r="M15" s="989">
        <v>229.08</v>
      </c>
      <c r="N15" s="1004">
        <f t="shared" si="0"/>
        <v>38.18</v>
      </c>
    </row>
    <row r="16" spans="1:14" ht="15">
      <c r="A16" s="207">
        <v>631</v>
      </c>
      <c r="B16" s="77"/>
      <c r="C16" s="708"/>
      <c r="D16" s="554"/>
      <c r="E16" s="547" t="s">
        <v>349</v>
      </c>
      <c r="F16" s="178">
        <v>660</v>
      </c>
      <c r="G16" s="178">
        <v>462</v>
      </c>
      <c r="H16" s="5">
        <f>H17</f>
        <v>500</v>
      </c>
      <c r="I16" s="4">
        <f>I17</f>
        <v>500</v>
      </c>
      <c r="J16" s="178">
        <v>184</v>
      </c>
      <c r="K16" s="5">
        <f>K17</f>
        <v>300</v>
      </c>
      <c r="L16" s="4">
        <v>300</v>
      </c>
      <c r="M16" s="990">
        <f>M17</f>
        <v>108.84</v>
      </c>
      <c r="N16" s="1009">
        <f t="shared" si="0"/>
        <v>36.28</v>
      </c>
    </row>
    <row r="17" spans="1:14" ht="15">
      <c r="A17" s="209">
        <v>631001</v>
      </c>
      <c r="B17" s="79"/>
      <c r="C17" s="122">
        <v>41</v>
      </c>
      <c r="D17" s="554" t="s">
        <v>75</v>
      </c>
      <c r="E17" s="551" t="s">
        <v>350</v>
      </c>
      <c r="F17" s="240">
        <v>660</v>
      </c>
      <c r="G17" s="240">
        <v>462</v>
      </c>
      <c r="H17" s="80">
        <v>500</v>
      </c>
      <c r="I17" s="81">
        <v>500</v>
      </c>
      <c r="J17" s="180">
        <v>184</v>
      </c>
      <c r="K17" s="80">
        <v>300</v>
      </c>
      <c r="L17" s="81">
        <v>300</v>
      </c>
      <c r="M17" s="991">
        <v>108.84</v>
      </c>
      <c r="N17" s="1010">
        <f t="shared" si="0"/>
        <v>36.28</v>
      </c>
    </row>
    <row r="18" spans="1:14" ht="15">
      <c r="A18" s="177">
        <v>632</v>
      </c>
      <c r="B18" s="77"/>
      <c r="C18" s="86"/>
      <c r="D18" s="559"/>
      <c r="E18" s="548" t="s">
        <v>87</v>
      </c>
      <c r="F18" s="178">
        <f aca="true" t="shared" si="2" ref="F18:M18">SUM(F19:F23)</f>
        <v>6307</v>
      </c>
      <c r="G18" s="178">
        <f t="shared" si="2"/>
        <v>5920</v>
      </c>
      <c r="H18" s="5">
        <f t="shared" si="2"/>
        <v>5150</v>
      </c>
      <c r="I18" s="4">
        <f t="shared" si="2"/>
        <v>6420</v>
      </c>
      <c r="J18" s="178">
        <f t="shared" si="2"/>
        <v>6365</v>
      </c>
      <c r="K18" s="5">
        <f t="shared" si="2"/>
        <v>5850</v>
      </c>
      <c r="L18" s="4">
        <f t="shared" si="2"/>
        <v>5800</v>
      </c>
      <c r="M18" s="990">
        <f t="shared" si="2"/>
        <v>3302.09</v>
      </c>
      <c r="N18" s="983">
        <f t="shared" si="0"/>
        <v>56.93258620689655</v>
      </c>
    </row>
    <row r="19" spans="1:14" ht="15">
      <c r="A19" s="182">
        <v>632002</v>
      </c>
      <c r="B19" s="53"/>
      <c r="C19" s="88">
        <v>41</v>
      </c>
      <c r="D19" s="563" t="s">
        <v>75</v>
      </c>
      <c r="E19" s="549" t="s">
        <v>286</v>
      </c>
      <c r="F19" s="183">
        <v>408</v>
      </c>
      <c r="G19" s="183"/>
      <c r="H19" s="94"/>
      <c r="I19" s="6"/>
      <c r="J19" s="183"/>
      <c r="K19" s="94"/>
      <c r="L19" s="6"/>
      <c r="M19" s="992"/>
      <c r="N19" s="1001"/>
    </row>
    <row r="20" spans="1:14" ht="0.75" customHeight="1">
      <c r="A20" s="184">
        <v>632001</v>
      </c>
      <c r="B20" s="34">
        <v>2</v>
      </c>
      <c r="C20" s="88"/>
      <c r="D20" s="564" t="s">
        <v>88</v>
      </c>
      <c r="E20" s="509" t="s">
        <v>90</v>
      </c>
      <c r="F20" s="185"/>
      <c r="G20" s="185"/>
      <c r="H20" s="49"/>
      <c r="I20" s="49"/>
      <c r="J20" s="185"/>
      <c r="K20" s="49"/>
      <c r="L20" s="49"/>
      <c r="M20" s="993"/>
      <c r="N20" s="1004"/>
    </row>
    <row r="21" spans="1:14" ht="15">
      <c r="A21" s="184">
        <v>632003</v>
      </c>
      <c r="B21" s="34">
        <v>1</v>
      </c>
      <c r="C21" s="88">
        <v>41</v>
      </c>
      <c r="D21" s="564" t="s">
        <v>88</v>
      </c>
      <c r="E21" s="509" t="s">
        <v>91</v>
      </c>
      <c r="F21" s="185">
        <v>3299</v>
      </c>
      <c r="G21" s="185">
        <v>3490</v>
      </c>
      <c r="H21" s="49">
        <v>2800</v>
      </c>
      <c r="I21" s="49">
        <v>3940</v>
      </c>
      <c r="J21" s="185">
        <v>3935</v>
      </c>
      <c r="K21" s="49">
        <v>3500</v>
      </c>
      <c r="L21" s="49">
        <v>3450</v>
      </c>
      <c r="M21" s="993">
        <v>1544.22</v>
      </c>
      <c r="N21" s="1005">
        <f>(100/L21)*M21</f>
        <v>44.76</v>
      </c>
    </row>
    <row r="22" spans="1:14" ht="15">
      <c r="A22" s="184">
        <v>632003</v>
      </c>
      <c r="B22" s="9">
        <v>2</v>
      </c>
      <c r="C22" s="709">
        <v>41</v>
      </c>
      <c r="D22" s="564" t="s">
        <v>88</v>
      </c>
      <c r="E22" s="509" t="s">
        <v>92</v>
      </c>
      <c r="F22" s="185">
        <v>2600</v>
      </c>
      <c r="G22" s="185">
        <v>2430</v>
      </c>
      <c r="H22" s="37">
        <v>2300</v>
      </c>
      <c r="I22" s="37">
        <v>2430</v>
      </c>
      <c r="J22" s="196">
        <v>2430</v>
      </c>
      <c r="K22" s="37">
        <v>2300</v>
      </c>
      <c r="L22" s="37">
        <v>2300</v>
      </c>
      <c r="M22" s="994">
        <v>1757.87</v>
      </c>
      <c r="N22" s="1005">
        <f>(100/L22)*M22</f>
        <v>76.4291304347826</v>
      </c>
    </row>
    <row r="23" spans="1:14" ht="15">
      <c r="A23" s="192">
        <v>632003</v>
      </c>
      <c r="B23" s="33">
        <v>3</v>
      </c>
      <c r="C23" s="219">
        <v>41</v>
      </c>
      <c r="D23" s="565" t="s">
        <v>88</v>
      </c>
      <c r="E23" s="560" t="s">
        <v>93</v>
      </c>
      <c r="F23" s="187"/>
      <c r="G23" s="187"/>
      <c r="H23" s="561">
        <v>50</v>
      </c>
      <c r="I23" s="24">
        <v>50</v>
      </c>
      <c r="J23" s="225"/>
      <c r="K23" s="561">
        <v>50</v>
      </c>
      <c r="L23" s="24">
        <v>50</v>
      </c>
      <c r="M23" s="995"/>
      <c r="N23" s="1001">
        <f>(100/L23)*M23</f>
        <v>0</v>
      </c>
    </row>
    <row r="24" spans="1:14" ht="15">
      <c r="A24" s="177">
        <v>633</v>
      </c>
      <c r="B24" s="77"/>
      <c r="C24" s="86"/>
      <c r="D24" s="559"/>
      <c r="E24" s="548" t="s">
        <v>94</v>
      </c>
      <c r="F24" s="178">
        <f aca="true" t="shared" si="3" ref="F24:M24">SUM(F25:F50)</f>
        <v>13118</v>
      </c>
      <c r="G24" s="178">
        <f t="shared" si="3"/>
        <v>12653</v>
      </c>
      <c r="H24" s="5">
        <f t="shared" si="3"/>
        <v>12200</v>
      </c>
      <c r="I24" s="5">
        <f t="shared" si="3"/>
        <v>14045</v>
      </c>
      <c r="J24" s="178">
        <f t="shared" si="3"/>
        <v>11932</v>
      </c>
      <c r="K24" s="5">
        <f t="shared" si="3"/>
        <v>27300</v>
      </c>
      <c r="L24" s="5">
        <f t="shared" si="3"/>
        <v>25800</v>
      </c>
      <c r="M24" s="986">
        <f t="shared" si="3"/>
        <v>5212.26</v>
      </c>
      <c r="N24" s="1009">
        <f>(100/L24)*M24</f>
        <v>20.202558139534883</v>
      </c>
    </row>
    <row r="25" spans="1:14" ht="15">
      <c r="A25" s="193">
        <v>633001</v>
      </c>
      <c r="B25" s="23"/>
      <c r="C25" s="221">
        <v>41</v>
      </c>
      <c r="D25" s="566" t="s">
        <v>75</v>
      </c>
      <c r="E25" s="562" t="s">
        <v>95</v>
      </c>
      <c r="F25" s="194">
        <v>170</v>
      </c>
      <c r="G25" s="194"/>
      <c r="H25" s="54"/>
      <c r="I25" s="22">
        <v>1350</v>
      </c>
      <c r="J25" s="194">
        <v>1343</v>
      </c>
      <c r="K25" s="54"/>
      <c r="L25" s="22"/>
      <c r="M25" s="987"/>
      <c r="N25" s="1001"/>
    </row>
    <row r="26" spans="1:14" ht="15">
      <c r="A26" s="184">
        <v>633002</v>
      </c>
      <c r="B26" s="9"/>
      <c r="C26" s="352">
        <v>41</v>
      </c>
      <c r="D26" s="557" t="s">
        <v>75</v>
      </c>
      <c r="E26" s="509" t="s">
        <v>96</v>
      </c>
      <c r="F26" s="185">
        <v>2790</v>
      </c>
      <c r="G26" s="185">
        <v>670</v>
      </c>
      <c r="H26" s="49">
        <v>3000</v>
      </c>
      <c r="I26" s="8">
        <v>1760</v>
      </c>
      <c r="J26" s="185">
        <v>1760</v>
      </c>
      <c r="K26" s="49">
        <v>3000</v>
      </c>
      <c r="L26" s="8">
        <v>450</v>
      </c>
      <c r="M26" s="988">
        <v>1.2</v>
      </c>
      <c r="N26" s="1004">
        <f>(100/L26)*M26</f>
        <v>0.26666666666666666</v>
      </c>
    </row>
    <row r="27" spans="1:14" ht="15">
      <c r="A27" s="184">
        <v>633004</v>
      </c>
      <c r="B27" s="36">
        <v>1</v>
      </c>
      <c r="C27" s="14">
        <v>41</v>
      </c>
      <c r="D27" s="555" t="s">
        <v>75</v>
      </c>
      <c r="E27" s="42" t="s">
        <v>386</v>
      </c>
      <c r="F27" s="196">
        <v>550</v>
      </c>
      <c r="G27" s="196"/>
      <c r="H27" s="37"/>
      <c r="I27" s="37"/>
      <c r="J27" s="196"/>
      <c r="K27" s="37"/>
      <c r="L27" s="8"/>
      <c r="M27" s="994"/>
      <c r="N27" s="1004"/>
    </row>
    <row r="28" spans="1:14" ht="15">
      <c r="A28" s="184">
        <v>633004</v>
      </c>
      <c r="B28" s="9">
        <v>2</v>
      </c>
      <c r="C28" s="221">
        <v>41</v>
      </c>
      <c r="D28" s="557" t="s">
        <v>75</v>
      </c>
      <c r="E28" s="509" t="s">
        <v>97</v>
      </c>
      <c r="F28" s="185">
        <v>383</v>
      </c>
      <c r="G28" s="185">
        <v>997</v>
      </c>
      <c r="H28" s="49">
        <v>1000</v>
      </c>
      <c r="I28" s="8">
        <v>1000</v>
      </c>
      <c r="J28" s="185">
        <v>482</v>
      </c>
      <c r="K28" s="49">
        <v>1000</v>
      </c>
      <c r="L28" s="8">
        <v>1000</v>
      </c>
      <c r="M28" s="988">
        <v>673.34</v>
      </c>
      <c r="N28" s="1004">
        <f>(100/L28)*M28</f>
        <v>67.334</v>
      </c>
    </row>
    <row r="29" spans="1:14" ht="15">
      <c r="A29" s="184">
        <v>633004</v>
      </c>
      <c r="B29" s="9">
        <v>3</v>
      </c>
      <c r="C29" s="352">
        <v>41</v>
      </c>
      <c r="D29" s="557" t="s">
        <v>75</v>
      </c>
      <c r="E29" s="359" t="s">
        <v>98</v>
      </c>
      <c r="F29" s="185"/>
      <c r="G29" s="185"/>
      <c r="H29" s="49">
        <v>200</v>
      </c>
      <c r="I29" s="8">
        <v>200</v>
      </c>
      <c r="J29" s="185"/>
      <c r="K29" s="49">
        <v>200</v>
      </c>
      <c r="L29" s="8">
        <v>200</v>
      </c>
      <c r="M29" s="988"/>
      <c r="N29" s="1001"/>
    </row>
    <row r="30" spans="1:14" ht="15">
      <c r="A30" s="184">
        <v>633006</v>
      </c>
      <c r="B30" s="9">
        <v>1</v>
      </c>
      <c r="C30" s="14">
        <v>41</v>
      </c>
      <c r="D30" s="555" t="s">
        <v>75</v>
      </c>
      <c r="E30" s="359" t="s">
        <v>99</v>
      </c>
      <c r="F30" s="185">
        <v>824</v>
      </c>
      <c r="G30" s="185">
        <v>1670</v>
      </c>
      <c r="H30" s="49">
        <v>1200</v>
      </c>
      <c r="I30" s="8">
        <v>1200</v>
      </c>
      <c r="J30" s="185">
        <v>1190</v>
      </c>
      <c r="K30" s="49">
        <v>1200</v>
      </c>
      <c r="L30" s="8">
        <v>1200</v>
      </c>
      <c r="M30" s="988">
        <v>440.96</v>
      </c>
      <c r="N30" s="1004">
        <f aca="true" t="shared" si="4" ref="N30:N41">(100/L30)*M30</f>
        <v>36.74666666666666</v>
      </c>
    </row>
    <row r="31" spans="1:14" ht="15">
      <c r="A31" s="184">
        <v>633006</v>
      </c>
      <c r="B31" s="9">
        <v>2</v>
      </c>
      <c r="C31" s="221">
        <v>41</v>
      </c>
      <c r="D31" s="557" t="s">
        <v>75</v>
      </c>
      <c r="E31" s="359" t="s">
        <v>100</v>
      </c>
      <c r="F31" s="185">
        <v>1992</v>
      </c>
      <c r="G31" s="185">
        <v>1722</v>
      </c>
      <c r="H31" s="49">
        <v>1700</v>
      </c>
      <c r="I31" s="8">
        <v>2220</v>
      </c>
      <c r="J31" s="185">
        <v>2215</v>
      </c>
      <c r="K31" s="49">
        <v>2000</v>
      </c>
      <c r="L31" s="8">
        <v>2000</v>
      </c>
      <c r="M31" s="988">
        <v>900</v>
      </c>
      <c r="N31" s="1004">
        <f t="shared" si="4"/>
        <v>45</v>
      </c>
    </row>
    <row r="32" spans="1:14" ht="15">
      <c r="A32" s="184">
        <v>633006</v>
      </c>
      <c r="B32" s="9">
        <v>3</v>
      </c>
      <c r="C32" s="352">
        <v>41</v>
      </c>
      <c r="D32" s="557" t="s">
        <v>75</v>
      </c>
      <c r="E32" s="359" t="s">
        <v>363</v>
      </c>
      <c r="F32" s="185">
        <v>400</v>
      </c>
      <c r="G32" s="185">
        <v>350</v>
      </c>
      <c r="H32" s="49">
        <v>500</v>
      </c>
      <c r="I32" s="8">
        <v>500</v>
      </c>
      <c r="J32" s="185">
        <v>229</v>
      </c>
      <c r="K32" s="49">
        <v>500</v>
      </c>
      <c r="L32" s="8">
        <v>500</v>
      </c>
      <c r="M32" s="988">
        <v>32.23</v>
      </c>
      <c r="N32" s="1004">
        <f t="shared" si="4"/>
        <v>6.446</v>
      </c>
    </row>
    <row r="33" spans="1:14" ht="15">
      <c r="A33" s="184">
        <v>633006</v>
      </c>
      <c r="B33" s="9">
        <v>4</v>
      </c>
      <c r="C33" s="14">
        <v>41</v>
      </c>
      <c r="D33" s="555" t="s">
        <v>75</v>
      </c>
      <c r="E33" s="359" t="s">
        <v>102</v>
      </c>
      <c r="F33" s="185">
        <v>10</v>
      </c>
      <c r="G33" s="185">
        <v>28</v>
      </c>
      <c r="H33" s="49">
        <v>50</v>
      </c>
      <c r="I33" s="8">
        <v>50</v>
      </c>
      <c r="J33" s="185">
        <v>18</v>
      </c>
      <c r="K33" s="49">
        <v>50</v>
      </c>
      <c r="L33" s="8">
        <v>100</v>
      </c>
      <c r="M33" s="988">
        <v>83.42</v>
      </c>
      <c r="N33" s="1004">
        <f t="shared" si="4"/>
        <v>83.42</v>
      </c>
    </row>
    <row r="34" spans="1:14" ht="15">
      <c r="A34" s="184">
        <v>633006</v>
      </c>
      <c r="B34" s="9">
        <v>5</v>
      </c>
      <c r="C34" s="14">
        <v>41</v>
      </c>
      <c r="D34" s="557" t="s">
        <v>75</v>
      </c>
      <c r="E34" s="359" t="s">
        <v>103</v>
      </c>
      <c r="F34" s="185">
        <v>10</v>
      </c>
      <c r="G34" s="185"/>
      <c r="H34" s="49">
        <v>30</v>
      </c>
      <c r="I34" s="8">
        <v>30</v>
      </c>
      <c r="J34" s="185">
        <v>9</v>
      </c>
      <c r="K34" s="49">
        <v>30</v>
      </c>
      <c r="L34" s="8">
        <v>30</v>
      </c>
      <c r="M34" s="988"/>
      <c r="N34" s="1004">
        <f t="shared" si="4"/>
        <v>0</v>
      </c>
    </row>
    <row r="35" spans="1:14" ht="15">
      <c r="A35" s="184">
        <v>633006</v>
      </c>
      <c r="B35" s="9">
        <v>6</v>
      </c>
      <c r="C35" s="221">
        <v>41</v>
      </c>
      <c r="D35" s="556" t="s">
        <v>88</v>
      </c>
      <c r="E35" s="510" t="s">
        <v>104</v>
      </c>
      <c r="F35" s="185">
        <v>62</v>
      </c>
      <c r="G35" s="185">
        <v>284</v>
      </c>
      <c r="H35" s="49">
        <v>150</v>
      </c>
      <c r="I35" s="8">
        <v>150</v>
      </c>
      <c r="J35" s="185">
        <v>5</v>
      </c>
      <c r="K35" s="49">
        <v>150</v>
      </c>
      <c r="L35" s="8">
        <v>150</v>
      </c>
      <c r="M35" s="988">
        <v>33.3</v>
      </c>
      <c r="N35" s="1004">
        <f t="shared" si="4"/>
        <v>22.199999999999996</v>
      </c>
    </row>
    <row r="36" spans="1:14" ht="15">
      <c r="A36" s="184">
        <v>633006</v>
      </c>
      <c r="B36" s="34">
        <v>7</v>
      </c>
      <c r="C36" s="352">
        <v>41</v>
      </c>
      <c r="D36" s="557" t="s">
        <v>75</v>
      </c>
      <c r="E36" s="509" t="s">
        <v>105</v>
      </c>
      <c r="F36" s="185">
        <v>1451</v>
      </c>
      <c r="G36" s="185">
        <v>1211</v>
      </c>
      <c r="H36" s="49">
        <v>600</v>
      </c>
      <c r="I36" s="49">
        <v>785</v>
      </c>
      <c r="J36" s="185">
        <v>781</v>
      </c>
      <c r="K36" s="49">
        <v>600</v>
      </c>
      <c r="L36" s="49">
        <v>600</v>
      </c>
      <c r="M36" s="993">
        <v>103.11</v>
      </c>
      <c r="N36" s="1004">
        <f t="shared" si="4"/>
        <v>17.185</v>
      </c>
    </row>
    <row r="37" spans="1:14" ht="15">
      <c r="A37" s="184">
        <v>633006</v>
      </c>
      <c r="B37" s="34">
        <v>8</v>
      </c>
      <c r="C37" s="14">
        <v>41</v>
      </c>
      <c r="D37" s="557" t="s">
        <v>106</v>
      </c>
      <c r="E37" s="509" t="s">
        <v>362</v>
      </c>
      <c r="F37" s="185">
        <v>396</v>
      </c>
      <c r="G37" s="185">
        <v>554</v>
      </c>
      <c r="H37" s="49">
        <v>500</v>
      </c>
      <c r="I37" s="49">
        <v>540</v>
      </c>
      <c r="J37" s="185">
        <v>531</v>
      </c>
      <c r="K37" s="49">
        <v>670</v>
      </c>
      <c r="L37" s="49">
        <v>670</v>
      </c>
      <c r="M37" s="993">
        <v>470.5</v>
      </c>
      <c r="N37" s="1004">
        <f t="shared" si="4"/>
        <v>70.22388059701493</v>
      </c>
    </row>
    <row r="38" spans="1:14" ht="15">
      <c r="A38" s="184">
        <v>633006</v>
      </c>
      <c r="B38" s="34">
        <v>9</v>
      </c>
      <c r="C38" s="221">
        <v>41</v>
      </c>
      <c r="D38" s="557" t="s">
        <v>75</v>
      </c>
      <c r="E38" s="509" t="s">
        <v>364</v>
      </c>
      <c r="F38" s="185">
        <v>220</v>
      </c>
      <c r="G38" s="185"/>
      <c r="H38" s="49">
        <v>50</v>
      </c>
      <c r="I38" s="49">
        <v>50</v>
      </c>
      <c r="J38" s="185"/>
      <c r="K38" s="49">
        <v>100</v>
      </c>
      <c r="L38" s="49">
        <v>100</v>
      </c>
      <c r="M38" s="993"/>
      <c r="N38" s="1005">
        <f t="shared" si="4"/>
        <v>0</v>
      </c>
    </row>
    <row r="39" spans="1:14" ht="15">
      <c r="A39" s="184">
        <v>633006</v>
      </c>
      <c r="B39" s="34">
        <v>10</v>
      </c>
      <c r="C39" s="352">
        <v>41</v>
      </c>
      <c r="D39" s="557" t="s">
        <v>387</v>
      </c>
      <c r="E39" s="509" t="s">
        <v>489</v>
      </c>
      <c r="F39" s="185">
        <v>136</v>
      </c>
      <c r="G39" s="185"/>
      <c r="H39" s="49"/>
      <c r="I39" s="49"/>
      <c r="J39" s="185"/>
      <c r="K39" s="49">
        <v>9000</v>
      </c>
      <c r="L39" s="49">
        <v>9000</v>
      </c>
      <c r="M39" s="993"/>
      <c r="N39" s="1005">
        <f t="shared" si="4"/>
        <v>0</v>
      </c>
    </row>
    <row r="40" spans="1:14" ht="15">
      <c r="A40" s="184">
        <v>633006</v>
      </c>
      <c r="B40" s="9">
        <v>12</v>
      </c>
      <c r="C40" s="14">
        <v>41</v>
      </c>
      <c r="D40" s="557" t="s">
        <v>106</v>
      </c>
      <c r="E40" s="509" t="s">
        <v>107</v>
      </c>
      <c r="F40" s="185">
        <v>120</v>
      </c>
      <c r="G40" s="185"/>
      <c r="H40" s="49">
        <v>50</v>
      </c>
      <c r="I40" s="8">
        <v>50</v>
      </c>
      <c r="J40" s="185"/>
      <c r="K40" s="49">
        <v>50</v>
      </c>
      <c r="L40" s="8">
        <v>50</v>
      </c>
      <c r="M40" s="988"/>
      <c r="N40" s="1001">
        <f t="shared" si="4"/>
        <v>0</v>
      </c>
    </row>
    <row r="41" spans="1:14" ht="15">
      <c r="A41" s="182">
        <v>633006</v>
      </c>
      <c r="B41" s="53">
        <v>13</v>
      </c>
      <c r="C41" s="221">
        <v>41</v>
      </c>
      <c r="D41" s="567" t="s">
        <v>108</v>
      </c>
      <c r="E41" s="549" t="s">
        <v>109</v>
      </c>
      <c r="F41" s="183">
        <v>45</v>
      </c>
      <c r="G41" s="183">
        <v>778</v>
      </c>
      <c r="H41" s="94">
        <v>100</v>
      </c>
      <c r="I41" s="6">
        <v>100</v>
      </c>
      <c r="J41" s="183"/>
      <c r="K41" s="94">
        <v>5000</v>
      </c>
      <c r="L41" s="6">
        <v>5000</v>
      </c>
      <c r="M41" s="992">
        <v>120</v>
      </c>
      <c r="N41" s="1004">
        <f t="shared" si="4"/>
        <v>2.4</v>
      </c>
    </row>
    <row r="42" spans="1:14" ht="15">
      <c r="A42" s="182">
        <v>633006</v>
      </c>
      <c r="B42" s="53">
        <v>14</v>
      </c>
      <c r="C42" s="352">
        <v>41</v>
      </c>
      <c r="D42" s="567" t="s">
        <v>134</v>
      </c>
      <c r="E42" s="549" t="s">
        <v>365</v>
      </c>
      <c r="F42" s="183"/>
      <c r="G42" s="183">
        <v>138</v>
      </c>
      <c r="H42" s="94"/>
      <c r="I42" s="6"/>
      <c r="J42" s="183"/>
      <c r="K42" s="94"/>
      <c r="L42" s="6"/>
      <c r="M42" s="992"/>
      <c r="N42" s="1004"/>
    </row>
    <row r="43" spans="1:14" ht="15">
      <c r="A43" s="182">
        <v>633006</v>
      </c>
      <c r="B43" s="53">
        <v>15</v>
      </c>
      <c r="C43" s="14">
        <v>41</v>
      </c>
      <c r="D43" s="567" t="s">
        <v>75</v>
      </c>
      <c r="E43" s="549" t="s">
        <v>388</v>
      </c>
      <c r="F43" s="183">
        <v>424</v>
      </c>
      <c r="G43" s="183"/>
      <c r="H43" s="94"/>
      <c r="I43" s="6"/>
      <c r="J43" s="183"/>
      <c r="K43" s="94"/>
      <c r="L43" s="6"/>
      <c r="M43" s="992"/>
      <c r="N43" s="1005"/>
    </row>
    <row r="44" spans="1:14" ht="15">
      <c r="A44" s="184">
        <v>633009</v>
      </c>
      <c r="B44" s="9">
        <v>1</v>
      </c>
      <c r="C44" s="14">
        <v>41</v>
      </c>
      <c r="D44" s="557" t="s">
        <v>75</v>
      </c>
      <c r="E44" s="509" t="s">
        <v>110</v>
      </c>
      <c r="F44" s="183">
        <v>538</v>
      </c>
      <c r="G44" s="183">
        <v>564</v>
      </c>
      <c r="H44" s="49">
        <v>500</v>
      </c>
      <c r="I44" s="8">
        <v>500</v>
      </c>
      <c r="J44" s="185">
        <v>315</v>
      </c>
      <c r="K44" s="49">
        <v>500</v>
      </c>
      <c r="L44" s="8">
        <v>500</v>
      </c>
      <c r="M44" s="988">
        <v>161.18</v>
      </c>
      <c r="N44" s="1001">
        <f>(100/L44)*M44</f>
        <v>32.236000000000004</v>
      </c>
    </row>
    <row r="45" spans="1:14" ht="15">
      <c r="A45" s="182">
        <v>633010</v>
      </c>
      <c r="B45" s="53"/>
      <c r="C45" s="88">
        <v>41</v>
      </c>
      <c r="D45" s="567" t="s">
        <v>75</v>
      </c>
      <c r="E45" s="549" t="s">
        <v>111</v>
      </c>
      <c r="F45" s="183">
        <v>784</v>
      </c>
      <c r="G45" s="183">
        <v>1149</v>
      </c>
      <c r="H45" s="94">
        <v>800</v>
      </c>
      <c r="I45" s="6">
        <v>800</v>
      </c>
      <c r="J45" s="183">
        <v>439</v>
      </c>
      <c r="K45" s="94">
        <v>800</v>
      </c>
      <c r="L45" s="6">
        <v>800</v>
      </c>
      <c r="M45" s="992">
        <v>213</v>
      </c>
      <c r="N45" s="1001">
        <f>(100/L45)*M45</f>
        <v>26.625</v>
      </c>
    </row>
    <row r="46" spans="1:14" ht="15">
      <c r="A46" s="188">
        <v>633011</v>
      </c>
      <c r="B46" s="85"/>
      <c r="C46" s="710">
        <v>41</v>
      </c>
      <c r="D46" s="568" t="s">
        <v>75</v>
      </c>
      <c r="E46" s="570" t="s">
        <v>112</v>
      </c>
      <c r="F46" s="189">
        <v>46</v>
      </c>
      <c r="G46" s="189">
        <v>16</v>
      </c>
      <c r="H46" s="569">
        <v>70</v>
      </c>
      <c r="I46" s="56">
        <v>70</v>
      </c>
      <c r="J46" s="189">
        <v>12</v>
      </c>
      <c r="K46" s="569">
        <v>50</v>
      </c>
      <c r="L46" s="56">
        <v>50</v>
      </c>
      <c r="M46" s="996"/>
      <c r="N46" s="1007">
        <f>(100/L46)*M46</f>
        <v>0</v>
      </c>
    </row>
    <row r="47" spans="1:14" ht="15">
      <c r="A47" s="358">
        <v>633013</v>
      </c>
      <c r="B47" s="304"/>
      <c r="C47" s="14">
        <v>41</v>
      </c>
      <c r="D47" s="568" t="s">
        <v>75</v>
      </c>
      <c r="E47" s="646" t="s">
        <v>389</v>
      </c>
      <c r="F47" s="189">
        <v>369</v>
      </c>
      <c r="G47" s="189">
        <v>1342</v>
      </c>
      <c r="H47" s="188">
        <v>600</v>
      </c>
      <c r="I47" s="56">
        <v>1070</v>
      </c>
      <c r="J47" s="189">
        <v>1069</v>
      </c>
      <c r="K47" s="569">
        <v>1000</v>
      </c>
      <c r="L47" s="56">
        <v>2000</v>
      </c>
      <c r="M47" s="996">
        <v>1546.41</v>
      </c>
      <c r="N47" s="1007">
        <f>(100/L47)*M47</f>
        <v>77.32050000000001</v>
      </c>
    </row>
    <row r="48" spans="1:14" ht="15">
      <c r="A48" s="188">
        <v>633015</v>
      </c>
      <c r="B48" s="357"/>
      <c r="C48" s="221">
        <v>41</v>
      </c>
      <c r="D48" s="568" t="s">
        <v>75</v>
      </c>
      <c r="E48" s="646" t="s">
        <v>409</v>
      </c>
      <c r="F48" s="263"/>
      <c r="G48" s="263">
        <v>95</v>
      </c>
      <c r="H48" s="200">
        <v>100</v>
      </c>
      <c r="I48" s="15">
        <v>100</v>
      </c>
      <c r="J48" s="263">
        <v>15</v>
      </c>
      <c r="K48" s="610">
        <v>100</v>
      </c>
      <c r="L48" s="12">
        <v>100</v>
      </c>
      <c r="M48" s="997">
        <v>20</v>
      </c>
      <c r="N48" s="1007">
        <f>(100/L48)*M48</f>
        <v>20</v>
      </c>
    </row>
    <row r="49" spans="1:14" ht="0.75" customHeight="1">
      <c r="A49" s="303">
        <v>633015</v>
      </c>
      <c r="B49" s="511"/>
      <c r="C49" s="352">
        <v>41</v>
      </c>
      <c r="D49" s="572" t="s">
        <v>75</v>
      </c>
      <c r="E49" s="571" t="s">
        <v>432</v>
      </c>
      <c r="F49" s="189"/>
      <c r="G49" s="189"/>
      <c r="H49" s="188"/>
      <c r="I49" s="56"/>
      <c r="J49" s="189"/>
      <c r="K49" s="200"/>
      <c r="L49" s="12"/>
      <c r="M49" s="997"/>
      <c r="N49" s="1006"/>
    </row>
    <row r="50" spans="1:14" ht="15">
      <c r="A50" s="192">
        <v>633016</v>
      </c>
      <c r="B50" s="33"/>
      <c r="C50" s="352">
        <v>41</v>
      </c>
      <c r="D50" s="558" t="s">
        <v>113</v>
      </c>
      <c r="E50" s="560" t="s">
        <v>114</v>
      </c>
      <c r="F50" s="187">
        <v>1398</v>
      </c>
      <c r="G50" s="187">
        <v>1085</v>
      </c>
      <c r="H50" s="561">
        <v>1000</v>
      </c>
      <c r="I50" s="24">
        <v>1520</v>
      </c>
      <c r="J50" s="225">
        <v>1519</v>
      </c>
      <c r="K50" s="561">
        <v>1300</v>
      </c>
      <c r="L50" s="10">
        <v>1300</v>
      </c>
      <c r="M50" s="989">
        <v>413.61</v>
      </c>
      <c r="N50" s="1007">
        <f aca="true" t="shared" si="5" ref="N50:N58">(100/L50)*M50</f>
        <v>31.81615384615385</v>
      </c>
    </row>
    <row r="51" spans="1:14" ht="15">
      <c r="A51" s="177">
        <v>634</v>
      </c>
      <c r="B51" s="77"/>
      <c r="C51" s="712"/>
      <c r="D51" s="586"/>
      <c r="E51" s="735" t="s">
        <v>115</v>
      </c>
      <c r="F51" s="178">
        <f aca="true" t="shared" si="6" ref="F51:M51">SUM(F52:F60)</f>
        <v>10849</v>
      </c>
      <c r="G51" s="178">
        <f t="shared" si="6"/>
        <v>10649</v>
      </c>
      <c r="H51" s="5">
        <f t="shared" si="6"/>
        <v>9632</v>
      </c>
      <c r="I51" s="4">
        <f t="shared" si="6"/>
        <v>13050</v>
      </c>
      <c r="J51" s="178">
        <f t="shared" si="6"/>
        <v>12499</v>
      </c>
      <c r="K51" s="5">
        <f t="shared" si="6"/>
        <v>10942</v>
      </c>
      <c r="L51" s="4">
        <f t="shared" si="6"/>
        <v>10982</v>
      </c>
      <c r="M51" s="990">
        <f t="shared" si="6"/>
        <v>3933.9300000000003</v>
      </c>
      <c r="N51" s="1009">
        <f t="shared" si="5"/>
        <v>35.82161719176835</v>
      </c>
    </row>
    <row r="52" spans="1:21" ht="15">
      <c r="A52" s="182">
        <v>634001</v>
      </c>
      <c r="B52" s="53">
        <v>1</v>
      </c>
      <c r="C52" s="696">
        <v>41</v>
      </c>
      <c r="D52" s="566" t="s">
        <v>116</v>
      </c>
      <c r="E52" s="562" t="s">
        <v>117</v>
      </c>
      <c r="F52" s="183">
        <v>1949</v>
      </c>
      <c r="G52" s="183">
        <v>1717</v>
      </c>
      <c r="H52" s="94">
        <v>2000</v>
      </c>
      <c r="I52" s="6">
        <v>2810</v>
      </c>
      <c r="J52" s="183">
        <v>2804</v>
      </c>
      <c r="K52" s="94">
        <v>2500</v>
      </c>
      <c r="L52" s="6">
        <v>2500</v>
      </c>
      <c r="M52" s="992">
        <v>1058.79</v>
      </c>
      <c r="N52" s="1007">
        <f t="shared" si="5"/>
        <v>42.3516</v>
      </c>
      <c r="U52" s="1152"/>
    </row>
    <row r="53" spans="1:14" ht="15">
      <c r="A53" s="184">
        <v>634001</v>
      </c>
      <c r="B53" s="34">
        <v>2</v>
      </c>
      <c r="C53" s="14">
        <v>41</v>
      </c>
      <c r="D53" s="567" t="s">
        <v>116</v>
      </c>
      <c r="E53" s="509" t="s">
        <v>118</v>
      </c>
      <c r="F53" s="185">
        <v>2481</v>
      </c>
      <c r="G53" s="185">
        <v>3723</v>
      </c>
      <c r="H53" s="49">
        <v>3000</v>
      </c>
      <c r="I53" s="8">
        <v>3000</v>
      </c>
      <c r="J53" s="185">
        <v>2644</v>
      </c>
      <c r="K53" s="49">
        <v>3000</v>
      </c>
      <c r="L53" s="8">
        <v>3000</v>
      </c>
      <c r="M53" s="988">
        <v>1207.89</v>
      </c>
      <c r="N53" s="1007">
        <f t="shared" si="5"/>
        <v>40.263000000000005</v>
      </c>
    </row>
    <row r="54" spans="1:14" ht="15">
      <c r="A54" s="184">
        <v>634001</v>
      </c>
      <c r="B54" s="34">
        <v>3</v>
      </c>
      <c r="C54" s="14">
        <v>41</v>
      </c>
      <c r="D54" s="567" t="s">
        <v>116</v>
      </c>
      <c r="E54" s="509" t="s">
        <v>119</v>
      </c>
      <c r="F54" s="185">
        <v>58</v>
      </c>
      <c r="G54" s="185">
        <v>15</v>
      </c>
      <c r="H54" s="49">
        <v>120</v>
      </c>
      <c r="I54" s="8">
        <v>120</v>
      </c>
      <c r="J54" s="185">
        <v>23</v>
      </c>
      <c r="K54" s="49">
        <v>120</v>
      </c>
      <c r="L54" s="8">
        <v>120</v>
      </c>
      <c r="M54" s="988"/>
      <c r="N54" s="1007">
        <f t="shared" si="5"/>
        <v>0</v>
      </c>
    </row>
    <row r="55" spans="1:14" ht="15">
      <c r="A55" s="184">
        <v>634002</v>
      </c>
      <c r="B55" s="34">
        <v>1</v>
      </c>
      <c r="C55" s="88">
        <v>41</v>
      </c>
      <c r="D55" s="567" t="s">
        <v>116</v>
      </c>
      <c r="E55" s="509" t="s">
        <v>120</v>
      </c>
      <c r="F55" s="185">
        <v>236</v>
      </c>
      <c r="G55" s="185">
        <v>1566</v>
      </c>
      <c r="H55" s="49">
        <v>200</v>
      </c>
      <c r="I55" s="8">
        <v>1390</v>
      </c>
      <c r="J55" s="185">
        <v>1385</v>
      </c>
      <c r="K55" s="49">
        <v>1000</v>
      </c>
      <c r="L55" s="8">
        <v>1000</v>
      </c>
      <c r="M55" s="988">
        <v>833.26</v>
      </c>
      <c r="N55" s="1007">
        <f t="shared" si="5"/>
        <v>83.32600000000001</v>
      </c>
    </row>
    <row r="56" spans="1:14" ht="15">
      <c r="A56" s="184">
        <v>634002</v>
      </c>
      <c r="B56" s="34">
        <v>2</v>
      </c>
      <c r="C56" s="710">
        <v>41</v>
      </c>
      <c r="D56" s="567" t="s">
        <v>116</v>
      </c>
      <c r="E56" s="509" t="s">
        <v>121</v>
      </c>
      <c r="F56" s="185">
        <v>5185</v>
      </c>
      <c r="G56" s="185">
        <v>2405</v>
      </c>
      <c r="H56" s="49">
        <v>3500</v>
      </c>
      <c r="I56" s="8">
        <v>4500</v>
      </c>
      <c r="J56" s="185">
        <v>4452</v>
      </c>
      <c r="K56" s="49">
        <v>3500</v>
      </c>
      <c r="L56" s="8">
        <v>3500</v>
      </c>
      <c r="M56" s="988">
        <v>377.03</v>
      </c>
      <c r="N56" s="1007">
        <f t="shared" si="5"/>
        <v>10.772285714285713</v>
      </c>
    </row>
    <row r="57" spans="1:14" ht="15">
      <c r="A57" s="184">
        <v>634003</v>
      </c>
      <c r="B57" s="9">
        <v>1</v>
      </c>
      <c r="C57" s="709">
        <v>41</v>
      </c>
      <c r="D57" s="567" t="s">
        <v>116</v>
      </c>
      <c r="E57" s="509" t="s">
        <v>122</v>
      </c>
      <c r="F57" s="185">
        <v>629</v>
      </c>
      <c r="G57" s="185">
        <v>833</v>
      </c>
      <c r="H57" s="49">
        <v>432</v>
      </c>
      <c r="I57" s="8">
        <v>840</v>
      </c>
      <c r="J57" s="185">
        <v>833</v>
      </c>
      <c r="K57" s="49">
        <v>432</v>
      </c>
      <c r="L57" s="8">
        <v>432</v>
      </c>
      <c r="M57" s="988">
        <v>92.04</v>
      </c>
      <c r="N57" s="1007">
        <f t="shared" si="5"/>
        <v>21.305555555555557</v>
      </c>
    </row>
    <row r="58" spans="1:14" ht="15">
      <c r="A58" s="184">
        <v>634003</v>
      </c>
      <c r="B58" s="9">
        <v>2</v>
      </c>
      <c r="C58" s="709">
        <v>41</v>
      </c>
      <c r="D58" s="567" t="s">
        <v>116</v>
      </c>
      <c r="E58" s="509" t="s">
        <v>123</v>
      </c>
      <c r="F58" s="185">
        <v>254</v>
      </c>
      <c r="G58" s="185">
        <v>254</v>
      </c>
      <c r="H58" s="49">
        <v>280</v>
      </c>
      <c r="I58" s="8">
        <v>280</v>
      </c>
      <c r="J58" s="185">
        <v>255</v>
      </c>
      <c r="K58" s="49">
        <v>280</v>
      </c>
      <c r="L58" s="8">
        <v>280</v>
      </c>
      <c r="M58" s="988">
        <v>252.42</v>
      </c>
      <c r="N58" s="1007">
        <f t="shared" si="5"/>
        <v>90.14999999999999</v>
      </c>
    </row>
    <row r="59" spans="1:14" ht="15" hidden="1">
      <c r="A59" s="216">
        <v>634002</v>
      </c>
      <c r="B59" s="84"/>
      <c r="C59" s="40"/>
      <c r="D59" s="567" t="s">
        <v>116</v>
      </c>
      <c r="E59" s="510" t="s">
        <v>124</v>
      </c>
      <c r="F59" s="226"/>
      <c r="G59" s="226"/>
      <c r="H59" s="55">
        <v>0</v>
      </c>
      <c r="I59" s="25">
        <v>0</v>
      </c>
      <c r="J59" s="226"/>
      <c r="K59" s="55">
        <v>0</v>
      </c>
      <c r="L59" s="25">
        <v>0</v>
      </c>
      <c r="M59" s="998"/>
      <c r="N59" s="1001"/>
    </row>
    <row r="60" spans="1:14" ht="15">
      <c r="A60" s="192">
        <v>634005</v>
      </c>
      <c r="B60" s="82"/>
      <c r="C60" s="40">
        <v>41</v>
      </c>
      <c r="D60" s="555" t="s">
        <v>116</v>
      </c>
      <c r="E60" s="560" t="s">
        <v>125</v>
      </c>
      <c r="F60" s="225">
        <v>57</v>
      </c>
      <c r="G60" s="225">
        <v>136</v>
      </c>
      <c r="H60" s="561">
        <v>100</v>
      </c>
      <c r="I60" s="24">
        <v>110</v>
      </c>
      <c r="J60" s="225">
        <v>103</v>
      </c>
      <c r="K60" s="561">
        <v>110</v>
      </c>
      <c r="L60" s="24">
        <v>150</v>
      </c>
      <c r="M60" s="995">
        <v>112.5</v>
      </c>
      <c r="N60" s="1007">
        <f aca="true" t="shared" si="7" ref="N60:N65">(100/L60)*M60</f>
        <v>75</v>
      </c>
    </row>
    <row r="61" spans="1:14" ht="15">
      <c r="A61" s="177">
        <v>635</v>
      </c>
      <c r="B61" s="3"/>
      <c r="C61" s="86"/>
      <c r="D61" s="559"/>
      <c r="E61" s="548" t="s">
        <v>126</v>
      </c>
      <c r="F61" s="178">
        <f aca="true" t="shared" si="8" ref="F61:M61">SUM(F62:F70)</f>
        <v>2853</v>
      </c>
      <c r="G61" s="178">
        <f t="shared" si="8"/>
        <v>5799</v>
      </c>
      <c r="H61" s="5">
        <f t="shared" si="8"/>
        <v>4370</v>
      </c>
      <c r="I61" s="4">
        <f t="shared" si="8"/>
        <v>7420</v>
      </c>
      <c r="J61" s="178">
        <f t="shared" si="8"/>
        <v>6804</v>
      </c>
      <c r="K61" s="5">
        <f t="shared" si="8"/>
        <v>7350</v>
      </c>
      <c r="L61" s="4">
        <f t="shared" si="8"/>
        <v>7860</v>
      </c>
      <c r="M61" s="990">
        <f t="shared" si="8"/>
        <v>4736.05</v>
      </c>
      <c r="N61" s="1009">
        <f t="shared" si="7"/>
        <v>60.25508905852417</v>
      </c>
    </row>
    <row r="62" spans="1:14" ht="15">
      <c r="A62" s="182">
        <v>635002</v>
      </c>
      <c r="B62" s="53"/>
      <c r="C62" s="88">
        <v>41</v>
      </c>
      <c r="D62" s="567" t="s">
        <v>127</v>
      </c>
      <c r="E62" s="549" t="s">
        <v>128</v>
      </c>
      <c r="F62" s="183">
        <v>2488</v>
      </c>
      <c r="G62" s="183">
        <v>4537</v>
      </c>
      <c r="H62" s="94">
        <v>3500</v>
      </c>
      <c r="I62" s="6">
        <v>6500</v>
      </c>
      <c r="J62" s="183">
        <v>6423</v>
      </c>
      <c r="K62" s="94">
        <v>6500</v>
      </c>
      <c r="L62" s="6">
        <v>6500</v>
      </c>
      <c r="M62" s="992">
        <v>4239.25</v>
      </c>
      <c r="N62" s="1007">
        <f t="shared" si="7"/>
        <v>65.21923076923078</v>
      </c>
    </row>
    <row r="63" spans="1:14" ht="15">
      <c r="A63" s="182">
        <v>635004</v>
      </c>
      <c r="B63" s="53">
        <v>3</v>
      </c>
      <c r="C63" s="88">
        <v>41</v>
      </c>
      <c r="D63" s="573" t="s">
        <v>127</v>
      </c>
      <c r="E63" s="549" t="s">
        <v>516</v>
      </c>
      <c r="F63" s="183"/>
      <c r="G63" s="183"/>
      <c r="H63" s="49">
        <v>50</v>
      </c>
      <c r="I63" s="8"/>
      <c r="J63" s="185"/>
      <c r="K63" s="49"/>
      <c r="L63" s="8">
        <v>130</v>
      </c>
      <c r="M63" s="988">
        <v>124.8</v>
      </c>
      <c r="N63" s="1001">
        <f t="shared" si="7"/>
        <v>96</v>
      </c>
    </row>
    <row r="64" spans="1:14" ht="15">
      <c r="A64" s="184">
        <v>635004</v>
      </c>
      <c r="B64" s="9">
        <v>2</v>
      </c>
      <c r="C64" s="14">
        <v>41</v>
      </c>
      <c r="D64" s="557" t="s">
        <v>88</v>
      </c>
      <c r="E64" s="509" t="s">
        <v>130</v>
      </c>
      <c r="F64" s="183">
        <v>61</v>
      </c>
      <c r="G64" s="183">
        <v>88</v>
      </c>
      <c r="H64" s="55">
        <v>100</v>
      </c>
      <c r="I64" s="8">
        <v>100</v>
      </c>
      <c r="J64" s="185"/>
      <c r="K64" s="49">
        <v>500</v>
      </c>
      <c r="L64" s="8">
        <v>500</v>
      </c>
      <c r="M64" s="988"/>
      <c r="N64" s="1007">
        <f t="shared" si="7"/>
        <v>0</v>
      </c>
    </row>
    <row r="65" spans="1:14" ht="15">
      <c r="A65" s="184">
        <v>635004</v>
      </c>
      <c r="B65" s="9">
        <v>8</v>
      </c>
      <c r="C65" s="14">
        <v>41</v>
      </c>
      <c r="D65" s="557" t="s">
        <v>88</v>
      </c>
      <c r="E65" s="359" t="s">
        <v>131</v>
      </c>
      <c r="F65" s="185">
        <v>70</v>
      </c>
      <c r="G65" s="185">
        <v>493</v>
      </c>
      <c r="H65" s="184">
        <v>100</v>
      </c>
      <c r="I65" s="8">
        <v>200</v>
      </c>
      <c r="J65" s="185">
        <v>183</v>
      </c>
      <c r="K65" s="49">
        <v>150</v>
      </c>
      <c r="L65" s="8">
        <v>150</v>
      </c>
      <c r="M65" s="988"/>
      <c r="N65" s="1007">
        <f t="shared" si="7"/>
        <v>0</v>
      </c>
    </row>
    <row r="66" spans="1:14" ht="15">
      <c r="A66" s="184">
        <v>635004</v>
      </c>
      <c r="B66" s="9">
        <v>4</v>
      </c>
      <c r="C66" s="14">
        <v>41</v>
      </c>
      <c r="D66" s="557" t="s">
        <v>88</v>
      </c>
      <c r="E66" s="359" t="s">
        <v>132</v>
      </c>
      <c r="F66" s="183">
        <v>120</v>
      </c>
      <c r="G66" s="183">
        <v>441</v>
      </c>
      <c r="H66" s="49">
        <v>120</v>
      </c>
      <c r="I66" s="8">
        <v>120</v>
      </c>
      <c r="J66" s="185"/>
      <c r="K66" s="49"/>
      <c r="L66" s="8"/>
      <c r="M66" s="988"/>
      <c r="N66" s="1004"/>
    </row>
    <row r="67" spans="1:14" ht="15">
      <c r="A67" s="184">
        <v>635006</v>
      </c>
      <c r="B67" s="9"/>
      <c r="C67" s="14">
        <v>41</v>
      </c>
      <c r="D67" s="557" t="s">
        <v>88</v>
      </c>
      <c r="E67" s="359" t="s">
        <v>541</v>
      </c>
      <c r="F67" s="183"/>
      <c r="G67" s="183"/>
      <c r="H67" s="49"/>
      <c r="I67" s="8"/>
      <c r="J67" s="185"/>
      <c r="K67" s="49"/>
      <c r="L67" s="8">
        <v>380</v>
      </c>
      <c r="M67" s="988">
        <v>372</v>
      </c>
      <c r="N67" s="1004">
        <f>(100/L67)*M67</f>
        <v>97.89473684210526</v>
      </c>
    </row>
    <row r="68" spans="1:14" ht="15">
      <c r="A68" s="184">
        <v>635006</v>
      </c>
      <c r="B68" s="9">
        <v>1</v>
      </c>
      <c r="C68" s="14">
        <v>41</v>
      </c>
      <c r="D68" s="557" t="s">
        <v>88</v>
      </c>
      <c r="E68" s="359" t="s">
        <v>133</v>
      </c>
      <c r="F68" s="183">
        <v>114</v>
      </c>
      <c r="G68" s="183"/>
      <c r="H68" s="575">
        <v>300</v>
      </c>
      <c r="I68" s="26">
        <v>300</v>
      </c>
      <c r="J68" s="227">
        <v>198</v>
      </c>
      <c r="K68" s="575"/>
      <c r="L68" s="26"/>
      <c r="M68" s="999"/>
      <c r="N68" s="1008"/>
    </row>
    <row r="69" spans="1:14" ht="15">
      <c r="A69" s="184">
        <v>635006</v>
      </c>
      <c r="B69" s="9">
        <v>10</v>
      </c>
      <c r="C69" s="14">
        <v>41</v>
      </c>
      <c r="D69" s="557" t="s">
        <v>134</v>
      </c>
      <c r="E69" s="359" t="s">
        <v>135</v>
      </c>
      <c r="F69" s="183"/>
      <c r="G69" s="183"/>
      <c r="H69" s="49">
        <v>0</v>
      </c>
      <c r="I69" s="8"/>
      <c r="J69" s="185"/>
      <c r="K69" s="49"/>
      <c r="L69" s="8"/>
      <c r="M69" s="988"/>
      <c r="N69" s="1001"/>
    </row>
    <row r="70" spans="1:14" ht="15">
      <c r="A70" s="186">
        <v>635006</v>
      </c>
      <c r="B70" s="11">
        <v>8</v>
      </c>
      <c r="C70" s="219">
        <v>41</v>
      </c>
      <c r="D70" s="554" t="s">
        <v>106</v>
      </c>
      <c r="E70" s="574" t="s">
        <v>136</v>
      </c>
      <c r="F70" s="187"/>
      <c r="G70" s="1030">
        <v>240</v>
      </c>
      <c r="H70" s="576">
        <v>200</v>
      </c>
      <c r="I70" s="90">
        <v>200</v>
      </c>
      <c r="J70" s="187"/>
      <c r="K70" s="576">
        <v>200</v>
      </c>
      <c r="L70" s="10">
        <v>200</v>
      </c>
      <c r="M70" s="989"/>
      <c r="N70" s="1007">
        <f>(100/L70)*M70</f>
        <v>0</v>
      </c>
    </row>
    <row r="71" spans="1:14" ht="15">
      <c r="A71" s="269">
        <v>636</v>
      </c>
      <c r="B71" s="3"/>
      <c r="C71" s="3"/>
      <c r="D71" s="1012" t="s">
        <v>88</v>
      </c>
      <c r="E71" s="577" t="s">
        <v>137</v>
      </c>
      <c r="F71" s="1033"/>
      <c r="G71" s="1033"/>
      <c r="H71" s="175"/>
      <c r="I71" s="92"/>
      <c r="J71" s="92"/>
      <c r="K71" s="177"/>
      <c r="L71" s="92">
        <v>455</v>
      </c>
      <c r="M71" s="990">
        <v>451.2</v>
      </c>
      <c r="N71" s="1009">
        <f>(100/L71)*M71</f>
        <v>99.16483516483515</v>
      </c>
    </row>
    <row r="72" spans="1:14" ht="0.75" customHeight="1">
      <c r="A72" s="269">
        <v>633</v>
      </c>
      <c r="B72" s="3"/>
      <c r="C72" s="145"/>
      <c r="D72" s="559" t="s">
        <v>88</v>
      </c>
      <c r="E72" s="77" t="s">
        <v>137</v>
      </c>
      <c r="F72" s="178"/>
      <c r="G72" s="178">
        <v>31</v>
      </c>
      <c r="H72" s="175"/>
      <c r="I72" s="92">
        <v>280</v>
      </c>
      <c r="J72" s="178">
        <v>280</v>
      </c>
      <c r="K72" s="175"/>
      <c r="L72" s="92"/>
      <c r="M72" s="990"/>
      <c r="N72" s="1002"/>
    </row>
    <row r="73" spans="1:14" ht="15">
      <c r="A73" s="177">
        <v>637</v>
      </c>
      <c r="B73" s="3"/>
      <c r="C73" s="145"/>
      <c r="D73" s="559"/>
      <c r="E73" s="207" t="s">
        <v>138</v>
      </c>
      <c r="F73" s="178">
        <f aca="true" t="shared" si="9" ref="F73:M73">SUM(F74:F105)</f>
        <v>74134</v>
      </c>
      <c r="G73" s="178">
        <f t="shared" si="9"/>
        <v>84387</v>
      </c>
      <c r="H73" s="5">
        <f t="shared" si="9"/>
        <v>60770</v>
      </c>
      <c r="I73" s="4">
        <f t="shared" si="9"/>
        <v>87077</v>
      </c>
      <c r="J73" s="178">
        <f t="shared" si="9"/>
        <v>78541</v>
      </c>
      <c r="K73" s="5">
        <f t="shared" si="9"/>
        <v>73620</v>
      </c>
      <c r="L73" s="4">
        <f t="shared" si="9"/>
        <v>78965</v>
      </c>
      <c r="M73" s="990">
        <f t="shared" si="9"/>
        <v>39560.450000000004</v>
      </c>
      <c r="N73" s="1009">
        <f>(100/L73)*M73</f>
        <v>50.09871462040145</v>
      </c>
    </row>
    <row r="74" spans="1:14" ht="15">
      <c r="A74" s="270">
        <v>637004</v>
      </c>
      <c r="B74" s="23"/>
      <c r="C74" s="696">
        <v>41</v>
      </c>
      <c r="D74" s="566" t="s">
        <v>88</v>
      </c>
      <c r="E74" s="578" t="s">
        <v>139</v>
      </c>
      <c r="F74" s="194">
        <v>106</v>
      </c>
      <c r="G74" s="194">
        <v>121</v>
      </c>
      <c r="H74" s="37">
        <v>120</v>
      </c>
      <c r="I74" s="13">
        <v>120</v>
      </c>
      <c r="J74" s="194"/>
      <c r="K74" s="37">
        <v>120</v>
      </c>
      <c r="L74" s="22">
        <v>120</v>
      </c>
      <c r="M74" s="987"/>
      <c r="N74" s="1007">
        <f>(100/L74)*M74</f>
        <v>0</v>
      </c>
    </row>
    <row r="75" spans="1:14" ht="15">
      <c r="A75" s="271">
        <v>637004</v>
      </c>
      <c r="B75" s="9">
        <v>1</v>
      </c>
      <c r="C75" s="709">
        <v>41</v>
      </c>
      <c r="D75" s="573" t="s">
        <v>75</v>
      </c>
      <c r="E75" s="579" t="s">
        <v>366</v>
      </c>
      <c r="F75" s="185">
        <v>2332</v>
      </c>
      <c r="G75" s="185">
        <v>400</v>
      </c>
      <c r="H75" s="49"/>
      <c r="I75" s="8">
        <v>1200</v>
      </c>
      <c r="J75" s="183">
        <v>1186</v>
      </c>
      <c r="K75" s="49"/>
      <c r="L75" s="6">
        <v>600</v>
      </c>
      <c r="M75" s="992">
        <v>600</v>
      </c>
      <c r="N75" s="1007">
        <f>(100/L75)*M75</f>
        <v>100</v>
      </c>
    </row>
    <row r="76" spans="1:14" ht="15">
      <c r="A76" s="184">
        <v>637001</v>
      </c>
      <c r="B76" s="34"/>
      <c r="C76" s="89">
        <v>41</v>
      </c>
      <c r="D76" s="568" t="s">
        <v>75</v>
      </c>
      <c r="E76" s="359" t="s">
        <v>140</v>
      </c>
      <c r="F76" s="185">
        <v>250</v>
      </c>
      <c r="G76" s="185">
        <v>2400</v>
      </c>
      <c r="H76" s="49">
        <v>1000</v>
      </c>
      <c r="I76" s="8">
        <v>3500</v>
      </c>
      <c r="J76" s="185">
        <v>3245</v>
      </c>
      <c r="K76" s="49">
        <v>1000</v>
      </c>
      <c r="L76" s="8">
        <v>1000</v>
      </c>
      <c r="M76" s="988">
        <v>490</v>
      </c>
      <c r="N76" s="1007">
        <f>(100/L76)*M76</f>
        <v>49</v>
      </c>
    </row>
    <row r="77" spans="1:14" ht="15">
      <c r="A77" s="182">
        <v>637004</v>
      </c>
      <c r="B77" s="7">
        <v>2</v>
      </c>
      <c r="C77" s="709">
        <v>41</v>
      </c>
      <c r="D77" s="567" t="s">
        <v>106</v>
      </c>
      <c r="E77" s="579" t="s">
        <v>141</v>
      </c>
      <c r="F77" s="183">
        <v>4135</v>
      </c>
      <c r="G77" s="183">
        <v>4759</v>
      </c>
      <c r="H77" s="94">
        <v>4000</v>
      </c>
      <c r="I77" s="6">
        <v>4000</v>
      </c>
      <c r="J77" s="183">
        <v>3990</v>
      </c>
      <c r="K77" s="94">
        <v>4000</v>
      </c>
      <c r="L77" s="6">
        <v>4000</v>
      </c>
      <c r="M77" s="992">
        <v>3676.65</v>
      </c>
      <c r="N77" s="1007">
        <f>(100/L77)*M77</f>
        <v>91.91625</v>
      </c>
    </row>
    <row r="78" spans="1:14" ht="15">
      <c r="A78" s="182">
        <v>637004</v>
      </c>
      <c r="B78" s="7">
        <v>3</v>
      </c>
      <c r="C78" s="221">
        <v>41</v>
      </c>
      <c r="D78" s="556" t="s">
        <v>75</v>
      </c>
      <c r="E78" s="549" t="s">
        <v>390</v>
      </c>
      <c r="F78" s="183">
        <v>780</v>
      </c>
      <c r="G78" s="183"/>
      <c r="H78" s="94"/>
      <c r="I78" s="6"/>
      <c r="J78" s="183"/>
      <c r="K78" s="94"/>
      <c r="L78" s="6"/>
      <c r="M78" s="992"/>
      <c r="N78" s="1005"/>
    </row>
    <row r="79" spans="1:14" ht="15">
      <c r="A79" s="184">
        <v>637004</v>
      </c>
      <c r="B79" s="9">
        <v>5</v>
      </c>
      <c r="C79" s="89">
        <v>41</v>
      </c>
      <c r="D79" s="557" t="s">
        <v>75</v>
      </c>
      <c r="E79" s="509" t="s">
        <v>142</v>
      </c>
      <c r="F79" s="183">
        <v>1033</v>
      </c>
      <c r="G79" s="183">
        <v>523</v>
      </c>
      <c r="H79" s="49">
        <v>1350</v>
      </c>
      <c r="I79" s="8">
        <v>1350</v>
      </c>
      <c r="J79" s="185"/>
      <c r="K79" s="49">
        <v>200</v>
      </c>
      <c r="L79" s="8">
        <v>700</v>
      </c>
      <c r="M79" s="988">
        <v>645.66</v>
      </c>
      <c r="N79" s="1007">
        <f>(100/L79)*M79</f>
        <v>92.23714285714284</v>
      </c>
    </row>
    <row r="80" spans="1:14" ht="15">
      <c r="A80" s="184">
        <v>637004</v>
      </c>
      <c r="B80" s="9">
        <v>6</v>
      </c>
      <c r="C80" s="88">
        <v>41</v>
      </c>
      <c r="D80" s="557" t="s">
        <v>143</v>
      </c>
      <c r="E80" s="509" t="s">
        <v>144</v>
      </c>
      <c r="F80" s="183">
        <v>150</v>
      </c>
      <c r="G80" s="183">
        <v>73</v>
      </c>
      <c r="H80" s="49">
        <v>50</v>
      </c>
      <c r="I80" s="8">
        <v>120</v>
      </c>
      <c r="J80" s="185">
        <v>119</v>
      </c>
      <c r="K80" s="49">
        <v>50</v>
      </c>
      <c r="L80" s="8">
        <v>50</v>
      </c>
      <c r="M80" s="988"/>
      <c r="N80" s="1007">
        <f>(100/L80)*M80</f>
        <v>0</v>
      </c>
    </row>
    <row r="81" spans="1:14" ht="15">
      <c r="A81" s="184">
        <v>637004</v>
      </c>
      <c r="B81" s="9">
        <v>7</v>
      </c>
      <c r="C81" s="89">
        <v>41</v>
      </c>
      <c r="D81" s="557" t="s">
        <v>75</v>
      </c>
      <c r="E81" s="509" t="s">
        <v>418</v>
      </c>
      <c r="F81" s="183"/>
      <c r="G81" s="183">
        <v>1200</v>
      </c>
      <c r="H81" s="49"/>
      <c r="I81" s="49"/>
      <c r="J81" s="185"/>
      <c r="K81" s="49"/>
      <c r="L81" s="49"/>
      <c r="M81" s="993"/>
      <c r="N81" s="1004"/>
    </row>
    <row r="82" spans="1:14" ht="15">
      <c r="A82" s="184">
        <v>637004</v>
      </c>
      <c r="B82" s="9">
        <v>8</v>
      </c>
      <c r="C82" s="709">
        <v>41</v>
      </c>
      <c r="D82" s="557" t="s">
        <v>75</v>
      </c>
      <c r="E82" s="359" t="s">
        <v>427</v>
      </c>
      <c r="F82" s="183">
        <v>115</v>
      </c>
      <c r="G82" s="183">
        <v>261</v>
      </c>
      <c r="H82" s="49"/>
      <c r="I82" s="49">
        <v>285</v>
      </c>
      <c r="J82" s="185">
        <v>281</v>
      </c>
      <c r="K82" s="49">
        <v>150</v>
      </c>
      <c r="L82" s="49">
        <v>150</v>
      </c>
      <c r="M82" s="993">
        <v>128.5</v>
      </c>
      <c r="N82" s="1007">
        <f>(100/L82)*M82</f>
        <v>85.66666666666666</v>
      </c>
    </row>
    <row r="83" spans="1:14" ht="15">
      <c r="A83" s="184">
        <v>637004</v>
      </c>
      <c r="B83" s="9">
        <v>9</v>
      </c>
      <c r="C83" s="709">
        <v>41</v>
      </c>
      <c r="D83" s="557" t="s">
        <v>75</v>
      </c>
      <c r="E83" s="359" t="s">
        <v>468</v>
      </c>
      <c r="F83" s="183"/>
      <c r="G83" s="183"/>
      <c r="H83" s="49"/>
      <c r="I83" s="49">
        <v>250</v>
      </c>
      <c r="J83" s="185">
        <v>204</v>
      </c>
      <c r="K83" s="49">
        <v>200</v>
      </c>
      <c r="L83" s="49">
        <v>200</v>
      </c>
      <c r="M83" s="993"/>
      <c r="N83" s="1004"/>
    </row>
    <row r="84" spans="1:14" ht="15">
      <c r="A84" s="184">
        <v>637004</v>
      </c>
      <c r="B84" s="9">
        <v>10</v>
      </c>
      <c r="C84" s="709">
        <v>41</v>
      </c>
      <c r="D84" s="557" t="s">
        <v>203</v>
      </c>
      <c r="E84" s="359" t="s">
        <v>542</v>
      </c>
      <c r="F84" s="183"/>
      <c r="G84" s="183"/>
      <c r="H84" s="49"/>
      <c r="I84" s="49"/>
      <c r="J84" s="185"/>
      <c r="K84" s="49"/>
      <c r="L84" s="49">
        <v>3240</v>
      </c>
      <c r="M84" s="993">
        <v>3240</v>
      </c>
      <c r="N84" s="1004">
        <f aca="true" t="shared" si="10" ref="N84:N89">(100/L84)*M84</f>
        <v>100</v>
      </c>
    </row>
    <row r="85" spans="1:14" ht="15">
      <c r="A85" s="184">
        <v>637005</v>
      </c>
      <c r="B85" s="9">
        <v>1</v>
      </c>
      <c r="C85" s="709">
        <v>41</v>
      </c>
      <c r="D85" s="557" t="s">
        <v>108</v>
      </c>
      <c r="E85" s="359" t="s">
        <v>146</v>
      </c>
      <c r="F85" s="183">
        <v>3506</v>
      </c>
      <c r="G85" s="183">
        <v>4965</v>
      </c>
      <c r="H85" s="49">
        <v>3000</v>
      </c>
      <c r="I85" s="49">
        <v>3850</v>
      </c>
      <c r="J85" s="185">
        <v>3840</v>
      </c>
      <c r="K85" s="49">
        <v>3000</v>
      </c>
      <c r="L85" s="49">
        <v>3000</v>
      </c>
      <c r="M85" s="993">
        <v>850</v>
      </c>
      <c r="N85" s="1007">
        <f t="shared" si="10"/>
        <v>28.333333333333332</v>
      </c>
    </row>
    <row r="86" spans="1:14" ht="15">
      <c r="A86" s="184">
        <v>637005</v>
      </c>
      <c r="B86" s="9">
        <v>2</v>
      </c>
      <c r="C86" s="89">
        <v>41</v>
      </c>
      <c r="D86" s="557" t="s">
        <v>147</v>
      </c>
      <c r="E86" s="509" t="s">
        <v>148</v>
      </c>
      <c r="F86" s="183">
        <v>1152</v>
      </c>
      <c r="G86" s="183">
        <v>1152</v>
      </c>
      <c r="H86" s="49">
        <v>1500</v>
      </c>
      <c r="I86" s="8">
        <v>8980</v>
      </c>
      <c r="J86" s="185">
        <v>8978</v>
      </c>
      <c r="K86" s="49">
        <v>2400</v>
      </c>
      <c r="L86" s="8">
        <v>2400</v>
      </c>
      <c r="M86" s="988">
        <v>1452</v>
      </c>
      <c r="N86" s="1007">
        <f t="shared" si="10"/>
        <v>60.5</v>
      </c>
    </row>
    <row r="87" spans="1:14" ht="15">
      <c r="A87" s="184">
        <v>637005</v>
      </c>
      <c r="B87" s="9">
        <v>3</v>
      </c>
      <c r="C87" s="88">
        <v>41</v>
      </c>
      <c r="D87" s="557" t="s">
        <v>75</v>
      </c>
      <c r="E87" s="359" t="s">
        <v>260</v>
      </c>
      <c r="F87" s="183">
        <v>5070</v>
      </c>
      <c r="G87" s="183">
        <v>8182</v>
      </c>
      <c r="H87" s="49">
        <v>5000</v>
      </c>
      <c r="I87" s="8">
        <v>16050</v>
      </c>
      <c r="J87" s="185">
        <v>16044</v>
      </c>
      <c r="K87" s="49">
        <v>10000</v>
      </c>
      <c r="L87" s="8">
        <v>11800</v>
      </c>
      <c r="M87" s="988">
        <v>11797.04</v>
      </c>
      <c r="N87" s="1007">
        <f t="shared" si="10"/>
        <v>99.97491525423729</v>
      </c>
    </row>
    <row r="88" spans="1:14" ht="15">
      <c r="A88" s="184">
        <v>637005</v>
      </c>
      <c r="B88" s="9">
        <v>4</v>
      </c>
      <c r="C88" s="89">
        <v>41</v>
      </c>
      <c r="D88" s="557" t="s">
        <v>149</v>
      </c>
      <c r="E88" s="359" t="s">
        <v>150</v>
      </c>
      <c r="F88" s="183">
        <v>1920</v>
      </c>
      <c r="G88" s="183">
        <v>2400</v>
      </c>
      <c r="H88" s="49">
        <v>2000</v>
      </c>
      <c r="I88" s="8">
        <v>2400</v>
      </c>
      <c r="J88" s="185">
        <v>2400</v>
      </c>
      <c r="K88" s="49">
        <v>2500</v>
      </c>
      <c r="L88" s="8">
        <v>2500</v>
      </c>
      <c r="M88" s="988"/>
      <c r="N88" s="1007">
        <f t="shared" si="10"/>
        <v>0</v>
      </c>
    </row>
    <row r="89" spans="1:14" ht="15">
      <c r="A89" s="184">
        <v>637005</v>
      </c>
      <c r="B89" s="9">
        <v>5</v>
      </c>
      <c r="C89" s="709">
        <v>41</v>
      </c>
      <c r="D89" s="557" t="s">
        <v>75</v>
      </c>
      <c r="E89" s="359" t="s">
        <v>406</v>
      </c>
      <c r="F89" s="183">
        <v>9000</v>
      </c>
      <c r="G89" s="183">
        <v>1850</v>
      </c>
      <c r="H89" s="49"/>
      <c r="I89" s="8"/>
      <c r="J89" s="185"/>
      <c r="K89" s="49">
        <v>7000</v>
      </c>
      <c r="L89" s="8">
        <v>5200</v>
      </c>
      <c r="M89" s="988"/>
      <c r="N89" s="1007">
        <f t="shared" si="10"/>
        <v>0</v>
      </c>
    </row>
    <row r="90" spans="1:14" ht="15">
      <c r="A90" s="184">
        <v>637006</v>
      </c>
      <c r="B90" s="9"/>
      <c r="C90" s="14">
        <v>41</v>
      </c>
      <c r="D90" s="557" t="s">
        <v>75</v>
      </c>
      <c r="E90" s="359" t="s">
        <v>417</v>
      </c>
      <c r="F90" s="183"/>
      <c r="G90" s="183">
        <v>100</v>
      </c>
      <c r="H90" s="49"/>
      <c r="I90" s="8">
        <v>660</v>
      </c>
      <c r="J90" s="185">
        <v>660</v>
      </c>
      <c r="K90" s="49"/>
      <c r="L90" s="8"/>
      <c r="M90" s="988"/>
      <c r="N90" s="1005"/>
    </row>
    <row r="91" spans="1:14" ht="15">
      <c r="A91" s="184">
        <v>637011</v>
      </c>
      <c r="B91" s="9"/>
      <c r="C91" s="709">
        <v>41</v>
      </c>
      <c r="D91" s="567" t="s">
        <v>108</v>
      </c>
      <c r="E91" s="359" t="s">
        <v>151</v>
      </c>
      <c r="F91" s="183">
        <v>11797</v>
      </c>
      <c r="G91" s="183">
        <v>8576</v>
      </c>
      <c r="H91" s="49">
        <v>4000</v>
      </c>
      <c r="I91" s="8">
        <v>2420</v>
      </c>
      <c r="J91" s="185">
        <v>1784</v>
      </c>
      <c r="K91" s="49">
        <v>2000</v>
      </c>
      <c r="L91" s="8">
        <v>3000</v>
      </c>
      <c r="M91" s="988">
        <v>2741.39</v>
      </c>
      <c r="N91" s="1007">
        <f aca="true" t="shared" si="11" ref="N91:N97">(100/L91)*M91</f>
        <v>91.37966666666667</v>
      </c>
    </row>
    <row r="92" spans="1:14" ht="15">
      <c r="A92" s="184">
        <v>637011</v>
      </c>
      <c r="B92" s="9">
        <v>2</v>
      </c>
      <c r="C92" s="709">
        <v>41</v>
      </c>
      <c r="D92" s="557" t="s">
        <v>108</v>
      </c>
      <c r="E92" s="359" t="s">
        <v>391</v>
      </c>
      <c r="F92" s="183">
        <v>539</v>
      </c>
      <c r="G92" s="183">
        <v>1189</v>
      </c>
      <c r="H92" s="49">
        <v>500</v>
      </c>
      <c r="I92" s="8">
        <v>1000</v>
      </c>
      <c r="J92" s="185">
        <v>758</v>
      </c>
      <c r="K92" s="49">
        <v>500</v>
      </c>
      <c r="L92" s="8">
        <v>500</v>
      </c>
      <c r="M92" s="988"/>
      <c r="N92" s="1007">
        <f t="shared" si="11"/>
        <v>0</v>
      </c>
    </row>
    <row r="93" spans="1:14" ht="15">
      <c r="A93" s="184">
        <v>637012</v>
      </c>
      <c r="B93" s="9"/>
      <c r="C93" s="89">
        <v>41</v>
      </c>
      <c r="D93" s="557" t="s">
        <v>75</v>
      </c>
      <c r="E93" s="359" t="s">
        <v>456</v>
      </c>
      <c r="F93" s="183"/>
      <c r="G93" s="183">
        <v>301</v>
      </c>
      <c r="H93" s="49">
        <v>200</v>
      </c>
      <c r="I93" s="8">
        <v>200</v>
      </c>
      <c r="J93" s="185">
        <v>192</v>
      </c>
      <c r="K93" s="49">
        <v>200</v>
      </c>
      <c r="L93" s="8">
        <v>200</v>
      </c>
      <c r="M93" s="988">
        <v>55</v>
      </c>
      <c r="N93" s="1007">
        <f t="shared" si="11"/>
        <v>27.5</v>
      </c>
    </row>
    <row r="94" spans="1:14" ht="15">
      <c r="A94" s="184">
        <v>637012</v>
      </c>
      <c r="B94" s="9">
        <v>2</v>
      </c>
      <c r="C94" s="709">
        <v>41</v>
      </c>
      <c r="D94" s="557" t="s">
        <v>75</v>
      </c>
      <c r="E94" s="359" t="s">
        <v>26</v>
      </c>
      <c r="F94" s="183">
        <v>68</v>
      </c>
      <c r="G94" s="183">
        <v>43</v>
      </c>
      <c r="H94" s="49">
        <v>100</v>
      </c>
      <c r="I94" s="8">
        <v>100</v>
      </c>
      <c r="J94" s="185">
        <v>12</v>
      </c>
      <c r="K94" s="49">
        <v>100</v>
      </c>
      <c r="L94" s="8">
        <v>100</v>
      </c>
      <c r="M94" s="988"/>
      <c r="N94" s="1007">
        <f t="shared" si="11"/>
        <v>0</v>
      </c>
    </row>
    <row r="95" spans="1:14" ht="15">
      <c r="A95" s="184">
        <v>637012</v>
      </c>
      <c r="B95" s="9">
        <v>3</v>
      </c>
      <c r="C95" s="221">
        <v>41</v>
      </c>
      <c r="D95" s="556" t="s">
        <v>75</v>
      </c>
      <c r="E95" s="656" t="s">
        <v>152</v>
      </c>
      <c r="F95" s="185">
        <v>53</v>
      </c>
      <c r="G95" s="185">
        <v>722</v>
      </c>
      <c r="H95" s="49">
        <v>500</v>
      </c>
      <c r="I95" s="8">
        <v>500</v>
      </c>
      <c r="J95" s="185">
        <v>53</v>
      </c>
      <c r="K95" s="49">
        <v>500</v>
      </c>
      <c r="L95" s="8">
        <v>500</v>
      </c>
      <c r="M95" s="988">
        <v>275.64</v>
      </c>
      <c r="N95" s="1007">
        <f t="shared" si="11"/>
        <v>55.128</v>
      </c>
    </row>
    <row r="96" spans="1:14" ht="15">
      <c r="A96" s="184">
        <v>637014</v>
      </c>
      <c r="B96" s="9"/>
      <c r="C96" s="14">
        <v>41</v>
      </c>
      <c r="D96" s="557" t="s">
        <v>75</v>
      </c>
      <c r="E96" s="509" t="s">
        <v>153</v>
      </c>
      <c r="F96" s="183">
        <v>19008</v>
      </c>
      <c r="G96" s="183">
        <v>20019</v>
      </c>
      <c r="H96" s="49">
        <v>19000</v>
      </c>
      <c r="I96" s="8">
        <v>16702</v>
      </c>
      <c r="J96" s="185">
        <v>15036</v>
      </c>
      <c r="K96" s="49">
        <v>10000</v>
      </c>
      <c r="L96" s="8">
        <v>10000</v>
      </c>
      <c r="M96" s="988">
        <v>6760.61</v>
      </c>
      <c r="N96" s="1007">
        <f t="shared" si="11"/>
        <v>67.6061</v>
      </c>
    </row>
    <row r="97" spans="1:14" ht="15">
      <c r="A97" s="184">
        <v>637015</v>
      </c>
      <c r="B97" s="9"/>
      <c r="C97" s="709">
        <v>41</v>
      </c>
      <c r="D97" s="557" t="s">
        <v>154</v>
      </c>
      <c r="E97" s="509" t="s">
        <v>155</v>
      </c>
      <c r="F97" s="183">
        <v>930</v>
      </c>
      <c r="G97" s="183">
        <v>1984</v>
      </c>
      <c r="H97" s="49">
        <v>2000</v>
      </c>
      <c r="I97" s="8">
        <v>2000</v>
      </c>
      <c r="J97" s="185">
        <v>1303</v>
      </c>
      <c r="K97" s="49">
        <v>2000</v>
      </c>
      <c r="L97" s="8">
        <v>2000</v>
      </c>
      <c r="M97" s="988">
        <v>1416.41</v>
      </c>
      <c r="N97" s="1001">
        <f t="shared" si="11"/>
        <v>70.82050000000001</v>
      </c>
    </row>
    <row r="98" spans="1:14" ht="15">
      <c r="A98" s="184">
        <v>637023</v>
      </c>
      <c r="B98" s="34"/>
      <c r="C98" s="89">
        <v>41</v>
      </c>
      <c r="D98" s="557" t="s">
        <v>88</v>
      </c>
      <c r="E98" s="509" t="s">
        <v>156</v>
      </c>
      <c r="F98" s="183">
        <v>104</v>
      </c>
      <c r="G98" s="183"/>
      <c r="H98" s="94"/>
      <c r="I98" s="6"/>
      <c r="J98" s="183"/>
      <c r="K98" s="94"/>
      <c r="L98" s="6"/>
      <c r="M98" s="992"/>
      <c r="N98" s="1007"/>
    </row>
    <row r="99" spans="1:14" ht="15">
      <c r="A99" s="184">
        <v>637016</v>
      </c>
      <c r="B99" s="34"/>
      <c r="C99" s="709">
        <v>41</v>
      </c>
      <c r="D99" s="557" t="s">
        <v>75</v>
      </c>
      <c r="E99" s="509" t="s">
        <v>157</v>
      </c>
      <c r="F99" s="183">
        <v>2120</v>
      </c>
      <c r="G99" s="183">
        <v>2157</v>
      </c>
      <c r="H99" s="94">
        <v>2700</v>
      </c>
      <c r="I99" s="6">
        <v>2700</v>
      </c>
      <c r="J99" s="183">
        <v>1937</v>
      </c>
      <c r="K99" s="94">
        <v>2950</v>
      </c>
      <c r="L99" s="6">
        <v>2950</v>
      </c>
      <c r="M99" s="992">
        <v>1023.5</v>
      </c>
      <c r="N99" s="1007">
        <f aca="true" t="shared" si="12" ref="N99:N108">(100/L99)*M99</f>
        <v>34.69491525423729</v>
      </c>
    </row>
    <row r="100" spans="1:14" ht="15">
      <c r="A100" s="184">
        <v>637026</v>
      </c>
      <c r="B100" s="34">
        <v>1</v>
      </c>
      <c r="C100" s="221">
        <v>41</v>
      </c>
      <c r="D100" s="556" t="s">
        <v>158</v>
      </c>
      <c r="E100" s="510" t="s">
        <v>159</v>
      </c>
      <c r="F100" s="183">
        <v>3157</v>
      </c>
      <c r="G100" s="183">
        <v>3117</v>
      </c>
      <c r="H100" s="49">
        <v>3500</v>
      </c>
      <c r="I100" s="8">
        <v>3500</v>
      </c>
      <c r="J100" s="185">
        <v>2933</v>
      </c>
      <c r="K100" s="49">
        <v>3500</v>
      </c>
      <c r="L100" s="8">
        <v>3500</v>
      </c>
      <c r="M100" s="988">
        <v>708.75</v>
      </c>
      <c r="N100" s="1007">
        <f t="shared" si="12"/>
        <v>20.25</v>
      </c>
    </row>
    <row r="101" spans="1:14" ht="15">
      <c r="A101" s="184">
        <v>637026</v>
      </c>
      <c r="B101" s="34">
        <v>2</v>
      </c>
      <c r="C101" s="14">
        <v>41</v>
      </c>
      <c r="D101" s="557" t="s">
        <v>158</v>
      </c>
      <c r="E101" s="509" t="s">
        <v>160</v>
      </c>
      <c r="F101" s="183">
        <v>1466</v>
      </c>
      <c r="G101" s="183">
        <v>2026</v>
      </c>
      <c r="H101" s="49">
        <v>4000</v>
      </c>
      <c r="I101" s="49">
        <v>4000</v>
      </c>
      <c r="J101" s="185">
        <v>2467</v>
      </c>
      <c r="K101" s="49">
        <v>4000</v>
      </c>
      <c r="L101" s="49">
        <v>4000</v>
      </c>
      <c r="M101" s="993"/>
      <c r="N101" s="1007">
        <f t="shared" si="12"/>
        <v>0</v>
      </c>
    </row>
    <row r="102" spans="1:14" ht="15">
      <c r="A102" s="184">
        <v>637027</v>
      </c>
      <c r="B102" s="34"/>
      <c r="C102" s="9">
        <v>41</v>
      </c>
      <c r="D102" s="557" t="s">
        <v>75</v>
      </c>
      <c r="E102" s="509" t="s">
        <v>161</v>
      </c>
      <c r="F102" s="183">
        <v>4712</v>
      </c>
      <c r="G102" s="183">
        <v>5897</v>
      </c>
      <c r="H102" s="49">
        <v>5000</v>
      </c>
      <c r="I102" s="8">
        <v>9010</v>
      </c>
      <c r="J102" s="185">
        <v>9006</v>
      </c>
      <c r="K102" s="49">
        <v>7000</v>
      </c>
      <c r="L102" s="8">
        <v>7000</v>
      </c>
      <c r="M102" s="988">
        <v>3682.11</v>
      </c>
      <c r="N102" s="1007">
        <f t="shared" si="12"/>
        <v>52.601571428571425</v>
      </c>
    </row>
    <row r="103" spans="1:14" ht="15">
      <c r="A103" s="216">
        <v>637031</v>
      </c>
      <c r="B103" s="34"/>
      <c r="C103" s="14">
        <v>41</v>
      </c>
      <c r="D103" s="557" t="s">
        <v>75</v>
      </c>
      <c r="E103" s="509" t="s">
        <v>27</v>
      </c>
      <c r="F103" s="185"/>
      <c r="G103" s="185">
        <v>9000</v>
      </c>
      <c r="H103" s="49"/>
      <c r="I103" s="55">
        <v>640</v>
      </c>
      <c r="J103" s="226">
        <v>636</v>
      </c>
      <c r="K103" s="55"/>
      <c r="L103" s="55">
        <v>5</v>
      </c>
      <c r="M103" s="1000">
        <v>5</v>
      </c>
      <c r="N103" s="1005">
        <f t="shared" si="12"/>
        <v>100</v>
      </c>
    </row>
    <row r="104" spans="1:14" ht="15">
      <c r="A104" s="216">
        <v>637035</v>
      </c>
      <c r="B104" s="34"/>
      <c r="C104" s="709">
        <v>41</v>
      </c>
      <c r="D104" s="555" t="s">
        <v>116</v>
      </c>
      <c r="E104" s="549" t="s">
        <v>515</v>
      </c>
      <c r="F104" s="226"/>
      <c r="G104" s="226">
        <v>230</v>
      </c>
      <c r="H104" s="55">
        <v>250</v>
      </c>
      <c r="I104" s="55">
        <v>250</v>
      </c>
      <c r="J104" s="226">
        <v>195</v>
      </c>
      <c r="K104" s="55">
        <v>250</v>
      </c>
      <c r="L104" s="55">
        <v>250</v>
      </c>
      <c r="M104" s="1000">
        <v>12.19</v>
      </c>
      <c r="N104" s="1007">
        <f t="shared" si="12"/>
        <v>4.876</v>
      </c>
    </row>
    <row r="105" spans="1:14" ht="15">
      <c r="A105" s="216">
        <v>637003</v>
      </c>
      <c r="B105" s="9"/>
      <c r="C105" s="725">
        <v>41</v>
      </c>
      <c r="D105" s="556" t="s">
        <v>106</v>
      </c>
      <c r="E105" s="510" t="s">
        <v>496</v>
      </c>
      <c r="F105" s="225">
        <v>631</v>
      </c>
      <c r="G105" s="225">
        <v>740</v>
      </c>
      <c r="H105" s="561">
        <v>1000</v>
      </c>
      <c r="I105" s="55">
        <v>1290</v>
      </c>
      <c r="J105" s="226">
        <v>1282</v>
      </c>
      <c r="K105" s="55">
        <v>10000</v>
      </c>
      <c r="L105" s="55">
        <v>10000</v>
      </c>
      <c r="M105" s="1000"/>
      <c r="N105" s="1007">
        <f t="shared" si="12"/>
        <v>0</v>
      </c>
    </row>
    <row r="106" spans="1:14" ht="15">
      <c r="A106" s="177">
        <v>641</v>
      </c>
      <c r="B106" s="77"/>
      <c r="C106" s="120"/>
      <c r="D106" s="559"/>
      <c r="E106" s="548" t="s">
        <v>162</v>
      </c>
      <c r="F106" s="178">
        <v>6137</v>
      </c>
      <c r="G106" s="178">
        <v>7218</v>
      </c>
      <c r="H106" s="5">
        <v>9200</v>
      </c>
      <c r="I106" s="4">
        <v>8500</v>
      </c>
      <c r="J106" s="178">
        <v>7186</v>
      </c>
      <c r="K106" s="5">
        <f>SUM(K107:K108)</f>
        <v>11600</v>
      </c>
      <c r="L106" s="4">
        <f>SUM(L107:L108)</f>
        <v>11600</v>
      </c>
      <c r="M106" s="990">
        <f>SUM(M107:M108)</f>
        <v>5804.9</v>
      </c>
      <c r="N106" s="1009">
        <f t="shared" si="12"/>
        <v>50.04224137931034</v>
      </c>
    </row>
    <row r="107" spans="1:14" ht="15">
      <c r="A107" s="193">
        <v>641012</v>
      </c>
      <c r="B107" s="23"/>
      <c r="C107" s="709">
        <v>111</v>
      </c>
      <c r="D107" s="567" t="s">
        <v>75</v>
      </c>
      <c r="E107" s="42" t="s">
        <v>163</v>
      </c>
      <c r="F107" s="194">
        <v>6137</v>
      </c>
      <c r="G107" s="194">
        <v>6118</v>
      </c>
      <c r="H107" s="37">
        <v>6500</v>
      </c>
      <c r="I107" s="37">
        <v>7300</v>
      </c>
      <c r="J107" s="196">
        <v>7186</v>
      </c>
      <c r="K107" s="37">
        <v>8100</v>
      </c>
      <c r="L107" s="37">
        <v>8100</v>
      </c>
      <c r="M107" s="994">
        <v>4631.9</v>
      </c>
      <c r="N107" s="1007">
        <f t="shared" si="12"/>
        <v>57.18395061728394</v>
      </c>
    </row>
    <row r="108" spans="1:14" ht="15">
      <c r="A108" s="192">
        <v>642013</v>
      </c>
      <c r="B108" s="33"/>
      <c r="C108" s="140">
        <v>41</v>
      </c>
      <c r="D108" s="558" t="s">
        <v>75</v>
      </c>
      <c r="E108" s="510" t="s">
        <v>164</v>
      </c>
      <c r="F108" s="225"/>
      <c r="G108" s="225">
        <v>1100</v>
      </c>
      <c r="H108" s="561">
        <v>2700</v>
      </c>
      <c r="I108" s="24">
        <v>1200</v>
      </c>
      <c r="J108" s="225"/>
      <c r="K108" s="561">
        <v>3500</v>
      </c>
      <c r="L108" s="24">
        <v>3500</v>
      </c>
      <c r="M108" s="995">
        <v>1173</v>
      </c>
      <c r="N108" s="1011">
        <f t="shared" si="12"/>
        <v>33.51428571428571</v>
      </c>
    </row>
    <row r="109" spans="1:14" ht="15.75" thickBot="1">
      <c r="A109" s="272"/>
      <c r="B109" s="28"/>
      <c r="C109" s="711"/>
      <c r="D109" s="583"/>
      <c r="E109" s="582"/>
      <c r="F109" s="350"/>
      <c r="G109" s="350"/>
      <c r="H109" s="83"/>
      <c r="I109" s="83"/>
      <c r="J109" s="580"/>
      <c r="K109" s="83"/>
      <c r="L109" s="83"/>
      <c r="M109" s="229"/>
      <c r="N109" s="1014"/>
    </row>
    <row r="110" spans="1:14" ht="15.75" thickBot="1">
      <c r="A110" s="17" t="s">
        <v>165</v>
      </c>
      <c r="B110" s="100"/>
      <c r="C110" s="57"/>
      <c r="D110" s="553"/>
      <c r="E110" s="59" t="s">
        <v>166</v>
      </c>
      <c r="F110" s="19">
        <f>SUM(F111+F112+F122+F120)</f>
        <v>5616</v>
      </c>
      <c r="G110" s="19">
        <f>SUM(G111+G112+G122+G120)</f>
        <v>5665</v>
      </c>
      <c r="H110" s="72">
        <f aca="true" t="shared" si="13" ref="H110:M110">H111+H112+H122+H120</f>
        <v>5753</v>
      </c>
      <c r="I110" s="70">
        <f t="shared" si="13"/>
        <v>6541</v>
      </c>
      <c r="J110" s="19">
        <f t="shared" si="13"/>
        <v>6344</v>
      </c>
      <c r="K110" s="72">
        <f t="shared" si="13"/>
        <v>6612</v>
      </c>
      <c r="L110" s="70">
        <f t="shared" si="13"/>
        <v>6612</v>
      </c>
      <c r="M110" s="1016">
        <f t="shared" si="13"/>
        <v>3188.7</v>
      </c>
      <c r="N110" s="982">
        <f>(100/L110)*M110</f>
        <v>48.225952813067146</v>
      </c>
    </row>
    <row r="111" spans="1:14" ht="15">
      <c r="A111" s="278">
        <v>611000</v>
      </c>
      <c r="B111" s="102"/>
      <c r="C111" s="101">
        <v>41</v>
      </c>
      <c r="D111" s="777" t="s">
        <v>143</v>
      </c>
      <c r="E111" s="585" t="s">
        <v>76</v>
      </c>
      <c r="F111" s="230">
        <v>3395</v>
      </c>
      <c r="G111" s="230">
        <v>3482</v>
      </c>
      <c r="H111" s="113">
        <v>3600</v>
      </c>
      <c r="I111" s="104">
        <v>3600</v>
      </c>
      <c r="J111" s="230">
        <v>3503</v>
      </c>
      <c r="K111" s="113">
        <v>3780</v>
      </c>
      <c r="L111" s="104">
        <v>3780</v>
      </c>
      <c r="M111" s="1017">
        <v>1854</v>
      </c>
      <c r="N111" s="1009">
        <f>(100/L111)*M111</f>
        <v>49.047619047619044</v>
      </c>
    </row>
    <row r="112" spans="1:14" ht="15">
      <c r="A112" s="207">
        <v>62</v>
      </c>
      <c r="B112" s="77"/>
      <c r="C112" s="3"/>
      <c r="D112" s="641"/>
      <c r="E112" s="577" t="s">
        <v>77</v>
      </c>
      <c r="F112" s="178">
        <f aca="true" t="shared" si="14" ref="F112:M112">SUM(F113:F119)</f>
        <v>1098</v>
      </c>
      <c r="G112" s="178">
        <f t="shared" si="14"/>
        <v>1149</v>
      </c>
      <c r="H112" s="5">
        <f t="shared" si="14"/>
        <v>1273</v>
      </c>
      <c r="I112" s="4">
        <f t="shared" si="14"/>
        <v>1283</v>
      </c>
      <c r="J112" s="178">
        <f t="shared" si="14"/>
        <v>1213</v>
      </c>
      <c r="K112" s="5">
        <f t="shared" si="14"/>
        <v>1352</v>
      </c>
      <c r="L112" s="4">
        <f t="shared" si="14"/>
        <v>1352</v>
      </c>
      <c r="M112" s="990">
        <f t="shared" si="14"/>
        <v>647.8999999999999</v>
      </c>
      <c r="N112" s="1009">
        <f>(100/L112)*M112</f>
        <v>47.92159763313609</v>
      </c>
    </row>
    <row r="113" spans="1:14" ht="15">
      <c r="A113" s="193">
        <v>623000</v>
      </c>
      <c r="B113" s="23"/>
      <c r="C113" s="696">
        <v>41</v>
      </c>
      <c r="D113" s="566" t="s">
        <v>143</v>
      </c>
      <c r="E113" s="578" t="s">
        <v>79</v>
      </c>
      <c r="F113" s="231">
        <v>299</v>
      </c>
      <c r="G113" s="231">
        <v>309</v>
      </c>
      <c r="H113" s="54">
        <v>360</v>
      </c>
      <c r="I113" s="22">
        <v>360</v>
      </c>
      <c r="J113" s="194">
        <v>323</v>
      </c>
      <c r="K113" s="54">
        <v>380</v>
      </c>
      <c r="L113" s="22">
        <v>380</v>
      </c>
      <c r="M113" s="987">
        <v>185.4</v>
      </c>
      <c r="N113" s="1007">
        <f aca="true" t="shared" si="15" ref="N113:N125">(100/L113)*M113</f>
        <v>48.78947368421053</v>
      </c>
    </row>
    <row r="114" spans="1:14" ht="15">
      <c r="A114" s="184">
        <v>625001</v>
      </c>
      <c r="B114" s="7"/>
      <c r="C114" s="709">
        <v>41</v>
      </c>
      <c r="D114" s="555" t="s">
        <v>143</v>
      </c>
      <c r="E114" s="359" t="s">
        <v>80</v>
      </c>
      <c r="F114" s="226">
        <v>46</v>
      </c>
      <c r="G114" s="226">
        <v>47</v>
      </c>
      <c r="H114" s="49">
        <v>52</v>
      </c>
      <c r="I114" s="8">
        <v>52</v>
      </c>
      <c r="J114" s="185">
        <v>49</v>
      </c>
      <c r="K114" s="49">
        <v>55</v>
      </c>
      <c r="L114" s="8">
        <v>55</v>
      </c>
      <c r="M114" s="988">
        <v>25.92</v>
      </c>
      <c r="N114" s="1007">
        <f t="shared" si="15"/>
        <v>47.12727272727273</v>
      </c>
    </row>
    <row r="115" spans="1:14" ht="15">
      <c r="A115" s="184">
        <v>625002</v>
      </c>
      <c r="B115" s="9"/>
      <c r="C115" s="14">
        <v>41</v>
      </c>
      <c r="D115" s="556" t="s">
        <v>143</v>
      </c>
      <c r="E115" s="359" t="s">
        <v>81</v>
      </c>
      <c r="F115" s="226">
        <v>456</v>
      </c>
      <c r="G115" s="226">
        <v>473</v>
      </c>
      <c r="H115" s="49">
        <v>510</v>
      </c>
      <c r="I115" s="8">
        <v>510</v>
      </c>
      <c r="J115" s="185">
        <v>494</v>
      </c>
      <c r="K115" s="49">
        <v>530</v>
      </c>
      <c r="L115" s="8">
        <v>530</v>
      </c>
      <c r="M115" s="988">
        <v>259.56</v>
      </c>
      <c r="N115" s="1007">
        <f t="shared" si="15"/>
        <v>48.97358490566038</v>
      </c>
    </row>
    <row r="116" spans="1:14" ht="15">
      <c r="A116" s="184">
        <v>625003</v>
      </c>
      <c r="B116" s="9"/>
      <c r="C116" s="14">
        <v>41</v>
      </c>
      <c r="D116" s="556" t="s">
        <v>143</v>
      </c>
      <c r="E116" s="359" t="s">
        <v>82</v>
      </c>
      <c r="F116" s="226">
        <v>26</v>
      </c>
      <c r="G116" s="226">
        <v>25</v>
      </c>
      <c r="H116" s="49">
        <v>30</v>
      </c>
      <c r="I116" s="8">
        <v>40</v>
      </c>
      <c r="J116" s="185">
        <v>39</v>
      </c>
      <c r="K116" s="49">
        <v>32</v>
      </c>
      <c r="L116" s="8">
        <v>32</v>
      </c>
      <c r="M116" s="988">
        <v>14.81</v>
      </c>
      <c r="N116" s="1007">
        <f t="shared" si="15"/>
        <v>46.28125</v>
      </c>
    </row>
    <row r="117" spans="1:14" ht="15">
      <c r="A117" s="184">
        <v>625004</v>
      </c>
      <c r="B117" s="9"/>
      <c r="C117" s="14">
        <v>41</v>
      </c>
      <c r="D117" s="556" t="s">
        <v>143</v>
      </c>
      <c r="E117" s="359" t="s">
        <v>83</v>
      </c>
      <c r="F117" s="185">
        <v>97</v>
      </c>
      <c r="G117" s="185">
        <v>101</v>
      </c>
      <c r="H117" s="49">
        <v>110</v>
      </c>
      <c r="I117" s="8">
        <v>110</v>
      </c>
      <c r="J117" s="185">
        <v>106</v>
      </c>
      <c r="K117" s="49">
        <v>130</v>
      </c>
      <c r="L117" s="8">
        <v>130</v>
      </c>
      <c r="M117" s="988">
        <v>55.62</v>
      </c>
      <c r="N117" s="1007">
        <f t="shared" si="15"/>
        <v>42.784615384615385</v>
      </c>
    </row>
    <row r="118" spans="1:14" ht="15">
      <c r="A118" s="184">
        <v>625005</v>
      </c>
      <c r="B118" s="9"/>
      <c r="C118" s="14">
        <v>41</v>
      </c>
      <c r="D118" s="556" t="s">
        <v>143</v>
      </c>
      <c r="E118" s="359" t="s">
        <v>84</v>
      </c>
      <c r="F118" s="185">
        <v>33</v>
      </c>
      <c r="G118" s="185">
        <v>34</v>
      </c>
      <c r="H118" s="49">
        <v>36</v>
      </c>
      <c r="I118" s="8">
        <v>36</v>
      </c>
      <c r="J118" s="185">
        <v>35</v>
      </c>
      <c r="K118" s="49">
        <v>40</v>
      </c>
      <c r="L118" s="8">
        <v>40</v>
      </c>
      <c r="M118" s="988">
        <v>18.54</v>
      </c>
      <c r="N118" s="1007">
        <f t="shared" si="15"/>
        <v>46.349999999999994</v>
      </c>
    </row>
    <row r="119" spans="1:14" ht="15">
      <c r="A119" s="186">
        <v>625007</v>
      </c>
      <c r="B119" s="11"/>
      <c r="C119" s="221">
        <v>41</v>
      </c>
      <c r="D119" s="556" t="s">
        <v>143</v>
      </c>
      <c r="E119" s="603" t="s">
        <v>85</v>
      </c>
      <c r="F119" s="187">
        <v>141</v>
      </c>
      <c r="G119" s="187">
        <v>160</v>
      </c>
      <c r="H119" s="83">
        <v>175</v>
      </c>
      <c r="I119" s="10">
        <v>175</v>
      </c>
      <c r="J119" s="187">
        <v>167</v>
      </c>
      <c r="K119" s="83">
        <v>185</v>
      </c>
      <c r="L119" s="10">
        <v>185</v>
      </c>
      <c r="M119" s="989">
        <v>88.05</v>
      </c>
      <c r="N119" s="1007">
        <f t="shared" si="15"/>
        <v>47.5945945945946</v>
      </c>
    </row>
    <row r="120" spans="1:14" ht="15">
      <c r="A120" s="207">
        <v>631</v>
      </c>
      <c r="B120" s="77"/>
      <c r="C120" s="120"/>
      <c r="D120" s="559"/>
      <c r="E120" s="577" t="s">
        <v>349</v>
      </c>
      <c r="F120" s="178">
        <v>11</v>
      </c>
      <c r="G120" s="178">
        <v>94</v>
      </c>
      <c r="H120" s="5">
        <v>20</v>
      </c>
      <c r="I120" s="4">
        <v>203</v>
      </c>
      <c r="J120" s="178">
        <v>203</v>
      </c>
      <c r="K120" s="5">
        <f>K121</f>
        <v>120</v>
      </c>
      <c r="L120" s="4">
        <f>L121</f>
        <v>120</v>
      </c>
      <c r="M120" s="990"/>
      <c r="N120" s="1009">
        <f t="shared" si="15"/>
        <v>0</v>
      </c>
    </row>
    <row r="121" spans="1:14" ht="15">
      <c r="A121" s="179">
        <v>631001</v>
      </c>
      <c r="B121" s="79"/>
      <c r="C121" s="713">
        <v>41</v>
      </c>
      <c r="D121" s="559" t="s">
        <v>143</v>
      </c>
      <c r="E121" s="587" t="s">
        <v>350</v>
      </c>
      <c r="F121" s="180">
        <v>11</v>
      </c>
      <c r="G121" s="180">
        <v>94</v>
      </c>
      <c r="H121" s="80">
        <v>20</v>
      </c>
      <c r="I121" s="81">
        <v>203</v>
      </c>
      <c r="J121" s="180">
        <v>203</v>
      </c>
      <c r="K121" s="80">
        <v>120</v>
      </c>
      <c r="L121" s="81">
        <v>120</v>
      </c>
      <c r="M121" s="991"/>
      <c r="N121" s="1007">
        <f t="shared" si="15"/>
        <v>0</v>
      </c>
    </row>
    <row r="122" spans="1:14" ht="15">
      <c r="A122" s="207">
        <v>637</v>
      </c>
      <c r="B122" s="3"/>
      <c r="C122" s="145"/>
      <c r="D122" s="559"/>
      <c r="E122" s="577" t="s">
        <v>167</v>
      </c>
      <c r="F122" s="178">
        <f>SUM(F123:F126)</f>
        <v>1112</v>
      </c>
      <c r="G122" s="178">
        <f>SUM(G123:G126)</f>
        <v>940</v>
      </c>
      <c r="H122" s="5">
        <f aca="true" t="shared" si="16" ref="H122:M122">SUM(H123:H125)</f>
        <v>860</v>
      </c>
      <c r="I122" s="4">
        <f t="shared" si="16"/>
        <v>1455</v>
      </c>
      <c r="J122" s="178">
        <f t="shared" si="16"/>
        <v>1425</v>
      </c>
      <c r="K122" s="5">
        <f t="shared" si="16"/>
        <v>1360</v>
      </c>
      <c r="L122" s="4">
        <f t="shared" si="16"/>
        <v>1360</v>
      </c>
      <c r="M122" s="990">
        <f t="shared" si="16"/>
        <v>686.8000000000001</v>
      </c>
      <c r="N122" s="1009">
        <f t="shared" si="15"/>
        <v>50.50000000000001</v>
      </c>
    </row>
    <row r="123" spans="1:14" ht="15">
      <c r="A123" s="193">
        <v>637014</v>
      </c>
      <c r="B123" s="23"/>
      <c r="C123" s="696">
        <v>41</v>
      </c>
      <c r="D123" s="566" t="s">
        <v>143</v>
      </c>
      <c r="E123" s="578" t="s">
        <v>153</v>
      </c>
      <c r="F123" s="194">
        <v>200</v>
      </c>
      <c r="G123" s="194">
        <v>203</v>
      </c>
      <c r="H123" s="54">
        <v>200</v>
      </c>
      <c r="I123" s="22">
        <v>200</v>
      </c>
      <c r="J123" s="194">
        <v>184</v>
      </c>
      <c r="K123" s="54">
        <v>200</v>
      </c>
      <c r="L123" s="22">
        <v>200</v>
      </c>
      <c r="M123" s="987">
        <v>80</v>
      </c>
      <c r="N123" s="1007">
        <f t="shared" si="15"/>
        <v>40</v>
      </c>
    </row>
    <row r="124" spans="1:14" ht="15">
      <c r="A124" s="182">
        <v>637012</v>
      </c>
      <c r="B124" s="7">
        <v>1</v>
      </c>
      <c r="C124" s="709">
        <v>41</v>
      </c>
      <c r="D124" s="567" t="s">
        <v>75</v>
      </c>
      <c r="E124" s="579" t="s">
        <v>168</v>
      </c>
      <c r="F124" s="196">
        <v>867</v>
      </c>
      <c r="G124" s="196">
        <v>696</v>
      </c>
      <c r="H124" s="94">
        <v>600</v>
      </c>
      <c r="I124" s="6">
        <v>1195</v>
      </c>
      <c r="J124" s="183">
        <v>1194</v>
      </c>
      <c r="K124" s="94">
        <v>1100</v>
      </c>
      <c r="L124" s="6">
        <v>1100</v>
      </c>
      <c r="M124" s="992">
        <v>587.45</v>
      </c>
      <c r="N124" s="1007">
        <f t="shared" si="15"/>
        <v>53.40454545454546</v>
      </c>
    </row>
    <row r="125" spans="1:14" ht="15">
      <c r="A125" s="186">
        <v>637016</v>
      </c>
      <c r="B125" s="11"/>
      <c r="C125" s="221">
        <v>41</v>
      </c>
      <c r="D125" s="567" t="s">
        <v>143</v>
      </c>
      <c r="E125" s="590" t="s">
        <v>157</v>
      </c>
      <c r="F125" s="225">
        <v>45</v>
      </c>
      <c r="G125" s="225">
        <v>41</v>
      </c>
      <c r="H125" s="592">
        <v>60</v>
      </c>
      <c r="I125" s="106">
        <v>60</v>
      </c>
      <c r="J125" s="232">
        <v>47</v>
      </c>
      <c r="K125" s="592">
        <v>60</v>
      </c>
      <c r="L125" s="106">
        <v>60</v>
      </c>
      <c r="M125" s="1018">
        <v>19.35</v>
      </c>
      <c r="N125" s="1011">
        <f t="shared" si="15"/>
        <v>32.25000000000001</v>
      </c>
    </row>
    <row r="126" spans="1:14" ht="15.75" thickBot="1">
      <c r="A126" s="274"/>
      <c r="B126" s="98"/>
      <c r="C126" s="714"/>
      <c r="D126" s="588"/>
      <c r="E126" s="591"/>
      <c r="F126" s="350"/>
      <c r="G126" s="350"/>
      <c r="H126" s="37"/>
      <c r="I126" s="99"/>
      <c r="J126" s="241"/>
      <c r="K126" s="108"/>
      <c r="L126" s="99"/>
      <c r="M126" s="1019"/>
      <c r="N126" s="976"/>
    </row>
    <row r="127" spans="1:14" ht="15.75" thickBot="1">
      <c r="A127" s="17" t="s">
        <v>169</v>
      </c>
      <c r="B127" s="18"/>
      <c r="C127" s="706"/>
      <c r="D127" s="553"/>
      <c r="E127" s="59" t="s">
        <v>170</v>
      </c>
      <c r="F127" s="19">
        <f>SUM(F128+F129+F137+F143)</f>
        <v>3894</v>
      </c>
      <c r="G127" s="19">
        <f>SUM(G128+G129+G137+G143)</f>
        <v>4985</v>
      </c>
      <c r="H127" s="72">
        <f>H128+H129+H137+H143</f>
        <v>5000</v>
      </c>
      <c r="I127" s="70">
        <f>I128+I129+I137+I143</f>
        <v>5000</v>
      </c>
      <c r="J127" s="19">
        <f>J128+J129+J137+J143</f>
        <v>4226</v>
      </c>
      <c r="K127" s="72">
        <f>K128+K129+K137+K143</f>
        <v>5000</v>
      </c>
      <c r="L127" s="70">
        <v>5000</v>
      </c>
      <c r="M127" s="1016">
        <f>M128+M129+M137+M143</f>
        <v>2123.11</v>
      </c>
      <c r="N127" s="982">
        <f>(100/L127)*M127</f>
        <v>42.4622</v>
      </c>
    </row>
    <row r="128" spans="1:14" ht="15">
      <c r="A128" s="278">
        <v>611000</v>
      </c>
      <c r="B128" s="101"/>
      <c r="C128" s="104">
        <v>111</v>
      </c>
      <c r="D128" s="778" t="s">
        <v>171</v>
      </c>
      <c r="E128" s="585" t="s">
        <v>76</v>
      </c>
      <c r="F128" s="593">
        <v>2948</v>
      </c>
      <c r="G128" s="593">
        <v>3250</v>
      </c>
      <c r="H128" s="113">
        <v>3300</v>
      </c>
      <c r="I128" s="104">
        <v>3300</v>
      </c>
      <c r="J128" s="230">
        <v>3244</v>
      </c>
      <c r="K128" s="113">
        <v>3300</v>
      </c>
      <c r="L128" s="104">
        <v>3300</v>
      </c>
      <c r="M128" s="1017">
        <v>1640</v>
      </c>
      <c r="N128" s="1009">
        <f>(100/L128)*M128</f>
        <v>49.696969696969695</v>
      </c>
    </row>
    <row r="129" spans="1:14" ht="15">
      <c r="A129" s="207">
        <v>62</v>
      </c>
      <c r="B129" s="3"/>
      <c r="C129" s="145"/>
      <c r="D129" s="559"/>
      <c r="E129" s="577" t="s">
        <v>77</v>
      </c>
      <c r="F129" s="178">
        <f aca="true" t="shared" si="17" ref="F129:M129">SUM(F130:F136)</f>
        <v>668</v>
      </c>
      <c r="G129" s="178">
        <f t="shared" si="17"/>
        <v>1343</v>
      </c>
      <c r="H129" s="5">
        <f t="shared" si="17"/>
        <v>1370</v>
      </c>
      <c r="I129" s="5">
        <f t="shared" si="17"/>
        <v>1370</v>
      </c>
      <c r="J129" s="178">
        <f t="shared" si="17"/>
        <v>669</v>
      </c>
      <c r="K129" s="5">
        <f t="shared" si="17"/>
        <v>1370</v>
      </c>
      <c r="L129" s="5">
        <f t="shared" si="17"/>
        <v>1370</v>
      </c>
      <c r="M129" s="986">
        <f t="shared" si="17"/>
        <v>333.96000000000004</v>
      </c>
      <c r="N129" s="1009">
        <f>(100/L129)*M129</f>
        <v>24.376642335766423</v>
      </c>
    </row>
    <row r="130" spans="1:14" ht="15">
      <c r="A130" s="193">
        <v>623000</v>
      </c>
      <c r="B130" s="23"/>
      <c r="C130" s="709">
        <v>111</v>
      </c>
      <c r="D130" s="567" t="s">
        <v>171</v>
      </c>
      <c r="E130" s="578" t="s">
        <v>79</v>
      </c>
      <c r="F130" s="231">
        <v>191</v>
      </c>
      <c r="G130" s="231">
        <v>374</v>
      </c>
      <c r="H130" s="54">
        <v>375</v>
      </c>
      <c r="I130" s="22">
        <v>375</v>
      </c>
      <c r="J130" s="194">
        <v>192</v>
      </c>
      <c r="K130" s="54">
        <v>375</v>
      </c>
      <c r="L130" s="22">
        <v>375</v>
      </c>
      <c r="M130" s="987">
        <v>95.58</v>
      </c>
      <c r="N130" s="1007">
        <f aca="true" t="shared" si="18" ref="N130:N144">(100/L130)*M130</f>
        <v>25.488</v>
      </c>
    </row>
    <row r="131" spans="1:14" ht="15">
      <c r="A131" s="184">
        <v>625001</v>
      </c>
      <c r="B131" s="9"/>
      <c r="C131" s="14">
        <v>111</v>
      </c>
      <c r="D131" s="557" t="s">
        <v>171</v>
      </c>
      <c r="E131" s="359" t="s">
        <v>80</v>
      </c>
      <c r="F131" s="226">
        <v>27</v>
      </c>
      <c r="G131" s="226">
        <v>46</v>
      </c>
      <c r="H131" s="49">
        <v>60</v>
      </c>
      <c r="I131" s="8">
        <v>60</v>
      </c>
      <c r="J131" s="185">
        <v>27</v>
      </c>
      <c r="K131" s="49">
        <v>60</v>
      </c>
      <c r="L131" s="8">
        <v>60</v>
      </c>
      <c r="M131" s="988">
        <v>13.38</v>
      </c>
      <c r="N131" s="1007">
        <f t="shared" si="18"/>
        <v>22.3</v>
      </c>
    </row>
    <row r="132" spans="1:14" ht="15">
      <c r="A132" s="184">
        <v>625002</v>
      </c>
      <c r="B132" s="9"/>
      <c r="C132" s="14">
        <v>111</v>
      </c>
      <c r="D132" s="557" t="s">
        <v>171</v>
      </c>
      <c r="E132" s="359" t="s">
        <v>81</v>
      </c>
      <c r="F132" s="226">
        <v>268</v>
      </c>
      <c r="G132" s="226">
        <v>508</v>
      </c>
      <c r="H132" s="49">
        <v>515</v>
      </c>
      <c r="I132" s="8">
        <v>515</v>
      </c>
      <c r="J132" s="185">
        <v>268</v>
      </c>
      <c r="K132" s="49">
        <v>515</v>
      </c>
      <c r="L132" s="8">
        <v>515</v>
      </c>
      <c r="M132" s="988">
        <v>133.8</v>
      </c>
      <c r="N132" s="1007">
        <f t="shared" si="18"/>
        <v>25.980582524271846</v>
      </c>
    </row>
    <row r="133" spans="1:14" ht="15">
      <c r="A133" s="184">
        <v>625003</v>
      </c>
      <c r="B133" s="9"/>
      <c r="C133" s="14">
        <v>111</v>
      </c>
      <c r="D133" s="557" t="s">
        <v>171</v>
      </c>
      <c r="E133" s="359" t="s">
        <v>82</v>
      </c>
      <c r="F133" s="226">
        <v>15</v>
      </c>
      <c r="G133" s="226">
        <v>34</v>
      </c>
      <c r="H133" s="49">
        <v>35</v>
      </c>
      <c r="I133" s="8">
        <v>35</v>
      </c>
      <c r="J133" s="185">
        <v>17</v>
      </c>
      <c r="K133" s="49">
        <v>35</v>
      </c>
      <c r="L133" s="8">
        <v>35</v>
      </c>
      <c r="M133" s="988">
        <v>7.62</v>
      </c>
      <c r="N133" s="1007">
        <f t="shared" si="18"/>
        <v>21.771428571428572</v>
      </c>
    </row>
    <row r="134" spans="1:14" ht="15">
      <c r="A134" s="184">
        <v>625004</v>
      </c>
      <c r="B134" s="14"/>
      <c r="C134" s="14">
        <v>111</v>
      </c>
      <c r="D134" s="557" t="s">
        <v>171</v>
      </c>
      <c r="E134" s="359" t="s">
        <v>83</v>
      </c>
      <c r="F134" s="185">
        <v>57</v>
      </c>
      <c r="G134" s="185">
        <v>114</v>
      </c>
      <c r="H134" s="49">
        <v>115</v>
      </c>
      <c r="I134" s="8">
        <v>115</v>
      </c>
      <c r="J134" s="185">
        <v>57</v>
      </c>
      <c r="K134" s="49">
        <v>115</v>
      </c>
      <c r="L134" s="8">
        <v>115</v>
      </c>
      <c r="M134" s="988">
        <v>28.68</v>
      </c>
      <c r="N134" s="1007">
        <f t="shared" si="18"/>
        <v>24.93913043478261</v>
      </c>
    </row>
    <row r="135" spans="1:14" ht="15">
      <c r="A135" s="182">
        <v>625005</v>
      </c>
      <c r="B135" s="7"/>
      <c r="C135" s="709">
        <v>111</v>
      </c>
      <c r="D135" s="557" t="s">
        <v>171</v>
      </c>
      <c r="E135" s="359" t="s">
        <v>84</v>
      </c>
      <c r="F135" s="196">
        <v>19</v>
      </c>
      <c r="G135" s="196">
        <v>36</v>
      </c>
      <c r="H135" s="49">
        <v>37</v>
      </c>
      <c r="I135" s="8">
        <v>37</v>
      </c>
      <c r="J135" s="185">
        <v>17</v>
      </c>
      <c r="K135" s="49">
        <v>37</v>
      </c>
      <c r="L135" s="8">
        <v>37</v>
      </c>
      <c r="M135" s="988">
        <v>9.54</v>
      </c>
      <c r="N135" s="1007">
        <f t="shared" si="18"/>
        <v>25.783783783783782</v>
      </c>
    </row>
    <row r="136" spans="1:14" ht="15">
      <c r="A136" s="186">
        <v>625007</v>
      </c>
      <c r="B136" s="33"/>
      <c r="C136" s="219">
        <v>111</v>
      </c>
      <c r="D136" s="554" t="s">
        <v>171</v>
      </c>
      <c r="E136" s="590" t="s">
        <v>85</v>
      </c>
      <c r="F136" s="225">
        <v>91</v>
      </c>
      <c r="G136" s="225">
        <v>231</v>
      </c>
      <c r="H136" s="561">
        <v>233</v>
      </c>
      <c r="I136" s="24">
        <v>233</v>
      </c>
      <c r="J136" s="225">
        <v>91</v>
      </c>
      <c r="K136" s="561">
        <v>233</v>
      </c>
      <c r="L136" s="24">
        <v>233</v>
      </c>
      <c r="M136" s="995">
        <v>45.36</v>
      </c>
      <c r="N136" s="1007">
        <f t="shared" si="18"/>
        <v>19.467811158798284</v>
      </c>
    </row>
    <row r="137" spans="1:14" ht="15">
      <c r="A137" s="177">
        <v>63</v>
      </c>
      <c r="B137" s="3"/>
      <c r="C137" s="145"/>
      <c r="D137" s="559"/>
      <c r="E137" s="577" t="s">
        <v>167</v>
      </c>
      <c r="F137" s="178">
        <f aca="true" t="shared" si="19" ref="F137:M137">SUM(F138:F142)</f>
        <v>270</v>
      </c>
      <c r="G137" s="178">
        <f t="shared" si="19"/>
        <v>384</v>
      </c>
      <c r="H137" s="5">
        <f t="shared" si="19"/>
        <v>320</v>
      </c>
      <c r="I137" s="4">
        <f t="shared" si="19"/>
        <v>320</v>
      </c>
      <c r="J137" s="178">
        <f t="shared" si="19"/>
        <v>305</v>
      </c>
      <c r="K137" s="5">
        <f t="shared" si="19"/>
        <v>320</v>
      </c>
      <c r="L137" s="4">
        <f t="shared" si="19"/>
        <v>320</v>
      </c>
      <c r="M137" s="990">
        <f t="shared" si="19"/>
        <v>141.15</v>
      </c>
      <c r="N137" s="1009">
        <f t="shared" si="18"/>
        <v>44.109375</v>
      </c>
    </row>
    <row r="138" spans="1:14" ht="15">
      <c r="A138" s="193">
        <v>631001</v>
      </c>
      <c r="B138" s="23"/>
      <c r="C138" s="221">
        <v>111</v>
      </c>
      <c r="D138" s="555" t="s">
        <v>171</v>
      </c>
      <c r="E138" s="578" t="s">
        <v>349</v>
      </c>
      <c r="F138" s="231">
        <v>15</v>
      </c>
      <c r="G138" s="231">
        <v>20</v>
      </c>
      <c r="H138" s="54">
        <v>20</v>
      </c>
      <c r="I138" s="22">
        <v>50</v>
      </c>
      <c r="J138" s="194">
        <v>46</v>
      </c>
      <c r="K138" s="54">
        <v>20</v>
      </c>
      <c r="L138" s="22">
        <v>20</v>
      </c>
      <c r="M138" s="987">
        <v>8.5</v>
      </c>
      <c r="N138" s="1007">
        <f t="shared" si="18"/>
        <v>42.5</v>
      </c>
    </row>
    <row r="139" spans="1:14" ht="15">
      <c r="A139" s="184">
        <v>633006</v>
      </c>
      <c r="B139" s="9">
        <v>1</v>
      </c>
      <c r="C139" s="352">
        <v>111</v>
      </c>
      <c r="D139" s="556" t="s">
        <v>171</v>
      </c>
      <c r="E139" s="359" t="s">
        <v>99</v>
      </c>
      <c r="F139" s="185">
        <v>155</v>
      </c>
      <c r="G139" s="185">
        <v>150</v>
      </c>
      <c r="H139" s="94">
        <v>120</v>
      </c>
      <c r="I139" s="6">
        <v>100</v>
      </c>
      <c r="J139" s="183">
        <v>100</v>
      </c>
      <c r="K139" s="94">
        <v>120</v>
      </c>
      <c r="L139" s="6">
        <v>120</v>
      </c>
      <c r="M139" s="992">
        <v>33.07</v>
      </c>
      <c r="N139" s="1007">
        <f t="shared" si="18"/>
        <v>27.558333333333334</v>
      </c>
    </row>
    <row r="140" spans="1:14" ht="15">
      <c r="A140" s="184">
        <v>633006</v>
      </c>
      <c r="B140" s="9">
        <v>4</v>
      </c>
      <c r="C140" s="352">
        <v>111</v>
      </c>
      <c r="D140" s="556" t="s">
        <v>171</v>
      </c>
      <c r="E140" s="359" t="s">
        <v>102</v>
      </c>
      <c r="F140" s="196"/>
      <c r="G140" s="196">
        <v>64</v>
      </c>
      <c r="H140" s="49">
        <v>30</v>
      </c>
      <c r="I140" s="8">
        <v>30</v>
      </c>
      <c r="J140" s="185">
        <v>20</v>
      </c>
      <c r="K140" s="49">
        <v>30</v>
      </c>
      <c r="L140" s="8">
        <v>30</v>
      </c>
      <c r="M140" s="988"/>
      <c r="N140" s="1007">
        <f t="shared" si="18"/>
        <v>0</v>
      </c>
    </row>
    <row r="141" spans="1:14" ht="15">
      <c r="A141" s="184">
        <v>633009</v>
      </c>
      <c r="B141" s="9">
        <v>1</v>
      </c>
      <c r="C141" s="14">
        <v>111</v>
      </c>
      <c r="D141" s="557" t="s">
        <v>171</v>
      </c>
      <c r="E141" s="509" t="s">
        <v>172</v>
      </c>
      <c r="F141" s="185"/>
      <c r="G141" s="185">
        <v>50</v>
      </c>
      <c r="H141" s="49">
        <v>50</v>
      </c>
      <c r="I141" s="8">
        <v>40</v>
      </c>
      <c r="J141" s="185">
        <v>40</v>
      </c>
      <c r="K141" s="49">
        <v>50</v>
      </c>
      <c r="L141" s="8">
        <v>50</v>
      </c>
      <c r="M141" s="988"/>
      <c r="N141" s="1007">
        <f t="shared" si="18"/>
        <v>0</v>
      </c>
    </row>
    <row r="142" spans="1:14" ht="15">
      <c r="A142" s="186">
        <v>637013</v>
      </c>
      <c r="B142" s="33"/>
      <c r="C142" s="140">
        <v>111</v>
      </c>
      <c r="D142" s="558" t="s">
        <v>171</v>
      </c>
      <c r="E142" s="560" t="s">
        <v>173</v>
      </c>
      <c r="F142" s="183">
        <v>100</v>
      </c>
      <c r="G142" s="183">
        <v>100</v>
      </c>
      <c r="H142" s="83">
        <v>100</v>
      </c>
      <c r="I142" s="10">
        <v>100</v>
      </c>
      <c r="J142" s="187">
        <v>99</v>
      </c>
      <c r="K142" s="83">
        <v>100</v>
      </c>
      <c r="L142" s="10">
        <v>100</v>
      </c>
      <c r="M142" s="989">
        <v>99.58</v>
      </c>
      <c r="N142" s="1007">
        <f t="shared" si="18"/>
        <v>99.58</v>
      </c>
    </row>
    <row r="143" spans="1:14" ht="15">
      <c r="A143" s="177">
        <v>642</v>
      </c>
      <c r="B143" s="3"/>
      <c r="C143" s="145"/>
      <c r="D143" s="559"/>
      <c r="E143" s="548" t="s">
        <v>174</v>
      </c>
      <c r="F143" s="178">
        <v>8</v>
      </c>
      <c r="G143" s="178">
        <v>8</v>
      </c>
      <c r="H143" s="5">
        <v>10</v>
      </c>
      <c r="I143" s="4">
        <v>10</v>
      </c>
      <c r="J143" s="178">
        <v>8</v>
      </c>
      <c r="K143" s="5">
        <f>K144</f>
        <v>10</v>
      </c>
      <c r="L143" s="4">
        <f>L144</f>
        <v>10</v>
      </c>
      <c r="M143" s="990">
        <f>M144</f>
        <v>8</v>
      </c>
      <c r="N143" s="1009">
        <f t="shared" si="18"/>
        <v>80</v>
      </c>
    </row>
    <row r="144" spans="1:14" ht="15">
      <c r="A144" s="217">
        <v>642006</v>
      </c>
      <c r="B144" s="105"/>
      <c r="C144" s="712">
        <v>111</v>
      </c>
      <c r="D144" s="586" t="s">
        <v>175</v>
      </c>
      <c r="E144" s="551" t="s">
        <v>176</v>
      </c>
      <c r="F144" s="180">
        <v>8</v>
      </c>
      <c r="G144" s="180">
        <v>8</v>
      </c>
      <c r="H144" s="80">
        <v>10</v>
      </c>
      <c r="I144" s="37">
        <v>10</v>
      </c>
      <c r="J144" s="196">
        <v>8</v>
      </c>
      <c r="K144" s="80">
        <v>10</v>
      </c>
      <c r="L144" s="81">
        <v>10</v>
      </c>
      <c r="M144" s="991">
        <v>8</v>
      </c>
      <c r="N144" s="1006">
        <f t="shared" si="18"/>
        <v>80</v>
      </c>
    </row>
    <row r="145" spans="1:14" ht="15.75" thickBot="1">
      <c r="A145" s="212"/>
      <c r="B145" s="98"/>
      <c r="C145" s="98"/>
      <c r="D145" s="643"/>
      <c r="E145" s="582"/>
      <c r="F145" s="350"/>
      <c r="G145" s="350"/>
      <c r="H145" s="108"/>
      <c r="I145" s="99"/>
      <c r="J145" s="241"/>
      <c r="K145" s="212"/>
      <c r="L145" s="108"/>
      <c r="M145" s="1020"/>
      <c r="N145" s="1014"/>
    </row>
    <row r="146" spans="1:14" ht="15.75" thickBot="1">
      <c r="A146" s="71" t="s">
        <v>177</v>
      </c>
      <c r="B146" s="18"/>
      <c r="C146" s="18"/>
      <c r="D146" s="66"/>
      <c r="E146" s="59" t="s">
        <v>178</v>
      </c>
      <c r="F146" s="19">
        <v>2082</v>
      </c>
      <c r="G146" s="19">
        <v>1316</v>
      </c>
      <c r="H146" s="72">
        <v>2500</v>
      </c>
      <c r="I146" s="70">
        <v>2500</v>
      </c>
      <c r="J146" s="19">
        <v>2370</v>
      </c>
      <c r="K146" s="72">
        <v>7500</v>
      </c>
      <c r="L146" s="70">
        <f>L147</f>
        <v>7500</v>
      </c>
      <c r="M146" s="1016">
        <f>M147</f>
        <v>4346.98</v>
      </c>
      <c r="N146" s="982">
        <f>(100/L146)*M146</f>
        <v>57.95973333333333</v>
      </c>
    </row>
    <row r="147" spans="1:14" ht="15">
      <c r="A147" s="215">
        <v>637</v>
      </c>
      <c r="B147" s="74"/>
      <c r="C147" s="74">
        <v>111</v>
      </c>
      <c r="D147" s="779" t="s">
        <v>179</v>
      </c>
      <c r="E147" s="600" t="s">
        <v>180</v>
      </c>
      <c r="F147" s="233">
        <v>2082</v>
      </c>
      <c r="G147" s="233">
        <v>1316</v>
      </c>
      <c r="H147" s="75">
        <v>2500</v>
      </c>
      <c r="I147" s="73">
        <v>2500</v>
      </c>
      <c r="J147" s="233">
        <v>2370</v>
      </c>
      <c r="K147" s="75">
        <v>7500</v>
      </c>
      <c r="L147" s="73">
        <v>7500</v>
      </c>
      <c r="M147" s="1021">
        <v>4346.98</v>
      </c>
      <c r="N147" s="1009">
        <f>(100/L147)*M147</f>
        <v>57.95973333333333</v>
      </c>
    </row>
    <row r="148" spans="1:14" ht="15.75" thickBot="1">
      <c r="A148" s="275"/>
      <c r="B148" s="110"/>
      <c r="C148" s="110"/>
      <c r="D148" s="595"/>
      <c r="E148" s="601"/>
      <c r="F148" s="350"/>
      <c r="G148" s="350"/>
      <c r="H148" s="108"/>
      <c r="I148" s="37"/>
      <c r="J148" s="198"/>
      <c r="K148" s="37"/>
      <c r="L148" s="37"/>
      <c r="M148" s="994"/>
      <c r="N148" s="975"/>
    </row>
    <row r="149" spans="1:14" ht="15.75" thickBot="1">
      <c r="A149" s="1" t="s">
        <v>181</v>
      </c>
      <c r="B149" s="2"/>
      <c r="C149" s="2"/>
      <c r="D149" s="356"/>
      <c r="E149" s="602" t="s">
        <v>182</v>
      </c>
      <c r="F149" s="242">
        <f>F150</f>
        <v>11571</v>
      </c>
      <c r="G149" s="242">
        <f>G150</f>
        <v>9626</v>
      </c>
      <c r="H149" s="60">
        <f>H150</f>
        <v>14650</v>
      </c>
      <c r="I149" s="60">
        <f>I150</f>
        <v>14650</v>
      </c>
      <c r="J149" s="60">
        <f>J150</f>
        <v>9892</v>
      </c>
      <c r="K149" s="60">
        <v>13150</v>
      </c>
      <c r="L149" s="60">
        <f>L150</f>
        <v>13150</v>
      </c>
      <c r="M149" s="984">
        <f>M150</f>
        <v>4216.98</v>
      </c>
      <c r="N149" s="982">
        <f aca="true" t="shared" si="20" ref="N149:N154">(100/L149)*M149</f>
        <v>32.06828897338403</v>
      </c>
    </row>
    <row r="150" spans="1:14" ht="15">
      <c r="A150" s="273">
        <v>65</v>
      </c>
      <c r="B150" s="101"/>
      <c r="C150" s="101"/>
      <c r="D150" s="596"/>
      <c r="E150" s="585" t="s">
        <v>183</v>
      </c>
      <c r="F150" s="234">
        <f>F151+F152+F153+F154</f>
        <v>11571</v>
      </c>
      <c r="G150" s="234">
        <f>G151+G152+G153+G154</f>
        <v>9626</v>
      </c>
      <c r="H150" s="113">
        <f aca="true" t="shared" si="21" ref="H150:M150">SUM(H151:H154)</f>
        <v>14650</v>
      </c>
      <c r="I150" s="113">
        <f t="shared" si="21"/>
        <v>14650</v>
      </c>
      <c r="J150" s="234">
        <f t="shared" si="21"/>
        <v>9892</v>
      </c>
      <c r="K150" s="113">
        <f t="shared" si="21"/>
        <v>13150</v>
      </c>
      <c r="L150" s="113">
        <f t="shared" si="21"/>
        <v>13150</v>
      </c>
      <c r="M150" s="1022">
        <f t="shared" si="21"/>
        <v>4216.98</v>
      </c>
      <c r="N150" s="1009">
        <f t="shared" si="20"/>
        <v>32.06828897338403</v>
      </c>
    </row>
    <row r="151" spans="1:14" ht="15">
      <c r="A151" s="193">
        <v>651002</v>
      </c>
      <c r="B151" s="23"/>
      <c r="C151" s="23">
        <v>41</v>
      </c>
      <c r="D151" s="206" t="s">
        <v>75</v>
      </c>
      <c r="E151" s="578" t="s">
        <v>184</v>
      </c>
      <c r="F151" s="235">
        <v>6284</v>
      </c>
      <c r="G151" s="235">
        <v>4937</v>
      </c>
      <c r="H151" s="598">
        <v>5100</v>
      </c>
      <c r="I151" s="114">
        <v>5100</v>
      </c>
      <c r="J151" s="235">
        <v>3884</v>
      </c>
      <c r="K151" s="598">
        <v>3600</v>
      </c>
      <c r="L151" s="114">
        <v>3600</v>
      </c>
      <c r="M151" s="1023">
        <v>1593.01</v>
      </c>
      <c r="N151" s="1007">
        <f t="shared" si="20"/>
        <v>44.250277777777775</v>
      </c>
    </row>
    <row r="152" spans="1:14" ht="15">
      <c r="A152" s="952">
        <v>651002</v>
      </c>
      <c r="B152" s="288">
        <v>20</v>
      </c>
      <c r="C152" s="953">
        <v>41</v>
      </c>
      <c r="D152" s="954" t="s">
        <v>75</v>
      </c>
      <c r="E152" s="955" t="s">
        <v>445</v>
      </c>
      <c r="F152" s="636"/>
      <c r="G152" s="636"/>
      <c r="H152" s="794">
        <v>4000</v>
      </c>
      <c r="I152" s="300">
        <v>3750</v>
      </c>
      <c r="J152" s="636">
        <v>585</v>
      </c>
      <c r="K152" s="794">
        <v>4000</v>
      </c>
      <c r="L152" s="300">
        <v>4000</v>
      </c>
      <c r="M152" s="1024">
        <v>202.64</v>
      </c>
      <c r="N152" s="1007">
        <f t="shared" si="20"/>
        <v>5.066</v>
      </c>
    </row>
    <row r="153" spans="1:14" ht="15">
      <c r="A153" s="195">
        <v>651003</v>
      </c>
      <c r="B153" s="7">
        <v>50</v>
      </c>
      <c r="C153" s="9">
        <v>41</v>
      </c>
      <c r="D153" s="119" t="s">
        <v>75</v>
      </c>
      <c r="E153" s="359" t="s">
        <v>185</v>
      </c>
      <c r="F153" s="263">
        <v>3942</v>
      </c>
      <c r="G153" s="263">
        <v>3781</v>
      </c>
      <c r="H153" s="569">
        <v>4200</v>
      </c>
      <c r="I153" s="56">
        <v>4200</v>
      </c>
      <c r="J153" s="189">
        <v>3912</v>
      </c>
      <c r="K153" s="569">
        <v>4200</v>
      </c>
      <c r="L153" s="56">
        <v>4200</v>
      </c>
      <c r="M153" s="996">
        <v>1752.37</v>
      </c>
      <c r="N153" s="1007">
        <f t="shared" si="20"/>
        <v>41.72309523809523</v>
      </c>
    </row>
    <row r="154" spans="1:14" ht="15">
      <c r="A154" s="192">
        <v>653001</v>
      </c>
      <c r="B154" s="33"/>
      <c r="C154" s="33">
        <v>41</v>
      </c>
      <c r="D154" s="736" t="s">
        <v>75</v>
      </c>
      <c r="E154" s="590" t="s">
        <v>186</v>
      </c>
      <c r="F154" s="605">
        <v>1345</v>
      </c>
      <c r="G154" s="605">
        <v>908</v>
      </c>
      <c r="H154" s="576">
        <v>1350</v>
      </c>
      <c r="I154" s="90">
        <v>1600</v>
      </c>
      <c r="J154" s="236">
        <v>1511</v>
      </c>
      <c r="K154" s="576">
        <v>1350</v>
      </c>
      <c r="L154" s="90">
        <v>1350</v>
      </c>
      <c r="M154" s="1025">
        <v>668.96</v>
      </c>
      <c r="N154" s="1007">
        <f t="shared" si="20"/>
        <v>49.552592592592596</v>
      </c>
    </row>
    <row r="155" spans="1:14" ht="15.75" thickBot="1">
      <c r="A155" s="195"/>
      <c r="B155" s="16"/>
      <c r="C155" s="221"/>
      <c r="D155" s="137"/>
      <c r="E155" s="603"/>
      <c r="F155" s="350"/>
      <c r="G155" s="350"/>
      <c r="H155" s="37"/>
      <c r="I155" s="13"/>
      <c r="J155" s="196"/>
      <c r="K155" s="37"/>
      <c r="L155" s="13"/>
      <c r="M155" s="196"/>
      <c r="N155" s="1026"/>
    </row>
    <row r="156" spans="1:14" ht="15.75" thickBot="1">
      <c r="A156" s="17" t="s">
        <v>187</v>
      </c>
      <c r="B156" s="18"/>
      <c r="C156" s="706"/>
      <c r="D156" s="597"/>
      <c r="E156" s="604" t="s">
        <v>188</v>
      </c>
      <c r="F156" s="30">
        <f>SUM(F157+F162)</f>
        <v>526</v>
      </c>
      <c r="G156" s="30">
        <f>SUM(G157+G162)</f>
        <v>434</v>
      </c>
      <c r="H156" s="808"/>
      <c r="I156" s="809"/>
      <c r="J156" s="19"/>
      <c r="K156" s="810"/>
      <c r="L156" s="811"/>
      <c r="M156" s="116"/>
      <c r="N156" s="981"/>
    </row>
    <row r="157" spans="1:14" ht="15">
      <c r="A157" s="208">
        <v>62</v>
      </c>
      <c r="B157" s="74"/>
      <c r="C157" s="707"/>
      <c r="D157" s="584"/>
      <c r="E157" s="585" t="s">
        <v>77</v>
      </c>
      <c r="F157" s="233">
        <v>61</v>
      </c>
      <c r="G157" s="233">
        <v>125</v>
      </c>
      <c r="H157" s="75"/>
      <c r="I157" s="73"/>
      <c r="J157" s="233"/>
      <c r="K157" s="75"/>
      <c r="L157" s="812"/>
      <c r="M157" s="233"/>
      <c r="N157" s="974"/>
    </row>
    <row r="158" spans="1:14" ht="15">
      <c r="A158" s="193">
        <v>623000</v>
      </c>
      <c r="B158" s="23"/>
      <c r="C158" s="696">
        <v>111</v>
      </c>
      <c r="D158" s="566" t="s">
        <v>189</v>
      </c>
      <c r="E158" s="549" t="s">
        <v>79</v>
      </c>
      <c r="F158" s="231">
        <v>19</v>
      </c>
      <c r="G158" s="231">
        <v>39</v>
      </c>
      <c r="H158" s="54"/>
      <c r="I158" s="22"/>
      <c r="J158" s="194"/>
      <c r="K158" s="54"/>
      <c r="L158" s="22"/>
      <c r="M158" s="194"/>
      <c r="N158" s="815"/>
    </row>
    <row r="159" spans="1:14" ht="15">
      <c r="A159" s="184">
        <v>625002</v>
      </c>
      <c r="B159" s="9"/>
      <c r="C159" s="14">
        <v>111</v>
      </c>
      <c r="D159" s="557" t="s">
        <v>189</v>
      </c>
      <c r="E159" s="509" t="s">
        <v>81</v>
      </c>
      <c r="F159" s="226">
        <v>26</v>
      </c>
      <c r="G159" s="226">
        <v>54</v>
      </c>
      <c r="H159" s="49"/>
      <c r="I159" s="8"/>
      <c r="J159" s="185"/>
      <c r="K159" s="49"/>
      <c r="L159" s="8"/>
      <c r="M159" s="185"/>
      <c r="N159" s="817"/>
    </row>
    <row r="160" spans="1:14" ht="15">
      <c r="A160" s="184">
        <v>625003</v>
      </c>
      <c r="B160" s="9"/>
      <c r="C160" s="14">
        <v>111</v>
      </c>
      <c r="D160" s="557" t="s">
        <v>189</v>
      </c>
      <c r="E160" s="509" t="s">
        <v>82</v>
      </c>
      <c r="F160" s="226">
        <v>2</v>
      </c>
      <c r="G160" s="226">
        <v>3</v>
      </c>
      <c r="H160" s="49"/>
      <c r="I160" s="8"/>
      <c r="J160" s="185"/>
      <c r="K160" s="49"/>
      <c r="L160" s="8"/>
      <c r="M160" s="185"/>
      <c r="N160" s="817"/>
    </row>
    <row r="161" spans="1:14" ht="15">
      <c r="A161" s="184">
        <v>625004</v>
      </c>
      <c r="B161" s="14"/>
      <c r="C161" s="14">
        <v>111</v>
      </c>
      <c r="D161" s="557" t="s">
        <v>189</v>
      </c>
      <c r="E161" s="509" t="s">
        <v>83</v>
      </c>
      <c r="F161" s="1030">
        <v>6</v>
      </c>
      <c r="G161" s="225">
        <v>12</v>
      </c>
      <c r="H161" s="49"/>
      <c r="I161" s="8"/>
      <c r="J161" s="185"/>
      <c r="K161" s="49"/>
      <c r="L161" s="8"/>
      <c r="M161" s="185"/>
      <c r="N161" s="975"/>
    </row>
    <row r="162" spans="1:14" ht="15">
      <c r="A162" s="177">
        <v>63</v>
      </c>
      <c r="B162" s="3"/>
      <c r="C162" s="145"/>
      <c r="D162" s="559"/>
      <c r="E162" s="548" t="s">
        <v>167</v>
      </c>
      <c r="F162" s="191">
        <v>465</v>
      </c>
      <c r="G162" s="191">
        <v>309</v>
      </c>
      <c r="H162" s="5"/>
      <c r="I162" s="4"/>
      <c r="J162" s="178"/>
      <c r="K162" s="5"/>
      <c r="L162" s="4"/>
      <c r="M162" s="178"/>
      <c r="N162" s="1028"/>
    </row>
    <row r="163" spans="1:14" ht="15">
      <c r="A163" s="186">
        <v>637027</v>
      </c>
      <c r="B163" s="11"/>
      <c r="C163" s="219">
        <v>111</v>
      </c>
      <c r="D163" s="554" t="s">
        <v>189</v>
      </c>
      <c r="E163" s="550" t="s">
        <v>190</v>
      </c>
      <c r="F163" s="180">
        <v>465</v>
      </c>
      <c r="G163" s="180">
        <v>309</v>
      </c>
      <c r="H163" s="83"/>
      <c r="I163" s="10"/>
      <c r="J163" s="187"/>
      <c r="K163" s="83"/>
      <c r="L163" s="10"/>
      <c r="M163" s="187"/>
      <c r="N163" s="1027"/>
    </row>
    <row r="164" spans="1:14" ht="15.75" thickBot="1">
      <c r="A164" s="272"/>
      <c r="B164" s="28"/>
      <c r="C164" s="711"/>
      <c r="D164" s="583"/>
      <c r="E164" s="608"/>
      <c r="F164" s="350"/>
      <c r="G164" s="350"/>
      <c r="H164" s="130"/>
      <c r="I164" s="21"/>
      <c r="J164" s="191"/>
      <c r="K164" s="130"/>
      <c r="L164" s="21"/>
      <c r="M164" s="191"/>
      <c r="N164" s="1029"/>
    </row>
    <row r="165" spans="1:14" ht="15.75" thickBot="1">
      <c r="A165" s="17" t="s">
        <v>191</v>
      </c>
      <c r="B165" s="18"/>
      <c r="C165" s="706"/>
      <c r="D165" s="553"/>
      <c r="E165" s="546" t="s">
        <v>352</v>
      </c>
      <c r="F165" s="60">
        <f>F166+F168+F174+F182+F180+F178</f>
        <v>1718</v>
      </c>
      <c r="G165" s="60">
        <f>G166+G168+G174+G182+G180+G178</f>
        <v>3547</v>
      </c>
      <c r="H165" s="72">
        <f>H166+H168+H174+H178+H182+H186+H180</f>
        <v>4400</v>
      </c>
      <c r="I165" s="72">
        <f>I166+I168+I174+I178+I180+I182+I186</f>
        <v>4951</v>
      </c>
      <c r="J165" s="19">
        <f>J166+J168+J174+J178+J180+J182+J186</f>
        <v>4449</v>
      </c>
      <c r="K165" s="72">
        <f>K166+K168+K173+K177+K179+K181+K183</f>
        <v>4166</v>
      </c>
      <c r="L165" s="72">
        <f>L166+L168+L173+L177+L179+L181+L183</f>
        <v>4166</v>
      </c>
      <c r="M165" s="984">
        <f>M166+M168+M173+M177+M179+M181+M183</f>
        <v>114.15</v>
      </c>
      <c r="N165" s="982">
        <f aca="true" t="shared" si="22" ref="N165:N170">(100/L165)*M165</f>
        <v>2.740038406144983</v>
      </c>
    </row>
    <row r="166" spans="1:14" ht="15">
      <c r="A166" s="273">
        <v>632</v>
      </c>
      <c r="B166" s="101"/>
      <c r="C166" s="151"/>
      <c r="D166" s="584"/>
      <c r="E166" s="609" t="s">
        <v>87</v>
      </c>
      <c r="F166" s="237">
        <v>327</v>
      </c>
      <c r="G166" s="237">
        <v>242</v>
      </c>
      <c r="H166" s="142">
        <v>1000</v>
      </c>
      <c r="I166" s="117">
        <v>140</v>
      </c>
      <c r="J166" s="237">
        <v>140</v>
      </c>
      <c r="K166" s="142">
        <f>K167</f>
        <v>1000</v>
      </c>
      <c r="L166" s="117">
        <f>L167</f>
        <v>1000</v>
      </c>
      <c r="M166" s="1034">
        <f>M167</f>
        <v>14.15</v>
      </c>
      <c r="N166" s="1009">
        <f t="shared" si="22"/>
        <v>1.415</v>
      </c>
    </row>
    <row r="167" spans="1:14" ht="15">
      <c r="A167" s="186">
        <v>632001</v>
      </c>
      <c r="B167" s="50">
        <v>3</v>
      </c>
      <c r="C167" s="122">
        <v>41</v>
      </c>
      <c r="D167" s="554" t="s">
        <v>192</v>
      </c>
      <c r="E167" s="551" t="s">
        <v>193</v>
      </c>
      <c r="F167" s="231">
        <v>327</v>
      </c>
      <c r="G167" s="231">
        <v>242</v>
      </c>
      <c r="H167" s="118">
        <v>1000</v>
      </c>
      <c r="I167" s="96">
        <v>140</v>
      </c>
      <c r="J167" s="231">
        <v>140</v>
      </c>
      <c r="K167" s="118">
        <v>1000</v>
      </c>
      <c r="L167" s="96">
        <v>1000</v>
      </c>
      <c r="M167" s="1035">
        <v>14.15</v>
      </c>
      <c r="N167" s="1007">
        <f t="shared" si="22"/>
        <v>1.415</v>
      </c>
    </row>
    <row r="168" spans="1:14" ht="15">
      <c r="A168" s="207">
        <v>633</v>
      </c>
      <c r="B168" s="109"/>
      <c r="C168" s="708"/>
      <c r="D168" s="559"/>
      <c r="E168" s="548" t="s">
        <v>167</v>
      </c>
      <c r="F168" s="181">
        <v>1130</v>
      </c>
      <c r="G168" s="181">
        <v>2698</v>
      </c>
      <c r="H168" s="5">
        <v>1500</v>
      </c>
      <c r="I168" s="4">
        <v>3310</v>
      </c>
      <c r="J168" s="178">
        <f>SUM(J169:J173)</f>
        <v>3808</v>
      </c>
      <c r="K168" s="5">
        <f>SUM(K169:K172)</f>
        <v>1500</v>
      </c>
      <c r="L168" s="4">
        <f>SUM(L169:L172)</f>
        <v>1500</v>
      </c>
      <c r="M168" s="990">
        <f>SUM(M169:M172)</f>
        <v>0</v>
      </c>
      <c r="N168" s="1009">
        <f t="shared" si="22"/>
        <v>0</v>
      </c>
    </row>
    <row r="169" spans="1:14" ht="15">
      <c r="A169" s="195">
        <v>633006</v>
      </c>
      <c r="B169" s="23"/>
      <c r="C169" s="712">
        <v>41</v>
      </c>
      <c r="D169" s="586" t="s">
        <v>192</v>
      </c>
      <c r="E169" s="581" t="s">
        <v>94</v>
      </c>
      <c r="F169" s="606">
        <v>1000</v>
      </c>
      <c r="G169" s="815">
        <v>1029</v>
      </c>
      <c r="H169" s="54">
        <v>1000</v>
      </c>
      <c r="I169" s="22">
        <v>2490</v>
      </c>
      <c r="J169" s="231">
        <v>2485</v>
      </c>
      <c r="K169" s="118">
        <v>1000</v>
      </c>
      <c r="L169" s="22">
        <v>1000</v>
      </c>
      <c r="M169" s="987"/>
      <c r="N169" s="1007">
        <f t="shared" si="22"/>
        <v>0</v>
      </c>
    </row>
    <row r="170" spans="1:14" ht="15">
      <c r="A170" s="184">
        <v>633016</v>
      </c>
      <c r="B170" s="9"/>
      <c r="C170" s="14">
        <v>41</v>
      </c>
      <c r="D170" s="557" t="s">
        <v>192</v>
      </c>
      <c r="E170" s="509" t="s">
        <v>194</v>
      </c>
      <c r="F170" s="198"/>
      <c r="G170" s="198"/>
      <c r="H170" s="37"/>
      <c r="I170" s="37">
        <v>710</v>
      </c>
      <c r="J170" s="196">
        <v>710</v>
      </c>
      <c r="K170" s="49">
        <v>500</v>
      </c>
      <c r="L170" s="37">
        <v>500</v>
      </c>
      <c r="M170" s="994"/>
      <c r="N170" s="1007">
        <f t="shared" si="22"/>
        <v>0</v>
      </c>
    </row>
    <row r="171" spans="1:14" ht="15">
      <c r="A171" s="785">
        <v>633006</v>
      </c>
      <c r="B171" s="34">
        <v>7</v>
      </c>
      <c r="C171" s="89">
        <v>41</v>
      </c>
      <c r="D171" s="557" t="s">
        <v>192</v>
      </c>
      <c r="E171" s="509" t="s">
        <v>457</v>
      </c>
      <c r="F171" s="185"/>
      <c r="G171" s="185"/>
      <c r="H171" s="49">
        <v>500</v>
      </c>
      <c r="I171" s="8">
        <v>450</v>
      </c>
      <c r="J171" s="185">
        <v>107</v>
      </c>
      <c r="K171" s="49"/>
      <c r="L171" s="8"/>
      <c r="M171" s="988"/>
      <c r="N171" s="817"/>
    </row>
    <row r="172" spans="1:14" ht="15">
      <c r="A172" s="186">
        <v>633010</v>
      </c>
      <c r="B172" s="50"/>
      <c r="C172" s="122">
        <v>41</v>
      </c>
      <c r="D172" s="554" t="s">
        <v>192</v>
      </c>
      <c r="E172" s="550" t="s">
        <v>419</v>
      </c>
      <c r="F172" s="187">
        <v>130</v>
      </c>
      <c r="G172" s="187"/>
      <c r="H172" s="83"/>
      <c r="I172" s="10"/>
      <c r="J172" s="187"/>
      <c r="K172" s="83"/>
      <c r="L172" s="10"/>
      <c r="M172" s="989"/>
      <c r="N172" s="975"/>
    </row>
    <row r="173" spans="1:14" ht="15">
      <c r="A173" s="208">
        <v>634</v>
      </c>
      <c r="B173" s="109"/>
      <c r="C173" s="708"/>
      <c r="D173" s="554"/>
      <c r="E173" s="577" t="s">
        <v>115</v>
      </c>
      <c r="F173" s="181">
        <f aca="true" t="shared" si="23" ref="F173:M173">F174+F175+F176</f>
        <v>310</v>
      </c>
      <c r="G173" s="178">
        <f t="shared" si="23"/>
        <v>630</v>
      </c>
      <c r="H173" s="5">
        <f t="shared" si="23"/>
        <v>966</v>
      </c>
      <c r="I173" s="5">
        <f t="shared" si="23"/>
        <v>506</v>
      </c>
      <c r="J173" s="178">
        <f t="shared" si="23"/>
        <v>506</v>
      </c>
      <c r="K173" s="5">
        <f t="shared" si="23"/>
        <v>966</v>
      </c>
      <c r="L173" s="5">
        <f t="shared" si="23"/>
        <v>966</v>
      </c>
      <c r="M173" s="986">
        <f t="shared" si="23"/>
        <v>100</v>
      </c>
      <c r="N173" s="1009">
        <f aca="true" t="shared" si="24" ref="N173:N178">(100/L173)*M173</f>
        <v>10.351966873706004</v>
      </c>
    </row>
    <row r="174" spans="1:14" ht="15">
      <c r="A174" s="193">
        <v>634001</v>
      </c>
      <c r="B174" s="23">
        <v>1</v>
      </c>
      <c r="C174" s="696">
        <v>41</v>
      </c>
      <c r="D174" s="566" t="s">
        <v>192</v>
      </c>
      <c r="E174" s="578" t="s">
        <v>196</v>
      </c>
      <c r="F174" s="244">
        <v>131</v>
      </c>
      <c r="G174" s="183">
        <v>251</v>
      </c>
      <c r="H174" s="94">
        <v>350</v>
      </c>
      <c r="I174" s="6">
        <v>291</v>
      </c>
      <c r="J174" s="183">
        <v>291</v>
      </c>
      <c r="K174" s="94">
        <v>350</v>
      </c>
      <c r="L174" s="6">
        <v>350</v>
      </c>
      <c r="M174" s="992"/>
      <c r="N174" s="1013">
        <f t="shared" si="24"/>
        <v>0</v>
      </c>
    </row>
    <row r="175" spans="1:14" ht="15">
      <c r="A175" s="184">
        <v>634002</v>
      </c>
      <c r="B175" s="9"/>
      <c r="C175" s="14">
        <v>41</v>
      </c>
      <c r="D175" s="557" t="s">
        <v>192</v>
      </c>
      <c r="E175" s="509" t="s">
        <v>197</v>
      </c>
      <c r="F175" s="226">
        <v>76</v>
      </c>
      <c r="G175" s="226">
        <v>256</v>
      </c>
      <c r="H175" s="575">
        <v>500</v>
      </c>
      <c r="I175" s="26">
        <v>92</v>
      </c>
      <c r="J175" s="227">
        <v>92</v>
      </c>
      <c r="K175" s="962">
        <v>500</v>
      </c>
      <c r="L175" s="1135">
        <v>500</v>
      </c>
      <c r="M175" s="1136">
        <v>100</v>
      </c>
      <c r="N175" s="1007">
        <f t="shared" si="24"/>
        <v>20</v>
      </c>
    </row>
    <row r="176" spans="1:14" ht="15">
      <c r="A176" s="186">
        <v>634003</v>
      </c>
      <c r="B176" s="11">
        <v>1</v>
      </c>
      <c r="C176" s="219">
        <v>41</v>
      </c>
      <c r="D176" s="554" t="s">
        <v>192</v>
      </c>
      <c r="E176" s="550" t="s">
        <v>122</v>
      </c>
      <c r="F176" s="225">
        <v>103</v>
      </c>
      <c r="G176" s="225">
        <v>123</v>
      </c>
      <c r="H176" s="83">
        <v>116</v>
      </c>
      <c r="I176" s="10">
        <v>123</v>
      </c>
      <c r="J176" s="187">
        <v>123</v>
      </c>
      <c r="K176" s="83">
        <v>116</v>
      </c>
      <c r="L176" s="26">
        <v>116</v>
      </c>
      <c r="M176" s="995"/>
      <c r="N176" s="1007">
        <f t="shared" si="24"/>
        <v>0</v>
      </c>
    </row>
    <row r="177" spans="1:14" ht="15">
      <c r="A177" s="207">
        <v>635</v>
      </c>
      <c r="B177" s="3"/>
      <c r="C177" s="145"/>
      <c r="D177" s="559"/>
      <c r="E177" s="548" t="s">
        <v>126</v>
      </c>
      <c r="F177" s="233"/>
      <c r="G177" s="233"/>
      <c r="H177" s="5">
        <v>400</v>
      </c>
      <c r="I177" s="4"/>
      <c r="J177" s="178"/>
      <c r="K177" s="5">
        <f>K178</f>
        <v>400</v>
      </c>
      <c r="L177" s="4">
        <f>L178</f>
        <v>400</v>
      </c>
      <c r="M177" s="990">
        <f>M178</f>
        <v>0</v>
      </c>
      <c r="N177" s="1009">
        <f t="shared" si="24"/>
        <v>0</v>
      </c>
    </row>
    <row r="178" spans="1:14" ht="15">
      <c r="A178" s="179">
        <v>635006</v>
      </c>
      <c r="B178" s="78">
        <v>1</v>
      </c>
      <c r="C178" s="120">
        <v>41</v>
      </c>
      <c r="D178" s="559" t="s">
        <v>192</v>
      </c>
      <c r="E178" s="551" t="s">
        <v>198</v>
      </c>
      <c r="F178" s="233"/>
      <c r="G178" s="233"/>
      <c r="H178" s="80">
        <v>400</v>
      </c>
      <c r="I178" s="4"/>
      <c r="J178" s="178"/>
      <c r="K178" s="615">
        <v>400</v>
      </c>
      <c r="L178" s="121">
        <v>400</v>
      </c>
      <c r="M178" s="991"/>
      <c r="N178" s="1031">
        <f t="shared" si="24"/>
        <v>0</v>
      </c>
    </row>
    <row r="179" spans="1:14" ht="15">
      <c r="A179" s="207">
        <v>636</v>
      </c>
      <c r="B179" s="3"/>
      <c r="C179" s="145"/>
      <c r="D179" s="559"/>
      <c r="E179" s="548" t="s">
        <v>199</v>
      </c>
      <c r="F179" s="180"/>
      <c r="G179" s="180"/>
      <c r="H179" s="5">
        <v>400</v>
      </c>
      <c r="I179" s="121"/>
      <c r="J179" s="180"/>
      <c r="K179" s="175"/>
      <c r="L179" s="92"/>
      <c r="M179" s="990"/>
      <c r="N179" s="1039"/>
    </row>
    <row r="180" spans="1:14" ht="15" hidden="1">
      <c r="A180" s="186">
        <v>636001</v>
      </c>
      <c r="B180" s="50"/>
      <c r="C180" s="122"/>
      <c r="D180" s="554" t="s">
        <v>88</v>
      </c>
      <c r="E180" s="550" t="s">
        <v>200</v>
      </c>
      <c r="F180" s="178"/>
      <c r="G180" s="178"/>
      <c r="H180" s="175"/>
      <c r="I180" s="92"/>
      <c r="J180" s="178"/>
      <c r="K180" s="615"/>
      <c r="L180" s="121"/>
      <c r="M180" s="991"/>
      <c r="N180" s="975"/>
    </row>
    <row r="181" spans="1:14" ht="15">
      <c r="A181" s="208">
        <v>637</v>
      </c>
      <c r="B181" s="109"/>
      <c r="C181" s="708"/>
      <c r="D181" s="554"/>
      <c r="E181" s="547" t="s">
        <v>138</v>
      </c>
      <c r="F181" s="233">
        <f>F182+F183</f>
        <v>130</v>
      </c>
      <c r="G181" s="233">
        <f>G182+G183</f>
        <v>356</v>
      </c>
      <c r="H181" s="75">
        <f>H182+H183</f>
        <v>150</v>
      </c>
      <c r="I181" s="75">
        <v>210</v>
      </c>
      <c r="J181" s="233">
        <v>210</v>
      </c>
      <c r="K181" s="75">
        <f>K182</f>
        <v>150</v>
      </c>
      <c r="L181" s="75">
        <f>L182</f>
        <v>150</v>
      </c>
      <c r="M181" s="985">
        <f>M182</f>
        <v>0</v>
      </c>
      <c r="N181" s="1009">
        <f>(100/L181)*M181</f>
        <v>0</v>
      </c>
    </row>
    <row r="182" spans="1:14" ht="15">
      <c r="A182" s="193">
        <v>637002</v>
      </c>
      <c r="B182" s="23"/>
      <c r="C182" s="696">
        <v>41</v>
      </c>
      <c r="D182" s="566" t="s">
        <v>192</v>
      </c>
      <c r="E182" s="562" t="s">
        <v>201</v>
      </c>
      <c r="F182" s="194">
        <v>130</v>
      </c>
      <c r="G182" s="194">
        <v>356</v>
      </c>
      <c r="H182" s="54">
        <v>150</v>
      </c>
      <c r="I182" s="54">
        <v>210</v>
      </c>
      <c r="J182" s="194">
        <v>210</v>
      </c>
      <c r="K182" s="54">
        <v>150</v>
      </c>
      <c r="L182" s="54">
        <v>150</v>
      </c>
      <c r="M182" s="1036"/>
      <c r="N182" s="1007">
        <f>(100/L182)*M182</f>
        <v>0</v>
      </c>
    </row>
    <row r="183" spans="1:14" ht="15">
      <c r="A183" s="177">
        <v>642</v>
      </c>
      <c r="B183" s="3"/>
      <c r="C183" s="145"/>
      <c r="D183" s="559" t="s">
        <v>192</v>
      </c>
      <c r="E183" s="548" t="s">
        <v>176</v>
      </c>
      <c r="F183" s="1032"/>
      <c r="G183" s="180"/>
      <c r="H183" s="80"/>
      <c r="I183" s="80"/>
      <c r="J183" s="180"/>
      <c r="K183" s="5">
        <v>150</v>
      </c>
      <c r="L183" s="4">
        <v>150</v>
      </c>
      <c r="M183" s="990"/>
      <c r="N183" s="1009">
        <f>(100/L183)*M183</f>
        <v>0</v>
      </c>
    </row>
    <row r="184" spans="1:14" ht="15">
      <c r="A184" s="195">
        <v>642006</v>
      </c>
      <c r="B184" s="78"/>
      <c r="C184" s="120">
        <v>41</v>
      </c>
      <c r="D184" s="559" t="s">
        <v>192</v>
      </c>
      <c r="E184" s="551" t="s">
        <v>367</v>
      </c>
      <c r="F184" s="236"/>
      <c r="G184" s="236"/>
      <c r="H184" s="576"/>
      <c r="I184" s="90"/>
      <c r="J184" s="236"/>
      <c r="K184" s="37">
        <v>150</v>
      </c>
      <c r="L184" s="81">
        <v>150</v>
      </c>
      <c r="M184" s="991"/>
      <c r="N184" s="1031">
        <f>(100/L184)*M184</f>
        <v>0</v>
      </c>
    </row>
    <row r="185" spans="1:14" ht="15.75" thickBot="1">
      <c r="A185" s="212"/>
      <c r="B185" s="28"/>
      <c r="C185" s="711"/>
      <c r="D185" s="583"/>
      <c r="E185" s="608"/>
      <c r="F185" s="236"/>
      <c r="G185" s="236"/>
      <c r="H185" s="576"/>
      <c r="I185" s="90"/>
      <c r="J185" s="236"/>
      <c r="K185" s="108"/>
      <c r="L185" s="29"/>
      <c r="M185" s="1037"/>
      <c r="N185" s="976"/>
    </row>
    <row r="186" spans="1:14" ht="15.75" thickBot="1">
      <c r="A186" s="199" t="s">
        <v>353</v>
      </c>
      <c r="B186" s="100"/>
      <c r="C186" s="57"/>
      <c r="D186" s="553"/>
      <c r="E186" s="546" t="s">
        <v>202</v>
      </c>
      <c r="F186" s="19"/>
      <c r="G186" s="19"/>
      <c r="H186" s="72">
        <f aca="true" t="shared" si="25" ref="H186:M187">H187</f>
        <v>1000</v>
      </c>
      <c r="I186" s="72">
        <f t="shared" si="25"/>
        <v>1000</v>
      </c>
      <c r="J186" s="60"/>
      <c r="K186" s="72">
        <f t="shared" si="25"/>
        <v>1000</v>
      </c>
      <c r="L186" s="72">
        <f t="shared" si="25"/>
        <v>1000</v>
      </c>
      <c r="M186" s="984">
        <f t="shared" si="25"/>
        <v>0</v>
      </c>
      <c r="N186" s="982">
        <f>(100/L186)*M186</f>
        <v>0</v>
      </c>
    </row>
    <row r="187" spans="1:14" ht="15">
      <c r="A187" s="208">
        <v>63</v>
      </c>
      <c r="B187" s="74"/>
      <c r="C187" s="707"/>
      <c r="D187" s="554"/>
      <c r="E187" s="547" t="s">
        <v>167</v>
      </c>
      <c r="F187" s="233"/>
      <c r="G187" s="233"/>
      <c r="H187" s="75">
        <f t="shared" si="25"/>
        <v>1000</v>
      </c>
      <c r="I187" s="75">
        <f t="shared" si="25"/>
        <v>1000</v>
      </c>
      <c r="J187" s="223"/>
      <c r="K187" s="75">
        <f t="shared" si="25"/>
        <v>1000</v>
      </c>
      <c r="L187" s="75">
        <f t="shared" si="25"/>
        <v>1000</v>
      </c>
      <c r="M187" s="985">
        <f t="shared" si="25"/>
        <v>0</v>
      </c>
      <c r="N187" s="1009">
        <f>(100/L187)*M187</f>
        <v>0</v>
      </c>
    </row>
    <row r="188" spans="1:14" ht="15">
      <c r="A188" s="179">
        <v>637004</v>
      </c>
      <c r="B188" s="78">
        <v>4</v>
      </c>
      <c r="C188" s="120">
        <v>41</v>
      </c>
      <c r="D188" s="559" t="s">
        <v>203</v>
      </c>
      <c r="E188" s="551" t="s">
        <v>204</v>
      </c>
      <c r="F188" s="187"/>
      <c r="G188" s="187"/>
      <c r="H188" s="80">
        <v>1000</v>
      </c>
      <c r="I188" s="80">
        <v>1000</v>
      </c>
      <c r="J188" s="240"/>
      <c r="K188" s="80">
        <v>1000</v>
      </c>
      <c r="L188" s="80">
        <v>1000</v>
      </c>
      <c r="M188" s="1038"/>
      <c r="N188" s="1031">
        <f>(100/L188)*M188</f>
        <v>0</v>
      </c>
    </row>
    <row r="189" spans="1:14" ht="15.75" thickBot="1">
      <c r="A189" s="213"/>
      <c r="B189" s="28"/>
      <c r="C189" s="711"/>
      <c r="D189" s="583"/>
      <c r="E189" s="608"/>
      <c r="F189" s="350"/>
      <c r="G189" s="350"/>
      <c r="H189" s="108"/>
      <c r="I189" s="29"/>
      <c r="J189" s="239"/>
      <c r="K189" s="29"/>
      <c r="L189" s="29"/>
      <c r="M189" s="239"/>
      <c r="N189" s="976"/>
    </row>
    <row r="190" spans="1:14" ht="15.75" thickBot="1">
      <c r="A190" s="71" t="s">
        <v>205</v>
      </c>
      <c r="B190" s="18"/>
      <c r="C190" s="706"/>
      <c r="D190" s="553"/>
      <c r="E190" s="546" t="s">
        <v>206</v>
      </c>
      <c r="F190" s="19">
        <v>110633</v>
      </c>
      <c r="G190" s="19">
        <v>28813</v>
      </c>
      <c r="H190" s="808">
        <v>191519</v>
      </c>
      <c r="I190" s="809">
        <f>I191+I194</f>
        <v>202874</v>
      </c>
      <c r="J190" s="19">
        <f>J191+J194</f>
        <v>98590</v>
      </c>
      <c r="K190" s="808">
        <f>K191+K194</f>
        <v>108310</v>
      </c>
      <c r="L190" s="19">
        <f>L191+L194</f>
        <v>58864</v>
      </c>
      <c r="M190" s="984">
        <f>M191+M194</f>
        <v>9197.41</v>
      </c>
      <c r="N190" s="982">
        <f aca="true" t="shared" si="26" ref="N190:N197">(100/L190)*M190</f>
        <v>15.624847105191627</v>
      </c>
    </row>
    <row r="191" spans="1:14" ht="15">
      <c r="A191" s="207">
        <v>633</v>
      </c>
      <c r="B191" s="101"/>
      <c r="C191" s="707"/>
      <c r="D191" s="559"/>
      <c r="E191" s="548" t="s">
        <v>167</v>
      </c>
      <c r="F191" s="178">
        <f>SUM(F192:F193)</f>
        <v>19981</v>
      </c>
      <c r="G191" s="178">
        <f>SUM(G192:G193)</f>
        <v>16221</v>
      </c>
      <c r="H191" s="130">
        <v>120039</v>
      </c>
      <c r="I191" s="21">
        <f>SUM(I192:I193)</f>
        <v>149229</v>
      </c>
      <c r="J191" s="191">
        <f>J192+J193+J197</f>
        <v>98336</v>
      </c>
      <c r="K191" s="130">
        <f>K192+K193</f>
        <v>50200</v>
      </c>
      <c r="L191" s="21">
        <f>L192+L193</f>
        <v>9340</v>
      </c>
      <c r="M191" s="1043">
        <f>M192+M193</f>
        <v>8897.41</v>
      </c>
      <c r="N191" s="1009">
        <f t="shared" si="26"/>
        <v>95.26134903640256</v>
      </c>
    </row>
    <row r="192" spans="1:14" ht="15">
      <c r="A192" s="193">
        <v>633006</v>
      </c>
      <c r="B192" s="23">
        <v>7</v>
      </c>
      <c r="C192" s="696">
        <v>41</v>
      </c>
      <c r="D192" s="566" t="s">
        <v>145</v>
      </c>
      <c r="E192" s="562" t="s">
        <v>207</v>
      </c>
      <c r="F192" s="194">
        <v>19981</v>
      </c>
      <c r="G192" s="194">
        <v>14799</v>
      </c>
      <c r="H192" s="54">
        <v>119839</v>
      </c>
      <c r="I192" s="96">
        <v>149029</v>
      </c>
      <c r="J192" s="194">
        <v>98336</v>
      </c>
      <c r="K192" s="118">
        <v>50000</v>
      </c>
      <c r="L192" s="96">
        <v>9140</v>
      </c>
      <c r="M192" s="1035">
        <v>8897.41</v>
      </c>
      <c r="N192" s="1040">
        <f t="shared" si="26"/>
        <v>97.34584245076586</v>
      </c>
    </row>
    <row r="193" spans="1:14" ht="15">
      <c r="A193" s="182">
        <v>633006</v>
      </c>
      <c r="B193" s="7">
        <v>8</v>
      </c>
      <c r="C193" s="709">
        <v>41</v>
      </c>
      <c r="D193" s="567" t="s">
        <v>145</v>
      </c>
      <c r="E193" s="549" t="s">
        <v>208</v>
      </c>
      <c r="F193" s="183"/>
      <c r="G193" s="183">
        <v>1422</v>
      </c>
      <c r="H193" s="49">
        <v>200</v>
      </c>
      <c r="I193" s="8">
        <v>200</v>
      </c>
      <c r="J193" s="185"/>
      <c r="K193" s="49">
        <v>200</v>
      </c>
      <c r="L193" s="8">
        <v>200</v>
      </c>
      <c r="M193" s="988"/>
      <c r="N193" s="1011">
        <f t="shared" si="26"/>
        <v>0</v>
      </c>
    </row>
    <row r="194" spans="1:14" ht="15">
      <c r="A194" s="207">
        <v>635</v>
      </c>
      <c r="B194" s="77"/>
      <c r="C194" s="86"/>
      <c r="D194" s="559"/>
      <c r="E194" s="548" t="s">
        <v>126</v>
      </c>
      <c r="F194" s="178">
        <v>90652</v>
      </c>
      <c r="G194" s="178">
        <v>12592</v>
      </c>
      <c r="H194" s="5">
        <v>71480</v>
      </c>
      <c r="I194" s="4">
        <f>SUM(I195:I197)</f>
        <v>53645</v>
      </c>
      <c r="J194" s="178">
        <v>254</v>
      </c>
      <c r="K194" s="5">
        <f>K195+K196+K197</f>
        <v>58110</v>
      </c>
      <c r="L194" s="4">
        <f>L195+L196+L197</f>
        <v>49524</v>
      </c>
      <c r="M194" s="990">
        <f>M195+M196+M197</f>
        <v>300</v>
      </c>
      <c r="N194" s="1009">
        <f t="shared" si="26"/>
        <v>0.605766900896535</v>
      </c>
    </row>
    <row r="195" spans="1:14" ht="15">
      <c r="A195" s="195">
        <v>635006</v>
      </c>
      <c r="B195" s="36"/>
      <c r="C195" s="40">
        <v>41</v>
      </c>
      <c r="D195" s="555"/>
      <c r="E195" s="562" t="s">
        <v>377</v>
      </c>
      <c r="F195" s="196">
        <v>88885</v>
      </c>
      <c r="G195" s="196">
        <v>12461</v>
      </c>
      <c r="H195" s="54">
        <v>63480</v>
      </c>
      <c r="I195" s="96">
        <v>45645</v>
      </c>
      <c r="J195" s="231">
        <v>254</v>
      </c>
      <c r="K195" s="54">
        <v>50110</v>
      </c>
      <c r="L195" s="22">
        <v>41524</v>
      </c>
      <c r="M195" s="987">
        <v>300</v>
      </c>
      <c r="N195" s="1040">
        <f t="shared" si="26"/>
        <v>0.7224737501204124</v>
      </c>
    </row>
    <row r="196" spans="1:14" ht="15">
      <c r="A196" s="184">
        <v>635006</v>
      </c>
      <c r="B196" s="9">
        <v>1</v>
      </c>
      <c r="C196" s="14">
        <v>41</v>
      </c>
      <c r="D196" s="557" t="s">
        <v>145</v>
      </c>
      <c r="E196" s="549" t="s">
        <v>376</v>
      </c>
      <c r="F196" s="185"/>
      <c r="G196" s="185"/>
      <c r="H196" s="94">
        <v>3000</v>
      </c>
      <c r="I196" s="8">
        <v>3000</v>
      </c>
      <c r="J196" s="185"/>
      <c r="K196" s="94">
        <v>3000</v>
      </c>
      <c r="L196" s="6">
        <v>3000</v>
      </c>
      <c r="M196" s="992"/>
      <c r="N196" s="1007">
        <f t="shared" si="26"/>
        <v>0</v>
      </c>
    </row>
    <row r="197" spans="1:14" ht="15">
      <c r="A197" s="184">
        <v>635006</v>
      </c>
      <c r="B197" s="9">
        <v>7</v>
      </c>
      <c r="C197" s="14">
        <v>41</v>
      </c>
      <c r="D197" s="557" t="s">
        <v>145</v>
      </c>
      <c r="E197" s="509" t="s">
        <v>209</v>
      </c>
      <c r="F197" s="225">
        <v>1767</v>
      </c>
      <c r="G197" s="225">
        <v>131</v>
      </c>
      <c r="H197" s="49">
        <v>5000</v>
      </c>
      <c r="I197" s="8">
        <v>5000</v>
      </c>
      <c r="J197" s="185"/>
      <c r="K197" s="49">
        <v>5000</v>
      </c>
      <c r="L197" s="8">
        <v>5000</v>
      </c>
      <c r="M197" s="988"/>
      <c r="N197" s="1041">
        <f t="shared" si="26"/>
        <v>0</v>
      </c>
    </row>
    <row r="198" spans="1:14" ht="15.75" thickBot="1">
      <c r="A198" s="212"/>
      <c r="B198" s="98"/>
      <c r="C198" s="127"/>
      <c r="D198" s="588"/>
      <c r="E198" s="582"/>
      <c r="F198" s="350"/>
      <c r="G198" s="350"/>
      <c r="H198" s="108"/>
      <c r="I198" s="99"/>
      <c r="J198" s="241"/>
      <c r="K198" s="108"/>
      <c r="L198" s="99"/>
      <c r="M198" s="241"/>
      <c r="N198" s="1014"/>
    </row>
    <row r="199" spans="1:14" ht="15.75" thickBot="1">
      <c r="A199" s="341" t="s">
        <v>210</v>
      </c>
      <c r="B199" s="746"/>
      <c r="C199" s="745"/>
      <c r="D199" s="553"/>
      <c r="E199" s="617" t="s">
        <v>211</v>
      </c>
      <c r="F199" s="19">
        <f>SUM(F200+F202+F212+F215)</f>
        <v>88342</v>
      </c>
      <c r="G199" s="19">
        <f>SUM(G200+G202+G212+G215)</f>
        <v>68380</v>
      </c>
      <c r="H199" s="342">
        <f>H202+H212+H215+H200</f>
        <v>74900</v>
      </c>
      <c r="I199" s="150">
        <f>SUM(I200+I202+I212+I215)</f>
        <v>187490</v>
      </c>
      <c r="J199" s="19">
        <f>J200+J202+J212+J215</f>
        <v>67352</v>
      </c>
      <c r="K199" s="616">
        <f>K200+K202+K212+K215</f>
        <v>180500</v>
      </c>
      <c r="L199" s="70">
        <f>L200+L202+L212+L215</f>
        <v>180500</v>
      </c>
      <c r="M199" s="1044">
        <f>M200+M202+M212+M215</f>
        <v>139933.97</v>
      </c>
      <c r="N199" s="982">
        <f>(100/L199)*M199</f>
        <v>77.52574515235457</v>
      </c>
    </row>
    <row r="200" spans="1:14" ht="15">
      <c r="A200" s="208">
        <v>632</v>
      </c>
      <c r="B200" s="124"/>
      <c r="C200" s="719"/>
      <c r="D200" s="618"/>
      <c r="E200" s="609" t="s">
        <v>87</v>
      </c>
      <c r="F200" s="620">
        <v>500</v>
      </c>
      <c r="G200" s="620">
        <v>469</v>
      </c>
      <c r="H200" s="619">
        <v>500</v>
      </c>
      <c r="I200" s="222">
        <v>500</v>
      </c>
      <c r="J200" s="622">
        <v>439</v>
      </c>
      <c r="K200" s="621">
        <f>K201</f>
        <v>500</v>
      </c>
      <c r="L200" s="204">
        <f>L201</f>
        <v>500</v>
      </c>
      <c r="M200" s="1045">
        <f>M201</f>
        <v>404.56</v>
      </c>
      <c r="N200" s="1009">
        <f>(100/L200)*M200</f>
        <v>80.912</v>
      </c>
    </row>
    <row r="201" spans="1:14" ht="15">
      <c r="A201" s="186">
        <v>632001</v>
      </c>
      <c r="B201" s="125">
        <v>1</v>
      </c>
      <c r="C201" s="720">
        <v>41</v>
      </c>
      <c r="D201" s="612" t="s">
        <v>212</v>
      </c>
      <c r="E201" s="550" t="s">
        <v>89</v>
      </c>
      <c r="F201" s="236">
        <v>500</v>
      </c>
      <c r="G201" s="236">
        <v>469</v>
      </c>
      <c r="H201" s="576">
        <v>500</v>
      </c>
      <c r="I201" s="96">
        <v>500</v>
      </c>
      <c r="J201" s="187">
        <v>439</v>
      </c>
      <c r="K201" s="576">
        <v>500</v>
      </c>
      <c r="L201" s="81">
        <v>500</v>
      </c>
      <c r="M201" s="989">
        <v>404.56</v>
      </c>
      <c r="N201" s="1031">
        <f>(100/L201)*M201</f>
        <v>80.912</v>
      </c>
    </row>
    <row r="202" spans="1:14" ht="15">
      <c r="A202" s="208">
        <v>633</v>
      </c>
      <c r="B202" s="109"/>
      <c r="C202" s="708"/>
      <c r="D202" s="554"/>
      <c r="E202" s="547" t="s">
        <v>94</v>
      </c>
      <c r="F202" s="233">
        <f>SUM(F205:F211)</f>
        <v>4541</v>
      </c>
      <c r="G202" s="233">
        <f>SUM(G205:G211)</f>
        <v>7044</v>
      </c>
      <c r="H202" s="75">
        <f>H205+H207+H208+H211+H210+H206</f>
        <v>10400</v>
      </c>
      <c r="I202" s="4">
        <f>I205+I207+I208+I211+I210+I206+I203+I204+I209</f>
        <v>122990</v>
      </c>
      <c r="J202" s="233">
        <f>SUM(J203:J211)</f>
        <v>6038</v>
      </c>
      <c r="K202" s="75">
        <f>SUM(K203:K211)</f>
        <v>117500</v>
      </c>
      <c r="L202" s="73">
        <f>L205+L207+L208+L211+L210+L203+L204</f>
        <v>116500</v>
      </c>
      <c r="M202" s="1021">
        <f>SUM(M203:M211)</f>
        <v>110418.31999999999</v>
      </c>
      <c r="N202" s="1009">
        <f>(100/L202)*M202</f>
        <v>94.77967381974248</v>
      </c>
    </row>
    <row r="203" spans="1:14" ht="15">
      <c r="A203" s="214">
        <v>633004</v>
      </c>
      <c r="B203" s="48">
        <v>2</v>
      </c>
      <c r="C203" s="717">
        <v>41</v>
      </c>
      <c r="D203" s="566" t="s">
        <v>212</v>
      </c>
      <c r="E203" s="562" t="s">
        <v>469</v>
      </c>
      <c r="F203" s="194"/>
      <c r="G203" s="815"/>
      <c r="H203" s="54"/>
      <c r="I203" s="54">
        <v>24</v>
      </c>
      <c r="J203" s="194">
        <v>18</v>
      </c>
      <c r="K203" s="54">
        <v>5000</v>
      </c>
      <c r="L203" s="54">
        <v>5400</v>
      </c>
      <c r="M203" s="1036">
        <v>5385</v>
      </c>
      <c r="N203" s="1040">
        <f aca="true" t="shared" si="27" ref="N203:N211">(100/L203)*M203</f>
        <v>99.72222222222221</v>
      </c>
    </row>
    <row r="204" spans="1:14" ht="15">
      <c r="A204" s="816">
        <v>633004</v>
      </c>
      <c r="B204" s="34">
        <v>2</v>
      </c>
      <c r="C204" s="89">
        <v>111</v>
      </c>
      <c r="D204" s="557" t="s">
        <v>212</v>
      </c>
      <c r="E204" s="509" t="s">
        <v>470</v>
      </c>
      <c r="F204" s="185"/>
      <c r="G204" s="817"/>
      <c r="H204" s="94"/>
      <c r="I204" s="94">
        <v>111776</v>
      </c>
      <c r="J204" s="183">
        <v>1776</v>
      </c>
      <c r="K204" s="94">
        <v>105500</v>
      </c>
      <c r="L204" s="94">
        <v>103600</v>
      </c>
      <c r="M204" s="1046">
        <v>102314.99</v>
      </c>
      <c r="N204" s="1007">
        <f t="shared" si="27"/>
        <v>98.75964285714286</v>
      </c>
    </row>
    <row r="205" spans="1:14" ht="15">
      <c r="A205" s="182">
        <v>633004</v>
      </c>
      <c r="B205" s="53">
        <v>3</v>
      </c>
      <c r="C205" s="88">
        <v>41</v>
      </c>
      <c r="D205" s="567" t="s">
        <v>212</v>
      </c>
      <c r="E205" s="549" t="s">
        <v>213</v>
      </c>
      <c r="F205" s="183">
        <v>1142</v>
      </c>
      <c r="G205" s="183">
        <v>3981</v>
      </c>
      <c r="H205" s="94">
        <v>5000</v>
      </c>
      <c r="I205" s="94">
        <v>5000</v>
      </c>
      <c r="J205" s="183">
        <v>511</v>
      </c>
      <c r="K205" s="94">
        <v>1000</v>
      </c>
      <c r="L205" s="94">
        <v>1500</v>
      </c>
      <c r="M205" s="1046">
        <v>1439.76</v>
      </c>
      <c r="N205" s="1015">
        <f t="shared" si="27"/>
        <v>95.984</v>
      </c>
    </row>
    <row r="206" spans="1:14" ht="15">
      <c r="A206" s="182">
        <v>633004</v>
      </c>
      <c r="B206" s="53">
        <v>4</v>
      </c>
      <c r="C206" s="88">
        <v>41</v>
      </c>
      <c r="D206" s="567" t="s">
        <v>212</v>
      </c>
      <c r="E206" s="549" t="s">
        <v>368</v>
      </c>
      <c r="F206" s="183">
        <v>352</v>
      </c>
      <c r="G206" s="183"/>
      <c r="H206" s="94"/>
      <c r="I206" s="94"/>
      <c r="J206" s="183">
        <v>100</v>
      </c>
      <c r="K206" s="94"/>
      <c r="L206" s="94"/>
      <c r="M206" s="1046"/>
      <c r="N206" s="1006"/>
    </row>
    <row r="207" spans="1:14" ht="15">
      <c r="A207" s="182">
        <v>633006</v>
      </c>
      <c r="B207" s="53">
        <v>7</v>
      </c>
      <c r="C207" s="88">
        <v>41</v>
      </c>
      <c r="D207" s="557" t="s">
        <v>212</v>
      </c>
      <c r="E207" s="549" t="s">
        <v>214</v>
      </c>
      <c r="F207" s="224">
        <v>487</v>
      </c>
      <c r="G207" s="224">
        <v>414</v>
      </c>
      <c r="H207" s="94">
        <v>500</v>
      </c>
      <c r="I207" s="94">
        <v>700</v>
      </c>
      <c r="J207" s="185">
        <v>653</v>
      </c>
      <c r="K207" s="94">
        <v>500</v>
      </c>
      <c r="L207" s="94">
        <v>500</v>
      </c>
      <c r="M207" s="1046">
        <v>306.78</v>
      </c>
      <c r="N207" s="1007">
        <f t="shared" si="27"/>
        <v>61.355999999999995</v>
      </c>
    </row>
    <row r="208" spans="1:14" ht="15">
      <c r="A208" s="184">
        <v>633004</v>
      </c>
      <c r="B208" s="34">
        <v>5</v>
      </c>
      <c r="C208" s="89">
        <v>41</v>
      </c>
      <c r="D208" s="557" t="s">
        <v>212</v>
      </c>
      <c r="E208" s="509" t="s">
        <v>215</v>
      </c>
      <c r="F208" s="244">
        <v>1183</v>
      </c>
      <c r="G208" s="244">
        <v>1235</v>
      </c>
      <c r="H208" s="94">
        <v>1500</v>
      </c>
      <c r="I208" s="94">
        <v>1500</v>
      </c>
      <c r="J208" s="183">
        <v>943</v>
      </c>
      <c r="K208" s="94">
        <v>1500</v>
      </c>
      <c r="L208" s="94">
        <v>1500</v>
      </c>
      <c r="M208" s="1046">
        <v>70.64</v>
      </c>
      <c r="N208" s="1015">
        <f t="shared" si="27"/>
        <v>4.709333333333333</v>
      </c>
    </row>
    <row r="209" spans="1:14" ht="15">
      <c r="A209" s="195">
        <v>633006</v>
      </c>
      <c r="B209" s="34"/>
      <c r="C209" s="89">
        <v>41</v>
      </c>
      <c r="D209" s="557" t="s">
        <v>212</v>
      </c>
      <c r="E209" s="509" t="s">
        <v>471</v>
      </c>
      <c r="F209" s="244"/>
      <c r="G209" s="244"/>
      <c r="H209" s="94"/>
      <c r="I209" s="8">
        <v>190</v>
      </c>
      <c r="J209" s="185">
        <v>190</v>
      </c>
      <c r="K209" s="94"/>
      <c r="L209" s="8"/>
      <c r="M209" s="993"/>
      <c r="N209" s="1006"/>
    </row>
    <row r="210" spans="1:14" ht="15">
      <c r="A210" s="195">
        <v>633006</v>
      </c>
      <c r="B210" s="9">
        <v>10</v>
      </c>
      <c r="C210" s="14">
        <v>41</v>
      </c>
      <c r="D210" s="557" t="s">
        <v>212</v>
      </c>
      <c r="E210" s="509" t="s">
        <v>485</v>
      </c>
      <c r="F210" s="244"/>
      <c r="G210" s="244"/>
      <c r="H210" s="49">
        <v>2000</v>
      </c>
      <c r="I210" s="37">
        <v>1800</v>
      </c>
      <c r="J210" s="196"/>
      <c r="K210" s="49">
        <v>2000</v>
      </c>
      <c r="L210" s="37">
        <v>2000</v>
      </c>
      <c r="M210" s="994">
        <v>275.45</v>
      </c>
      <c r="N210" s="1007">
        <f t="shared" si="27"/>
        <v>13.7725</v>
      </c>
    </row>
    <row r="211" spans="1:14" ht="15">
      <c r="A211" s="192">
        <v>633015</v>
      </c>
      <c r="B211" s="50"/>
      <c r="C211" s="122">
        <v>41</v>
      </c>
      <c r="D211" s="554" t="s">
        <v>134</v>
      </c>
      <c r="E211" s="550" t="s">
        <v>216</v>
      </c>
      <c r="F211" s="244">
        <v>1377</v>
      </c>
      <c r="G211" s="244">
        <v>1414</v>
      </c>
      <c r="H211" s="37">
        <v>1400</v>
      </c>
      <c r="I211" s="24">
        <v>2000</v>
      </c>
      <c r="J211" s="225">
        <v>1847</v>
      </c>
      <c r="K211" s="37">
        <v>2000</v>
      </c>
      <c r="L211" s="24">
        <v>2000</v>
      </c>
      <c r="M211" s="995">
        <v>625.7</v>
      </c>
      <c r="N211" s="1041">
        <f t="shared" si="27"/>
        <v>31.285000000000004</v>
      </c>
    </row>
    <row r="212" spans="1:14" ht="15">
      <c r="A212" s="207">
        <v>635</v>
      </c>
      <c r="B212" s="77"/>
      <c r="C212" s="86"/>
      <c r="D212" s="559"/>
      <c r="E212" s="548" t="s">
        <v>126</v>
      </c>
      <c r="F212" s="178">
        <f>SUM(F213:F214)</f>
        <v>778</v>
      </c>
      <c r="G212" s="178">
        <f>SUM(G213:G214)</f>
        <v>1040</v>
      </c>
      <c r="H212" s="5">
        <f aca="true" t="shared" si="28" ref="H212:M212">H213+H214</f>
        <v>2000</v>
      </c>
      <c r="I212" s="4">
        <f t="shared" si="28"/>
        <v>2000</v>
      </c>
      <c r="J212" s="178">
        <f t="shared" si="28"/>
        <v>170</v>
      </c>
      <c r="K212" s="5">
        <f t="shared" si="28"/>
        <v>500</v>
      </c>
      <c r="L212" s="4">
        <f t="shared" si="28"/>
        <v>1500</v>
      </c>
      <c r="M212" s="990">
        <f t="shared" si="28"/>
        <v>1040</v>
      </c>
      <c r="N212" s="1009">
        <f>(100/L212)*M212</f>
        <v>69.33333333333333</v>
      </c>
    </row>
    <row r="213" spans="1:14" ht="15">
      <c r="A213" s="184">
        <v>635006</v>
      </c>
      <c r="B213" s="9">
        <v>6</v>
      </c>
      <c r="C213" s="14">
        <v>41</v>
      </c>
      <c r="D213" s="557" t="s">
        <v>134</v>
      </c>
      <c r="E213" s="509" t="s">
        <v>217</v>
      </c>
      <c r="F213" s="224">
        <v>778</v>
      </c>
      <c r="G213" s="224">
        <v>1040</v>
      </c>
      <c r="H213" s="49">
        <v>2000</v>
      </c>
      <c r="I213" s="49">
        <v>2000</v>
      </c>
      <c r="J213" s="185">
        <v>170</v>
      </c>
      <c r="K213" s="49">
        <v>500</v>
      </c>
      <c r="L213" s="49">
        <v>1500</v>
      </c>
      <c r="M213" s="993">
        <v>1040</v>
      </c>
      <c r="N213" s="1042">
        <f>(100/L213)*M213</f>
        <v>69.33333333333333</v>
      </c>
    </row>
    <row r="214" spans="1:14" ht="15" hidden="1">
      <c r="A214" s="186">
        <v>635006</v>
      </c>
      <c r="B214" s="11">
        <v>10</v>
      </c>
      <c r="C214" s="219"/>
      <c r="D214" s="554" t="s">
        <v>134</v>
      </c>
      <c r="E214" s="550" t="s">
        <v>218</v>
      </c>
      <c r="F214" s="224"/>
      <c r="G214" s="224"/>
      <c r="H214" s="49"/>
      <c r="I214" s="49"/>
      <c r="J214" s="185"/>
      <c r="K214" s="49"/>
      <c r="L214" s="49"/>
      <c r="M214" s="993"/>
      <c r="N214" s="975"/>
    </row>
    <row r="215" spans="1:14" ht="15">
      <c r="A215" s="177">
        <v>637</v>
      </c>
      <c r="B215" s="3"/>
      <c r="C215" s="145"/>
      <c r="D215" s="559"/>
      <c r="E215" s="548" t="s">
        <v>138</v>
      </c>
      <c r="F215" s="178">
        <f>SUM(F216:F216)</f>
        <v>82523</v>
      </c>
      <c r="G215" s="178">
        <f>SUM(G216:G216)</f>
        <v>59827</v>
      </c>
      <c r="H215" s="5">
        <f>H216</f>
        <v>62000</v>
      </c>
      <c r="I215" s="4">
        <f>I216</f>
        <v>62000</v>
      </c>
      <c r="J215" s="178">
        <f>J216</f>
        <v>60705</v>
      </c>
      <c r="K215" s="5">
        <v>62000</v>
      </c>
      <c r="L215" s="4">
        <f>L216</f>
        <v>62000</v>
      </c>
      <c r="M215" s="990">
        <f>M216</f>
        <v>28071.09</v>
      </c>
      <c r="N215" s="1009">
        <f>(100/L215)*M215</f>
        <v>45.27595161290323</v>
      </c>
    </row>
    <row r="216" spans="1:14" ht="15">
      <c r="A216" s="182">
        <v>637004</v>
      </c>
      <c r="B216" s="7">
        <v>1</v>
      </c>
      <c r="C216" s="709">
        <v>41</v>
      </c>
      <c r="D216" s="567" t="s">
        <v>212</v>
      </c>
      <c r="E216" s="549" t="s">
        <v>219</v>
      </c>
      <c r="F216" s="180">
        <v>82523</v>
      </c>
      <c r="G216" s="180">
        <v>59827</v>
      </c>
      <c r="H216" s="94">
        <v>62000</v>
      </c>
      <c r="I216" s="94">
        <v>62000</v>
      </c>
      <c r="J216" s="183">
        <v>60705</v>
      </c>
      <c r="K216" s="94">
        <v>62000</v>
      </c>
      <c r="L216" s="81">
        <v>62000</v>
      </c>
      <c r="M216" s="1046">
        <v>28071.09</v>
      </c>
      <c r="N216" s="1031">
        <f>(100/L216)*M216</f>
        <v>45.27595161290323</v>
      </c>
    </row>
    <row r="217" spans="1:14" ht="15.75" thickBot="1">
      <c r="A217" s="212"/>
      <c r="B217" s="98"/>
      <c r="C217" s="714"/>
      <c r="D217" s="588"/>
      <c r="E217" s="582"/>
      <c r="F217" s="347"/>
      <c r="G217" s="347"/>
      <c r="H217" s="108"/>
      <c r="I217" s="99"/>
      <c r="J217" s="241"/>
      <c r="K217" s="108"/>
      <c r="L217" s="37"/>
      <c r="M217" s="241"/>
      <c r="N217" s="1014"/>
    </row>
    <row r="218" spans="1:14" ht="15.75" thickBot="1">
      <c r="A218" s="71" t="s">
        <v>220</v>
      </c>
      <c r="B218" s="18"/>
      <c r="C218" s="706"/>
      <c r="D218" s="553"/>
      <c r="E218" s="546" t="s">
        <v>221</v>
      </c>
      <c r="F218" s="19">
        <f>SUM(F219+F229+F232+F227)</f>
        <v>3459</v>
      </c>
      <c r="G218" s="19">
        <f>SUM(G219+G229+G232+G227)</f>
        <v>1114</v>
      </c>
      <c r="H218" s="72">
        <f>H219+H227+H232</f>
        <v>1450</v>
      </c>
      <c r="I218" s="70">
        <f>I219+I227+I232</f>
        <v>1450</v>
      </c>
      <c r="J218" s="19">
        <f>J219+J229+J232+J227</f>
        <v>458</v>
      </c>
      <c r="K218" s="72">
        <f>K219+K229+K232+K227</f>
        <v>3950</v>
      </c>
      <c r="L218" s="70">
        <f>L219+L229+L232+L227</f>
        <v>4950</v>
      </c>
      <c r="M218" s="1016">
        <f>M219+M229+M232+M227</f>
        <v>1974.19</v>
      </c>
      <c r="N218" s="982">
        <f>(100/L218)*M218</f>
        <v>39.88262626262627</v>
      </c>
    </row>
    <row r="219" spans="1:14" ht="15">
      <c r="A219" s="208">
        <v>62</v>
      </c>
      <c r="B219" s="74"/>
      <c r="C219" s="721"/>
      <c r="D219" s="623"/>
      <c r="E219" s="547" t="s">
        <v>77</v>
      </c>
      <c r="F219" s="233">
        <f>SUM(F220:F226)</f>
        <v>200</v>
      </c>
      <c r="G219" s="233">
        <f>SUM(G220:G226)</f>
        <v>69</v>
      </c>
      <c r="H219" s="75"/>
      <c r="I219" s="73"/>
      <c r="J219" s="233"/>
      <c r="K219" s="75"/>
      <c r="L219" s="73"/>
      <c r="M219" s="1021"/>
      <c r="N219" s="1047"/>
    </row>
    <row r="220" spans="1:14" ht="15">
      <c r="A220" s="182">
        <v>621000</v>
      </c>
      <c r="B220" s="23"/>
      <c r="C220" s="696">
        <v>41</v>
      </c>
      <c r="D220" s="566" t="s">
        <v>203</v>
      </c>
      <c r="E220" s="549" t="s">
        <v>78</v>
      </c>
      <c r="F220" s="183">
        <v>57</v>
      </c>
      <c r="G220" s="183">
        <v>12</v>
      </c>
      <c r="H220" s="54"/>
      <c r="I220" s="22"/>
      <c r="J220" s="194"/>
      <c r="K220" s="54"/>
      <c r="L220" s="22"/>
      <c r="M220" s="987"/>
      <c r="N220" s="815"/>
    </row>
    <row r="221" spans="1:14" ht="15">
      <c r="A221" s="184">
        <v>625001</v>
      </c>
      <c r="B221" s="9"/>
      <c r="C221" s="14">
        <v>41</v>
      </c>
      <c r="D221" s="557" t="s">
        <v>203</v>
      </c>
      <c r="E221" s="509" t="s">
        <v>80</v>
      </c>
      <c r="F221" s="185">
        <v>8</v>
      </c>
      <c r="G221" s="185">
        <v>2</v>
      </c>
      <c r="H221" s="49"/>
      <c r="I221" s="8"/>
      <c r="J221" s="185"/>
      <c r="K221" s="49"/>
      <c r="L221" s="8"/>
      <c r="M221" s="988"/>
      <c r="N221" s="975"/>
    </row>
    <row r="222" spans="1:14" ht="15">
      <c r="A222" s="184">
        <v>625002</v>
      </c>
      <c r="B222" s="9"/>
      <c r="C222" s="14">
        <v>41</v>
      </c>
      <c r="D222" s="557" t="s">
        <v>203</v>
      </c>
      <c r="E222" s="509" t="s">
        <v>81</v>
      </c>
      <c r="F222" s="185">
        <v>80</v>
      </c>
      <c r="G222" s="185">
        <v>34</v>
      </c>
      <c r="H222" s="49"/>
      <c r="I222" s="8"/>
      <c r="J222" s="185"/>
      <c r="K222" s="49"/>
      <c r="L222" s="8"/>
      <c r="M222" s="988"/>
      <c r="N222" s="1048"/>
    </row>
    <row r="223" spans="1:14" ht="15">
      <c r="A223" s="182">
        <v>625003</v>
      </c>
      <c r="B223" s="7"/>
      <c r="C223" s="221">
        <v>41</v>
      </c>
      <c r="D223" s="555" t="s">
        <v>203</v>
      </c>
      <c r="E223" s="549" t="s">
        <v>82</v>
      </c>
      <c r="F223" s="183">
        <v>5</v>
      </c>
      <c r="G223" s="183">
        <v>2</v>
      </c>
      <c r="H223" s="49"/>
      <c r="I223" s="8"/>
      <c r="J223" s="185"/>
      <c r="K223" s="49"/>
      <c r="L223" s="8"/>
      <c r="M223" s="988"/>
      <c r="N223" s="817"/>
    </row>
    <row r="224" spans="1:14" ht="15">
      <c r="A224" s="184">
        <v>625004</v>
      </c>
      <c r="B224" s="9"/>
      <c r="C224" s="14">
        <v>41</v>
      </c>
      <c r="D224" s="557" t="s">
        <v>203</v>
      </c>
      <c r="E224" s="509" t="s">
        <v>83</v>
      </c>
      <c r="F224" s="185">
        <v>17</v>
      </c>
      <c r="G224" s="185">
        <v>7</v>
      </c>
      <c r="H224" s="49"/>
      <c r="I224" s="8"/>
      <c r="J224" s="185"/>
      <c r="K224" s="49"/>
      <c r="L224" s="8"/>
      <c r="M224" s="988"/>
      <c r="N224" s="817"/>
    </row>
    <row r="225" spans="1:14" ht="15">
      <c r="A225" s="195">
        <v>625005</v>
      </c>
      <c r="B225" s="16"/>
      <c r="C225" s="221">
        <v>41</v>
      </c>
      <c r="D225" s="556" t="s">
        <v>203</v>
      </c>
      <c r="E225" s="656" t="s">
        <v>84</v>
      </c>
      <c r="F225" s="226">
        <v>6</v>
      </c>
      <c r="G225" s="226">
        <v>1</v>
      </c>
      <c r="H225" s="49"/>
      <c r="I225" s="8"/>
      <c r="J225" s="185"/>
      <c r="K225" s="49"/>
      <c r="L225" s="8"/>
      <c r="M225" s="988"/>
      <c r="N225" s="817"/>
    </row>
    <row r="226" spans="1:14" ht="15">
      <c r="A226" s="192">
        <v>625007</v>
      </c>
      <c r="B226" s="97"/>
      <c r="C226" s="140"/>
      <c r="D226" s="558" t="s">
        <v>203</v>
      </c>
      <c r="E226" s="590" t="s">
        <v>85</v>
      </c>
      <c r="F226" s="226">
        <v>27</v>
      </c>
      <c r="G226" s="226">
        <v>11</v>
      </c>
      <c r="H226" s="55"/>
      <c r="I226" s="25"/>
      <c r="J226" s="226"/>
      <c r="K226" s="55"/>
      <c r="L226" s="25"/>
      <c r="M226" s="998"/>
      <c r="N226" s="1049"/>
    </row>
    <row r="227" spans="1:14" ht="15">
      <c r="A227" s="208">
        <v>633</v>
      </c>
      <c r="B227" s="3"/>
      <c r="C227" s="145"/>
      <c r="D227" s="559"/>
      <c r="E227" s="600" t="s">
        <v>94</v>
      </c>
      <c r="F227" s="178">
        <v>23</v>
      </c>
      <c r="G227" s="178">
        <v>119</v>
      </c>
      <c r="H227" s="5">
        <v>150</v>
      </c>
      <c r="I227" s="4">
        <v>150</v>
      </c>
      <c r="J227" s="178"/>
      <c r="K227" s="5">
        <f>K228</f>
        <v>3150</v>
      </c>
      <c r="L227" s="4">
        <f>L228</f>
        <v>3150</v>
      </c>
      <c r="M227" s="990">
        <f>M228</f>
        <v>339.98</v>
      </c>
      <c r="N227" s="1009">
        <f aca="true" t="shared" si="29" ref="N227:N234">(100/L227)*M227</f>
        <v>10.793015873015873</v>
      </c>
    </row>
    <row r="228" spans="1:14" ht="15">
      <c r="A228" s="186">
        <v>633006</v>
      </c>
      <c r="B228" s="78">
        <v>7</v>
      </c>
      <c r="C228" s="712">
        <v>41</v>
      </c>
      <c r="D228" s="586" t="s">
        <v>203</v>
      </c>
      <c r="E228" s="574" t="s">
        <v>493</v>
      </c>
      <c r="F228" s="180">
        <v>23</v>
      </c>
      <c r="G228" s="180">
        <v>119</v>
      </c>
      <c r="H228" s="80">
        <v>150</v>
      </c>
      <c r="I228" s="81">
        <v>150</v>
      </c>
      <c r="J228" s="187"/>
      <c r="K228" s="80">
        <v>3150</v>
      </c>
      <c r="L228" s="81">
        <v>3150</v>
      </c>
      <c r="M228" s="989">
        <v>339.98</v>
      </c>
      <c r="N228" s="1031">
        <f t="shared" si="29"/>
        <v>10.793015873015873</v>
      </c>
    </row>
    <row r="229" spans="1:14" ht="0.75" customHeight="1">
      <c r="A229" s="207">
        <v>635</v>
      </c>
      <c r="B229" s="3"/>
      <c r="C229" s="152"/>
      <c r="D229" s="586"/>
      <c r="E229" s="577" t="s">
        <v>126</v>
      </c>
      <c r="F229" s="178">
        <f aca="true" t="shared" si="30" ref="F229:M229">F230+F231</f>
        <v>0</v>
      </c>
      <c r="G229" s="178">
        <f t="shared" si="30"/>
        <v>0</v>
      </c>
      <c r="H229" s="5">
        <f t="shared" si="30"/>
        <v>0</v>
      </c>
      <c r="I229" s="4">
        <f t="shared" si="30"/>
        <v>0</v>
      </c>
      <c r="J229" s="178">
        <f t="shared" si="30"/>
        <v>0</v>
      </c>
      <c r="K229" s="5">
        <f t="shared" si="30"/>
        <v>0</v>
      </c>
      <c r="L229" s="4">
        <f t="shared" si="30"/>
        <v>0</v>
      </c>
      <c r="M229" s="990">
        <f t="shared" si="30"/>
        <v>0</v>
      </c>
      <c r="N229" s="1009" t="e">
        <f t="shared" si="29"/>
        <v>#DIV/0!</v>
      </c>
    </row>
    <row r="230" spans="1:14" ht="15" hidden="1">
      <c r="A230" s="186">
        <v>635004</v>
      </c>
      <c r="B230" s="11"/>
      <c r="C230" s="219"/>
      <c r="D230" s="559" t="s">
        <v>203</v>
      </c>
      <c r="E230" s="578" t="s">
        <v>222</v>
      </c>
      <c r="F230" s="196">
        <v>0</v>
      </c>
      <c r="G230" s="196">
        <v>0</v>
      </c>
      <c r="H230" s="54">
        <v>0</v>
      </c>
      <c r="I230" s="22">
        <v>0</v>
      </c>
      <c r="J230" s="194">
        <v>0</v>
      </c>
      <c r="K230" s="54">
        <v>0</v>
      </c>
      <c r="L230" s="22">
        <v>0</v>
      </c>
      <c r="M230" s="987">
        <v>0</v>
      </c>
      <c r="N230" s="1042" t="e">
        <f t="shared" si="29"/>
        <v>#DIV/0!</v>
      </c>
    </row>
    <row r="231" spans="1:14" ht="15" hidden="1">
      <c r="A231" s="186">
        <v>635006</v>
      </c>
      <c r="B231" s="11">
        <v>1</v>
      </c>
      <c r="C231" s="219"/>
      <c r="D231" s="554" t="s">
        <v>203</v>
      </c>
      <c r="E231" s="574" t="s">
        <v>133</v>
      </c>
      <c r="F231" s="225">
        <v>0</v>
      </c>
      <c r="G231" s="225">
        <v>0</v>
      </c>
      <c r="H231" s="83">
        <v>0</v>
      </c>
      <c r="I231" s="10">
        <v>0</v>
      </c>
      <c r="J231" s="187">
        <v>0</v>
      </c>
      <c r="K231" s="83">
        <v>0</v>
      </c>
      <c r="L231" s="10">
        <v>0</v>
      </c>
      <c r="M231" s="989">
        <v>0</v>
      </c>
      <c r="N231" s="1041" t="e">
        <f t="shared" si="29"/>
        <v>#DIV/0!</v>
      </c>
    </row>
    <row r="232" spans="1:14" ht="15">
      <c r="A232" s="177">
        <v>637</v>
      </c>
      <c r="B232" s="3"/>
      <c r="C232" s="145"/>
      <c r="D232" s="559"/>
      <c r="E232" s="577" t="s">
        <v>138</v>
      </c>
      <c r="F232" s="178">
        <f>SUM(F233:F235)</f>
        <v>3236</v>
      </c>
      <c r="G232" s="178">
        <f>SUM(G233:G235)</f>
        <v>926</v>
      </c>
      <c r="H232" s="5">
        <f aca="true" t="shared" si="31" ref="H232:M232">H233+H234+H235</f>
        <v>1300</v>
      </c>
      <c r="I232" s="4">
        <f t="shared" si="31"/>
        <v>1300</v>
      </c>
      <c r="J232" s="178">
        <f t="shared" si="31"/>
        <v>458</v>
      </c>
      <c r="K232" s="5">
        <f t="shared" si="31"/>
        <v>800</v>
      </c>
      <c r="L232" s="4">
        <f t="shared" si="31"/>
        <v>1800</v>
      </c>
      <c r="M232" s="990">
        <f t="shared" si="31"/>
        <v>1634.21</v>
      </c>
      <c r="N232" s="1009">
        <f t="shared" si="29"/>
        <v>90.78944444444444</v>
      </c>
    </row>
    <row r="233" spans="1:14" ht="15">
      <c r="A233" s="182">
        <v>637004</v>
      </c>
      <c r="B233" s="7">
        <v>3</v>
      </c>
      <c r="C233" s="709">
        <v>41</v>
      </c>
      <c r="D233" s="567" t="s">
        <v>203</v>
      </c>
      <c r="E233" s="579" t="s">
        <v>223</v>
      </c>
      <c r="F233" s="183">
        <v>2198</v>
      </c>
      <c r="G233" s="183">
        <v>426</v>
      </c>
      <c r="H233" s="94">
        <v>1000</v>
      </c>
      <c r="I233" s="6">
        <v>1000</v>
      </c>
      <c r="J233" s="183">
        <v>353</v>
      </c>
      <c r="K233" s="94">
        <v>500</v>
      </c>
      <c r="L233" s="6">
        <v>1500</v>
      </c>
      <c r="M233" s="992">
        <v>1499.6</v>
      </c>
      <c r="N233" s="1040">
        <f t="shared" si="29"/>
        <v>99.97333333333333</v>
      </c>
    </row>
    <row r="234" spans="1:14" ht="15">
      <c r="A234" s="184">
        <v>637004</v>
      </c>
      <c r="B234" s="9">
        <v>9</v>
      </c>
      <c r="C234" s="14">
        <v>41</v>
      </c>
      <c r="D234" s="557" t="s">
        <v>203</v>
      </c>
      <c r="E234" s="359" t="s">
        <v>224</v>
      </c>
      <c r="F234" s="185">
        <v>345</v>
      </c>
      <c r="G234" s="185">
        <v>260</v>
      </c>
      <c r="H234" s="49">
        <v>300</v>
      </c>
      <c r="I234" s="8">
        <v>300</v>
      </c>
      <c r="J234" s="185">
        <v>105</v>
      </c>
      <c r="K234" s="49">
        <v>300</v>
      </c>
      <c r="L234" s="8">
        <v>300</v>
      </c>
      <c r="M234" s="988">
        <v>134.61</v>
      </c>
      <c r="N234" s="1006">
        <f t="shared" si="29"/>
        <v>44.870000000000005</v>
      </c>
    </row>
    <row r="235" spans="1:14" ht="15">
      <c r="A235" s="186">
        <v>637027</v>
      </c>
      <c r="B235" s="50"/>
      <c r="C235" s="122">
        <v>41</v>
      </c>
      <c r="D235" s="554" t="s">
        <v>203</v>
      </c>
      <c r="E235" s="574" t="s">
        <v>161</v>
      </c>
      <c r="F235" s="187">
        <v>693</v>
      </c>
      <c r="G235" s="187">
        <v>240</v>
      </c>
      <c r="H235" s="83"/>
      <c r="I235" s="10"/>
      <c r="J235" s="187"/>
      <c r="K235" s="83"/>
      <c r="L235" s="10"/>
      <c r="M235" s="989"/>
      <c r="N235" s="1030"/>
    </row>
    <row r="236" spans="1:14" ht="14.25" customHeight="1" thickBot="1">
      <c r="A236" s="213"/>
      <c r="B236" s="35"/>
      <c r="C236" s="138"/>
      <c r="D236" s="583"/>
      <c r="E236" s="625"/>
      <c r="F236" s="350"/>
      <c r="G236" s="350"/>
      <c r="H236" s="37"/>
      <c r="I236" s="13"/>
      <c r="J236" s="196"/>
      <c r="K236" s="37"/>
      <c r="L236" s="13"/>
      <c r="M236" s="196"/>
      <c r="N236" s="1014"/>
    </row>
    <row r="237" spans="1:14" ht="1.5" customHeight="1" hidden="1" thickBot="1">
      <c r="A237" s="276"/>
      <c r="B237" s="112"/>
      <c r="C237" s="716"/>
      <c r="D237" s="583"/>
      <c r="E237" s="626" t="s">
        <v>225</v>
      </c>
      <c r="F237" s="19">
        <v>0</v>
      </c>
      <c r="G237" s="19">
        <v>0</v>
      </c>
      <c r="H237" s="60">
        <f aca="true" t="shared" si="32" ref="H237:M238">H238</f>
        <v>0</v>
      </c>
      <c r="I237" s="19">
        <f t="shared" si="32"/>
        <v>0</v>
      </c>
      <c r="J237" s="19">
        <f t="shared" si="32"/>
        <v>0</v>
      </c>
      <c r="K237" s="60">
        <f t="shared" si="32"/>
        <v>0</v>
      </c>
      <c r="L237" s="19">
        <f t="shared" si="32"/>
        <v>0</v>
      </c>
      <c r="M237" s="19">
        <f t="shared" si="32"/>
        <v>0</v>
      </c>
      <c r="N237" s="318"/>
    </row>
    <row r="238" spans="1:14" ht="15.75" hidden="1" thickBot="1">
      <c r="A238" s="277">
        <v>637</v>
      </c>
      <c r="B238" s="129"/>
      <c r="C238" s="722"/>
      <c r="D238" s="618"/>
      <c r="E238" s="627" t="s">
        <v>138</v>
      </c>
      <c r="F238" s="250">
        <v>0</v>
      </c>
      <c r="G238" s="250">
        <v>0</v>
      </c>
      <c r="H238" s="75">
        <f t="shared" si="32"/>
        <v>0</v>
      </c>
      <c r="I238" s="73">
        <f t="shared" si="32"/>
        <v>0</v>
      </c>
      <c r="J238" s="233">
        <f t="shared" si="32"/>
        <v>0</v>
      </c>
      <c r="K238" s="75">
        <f t="shared" si="32"/>
        <v>0</v>
      </c>
      <c r="L238" s="73">
        <f t="shared" si="32"/>
        <v>0</v>
      </c>
      <c r="M238" s="233">
        <f t="shared" si="32"/>
        <v>0</v>
      </c>
      <c r="N238" s="974"/>
    </row>
    <row r="239" spans="1:14" ht="15.75" hidden="1" thickBot="1">
      <c r="A239" s="213">
        <v>632</v>
      </c>
      <c r="B239" s="35"/>
      <c r="C239" s="138"/>
      <c r="D239" s="583"/>
      <c r="E239" s="625" t="s">
        <v>87</v>
      </c>
      <c r="F239" s="580"/>
      <c r="G239" s="580"/>
      <c r="H239" s="37"/>
      <c r="I239" s="13"/>
      <c r="J239" s="196"/>
      <c r="K239" s="37"/>
      <c r="L239" s="13"/>
      <c r="M239" s="196"/>
      <c r="N239" s="975"/>
    </row>
    <row r="240" spans="1:14" ht="15.75" thickBot="1">
      <c r="A240" s="17" t="s">
        <v>226</v>
      </c>
      <c r="B240" s="100"/>
      <c r="C240" s="57"/>
      <c r="D240" s="553"/>
      <c r="E240" s="59" t="s">
        <v>227</v>
      </c>
      <c r="F240" s="19">
        <f>SUM(F241+F242+F245+F247)</f>
        <v>24154</v>
      </c>
      <c r="G240" s="19">
        <f>SUM(G241+G242+G245+G247)</f>
        <v>8471</v>
      </c>
      <c r="H240" s="72">
        <f aca="true" t="shared" si="33" ref="H240:M240">H241+H242+H245+H247</f>
        <v>6650</v>
      </c>
      <c r="I240" s="70">
        <f t="shared" si="33"/>
        <v>5450</v>
      </c>
      <c r="J240" s="19">
        <f t="shared" si="33"/>
        <v>4368</v>
      </c>
      <c r="K240" s="72">
        <f t="shared" si="33"/>
        <v>5900</v>
      </c>
      <c r="L240" s="70">
        <f t="shared" si="33"/>
        <v>5900</v>
      </c>
      <c r="M240" s="1016">
        <f t="shared" si="33"/>
        <v>3491.19</v>
      </c>
      <c r="N240" s="1050">
        <f>(100/L240)*M240</f>
        <v>59.17271186440678</v>
      </c>
    </row>
    <row r="241" spans="1:14" ht="15" hidden="1">
      <c r="A241" s="273">
        <v>62</v>
      </c>
      <c r="B241" s="102"/>
      <c r="C241" s="102"/>
      <c r="D241" s="103" t="s">
        <v>203</v>
      </c>
      <c r="E241" s="607" t="s">
        <v>77</v>
      </c>
      <c r="F241" s="104">
        <v>0</v>
      </c>
      <c r="G241" s="104">
        <v>0</v>
      </c>
      <c r="H241" s="104">
        <v>0</v>
      </c>
      <c r="I241" s="104">
        <v>0</v>
      </c>
      <c r="J241" s="230">
        <v>0</v>
      </c>
      <c r="K241" s="113">
        <v>0</v>
      </c>
      <c r="L241" s="104">
        <v>0</v>
      </c>
      <c r="M241" s="1017">
        <v>0</v>
      </c>
      <c r="N241" s="974"/>
    </row>
    <row r="242" spans="1:14" ht="15">
      <c r="A242" s="208">
        <v>632</v>
      </c>
      <c r="B242" s="109"/>
      <c r="C242" s="708"/>
      <c r="D242" s="559"/>
      <c r="E242" s="547" t="s">
        <v>87</v>
      </c>
      <c r="F242" s="178">
        <f>SUM(F243:F244)</f>
        <v>24146</v>
      </c>
      <c r="G242" s="178">
        <f>SUM(G243:G244)</f>
        <v>8471</v>
      </c>
      <c r="H242" s="75">
        <v>6500</v>
      </c>
      <c r="I242" s="73">
        <v>5300</v>
      </c>
      <c r="J242" s="233">
        <v>4368</v>
      </c>
      <c r="K242" s="75">
        <f>SUM(K243:K244)</f>
        <v>5900</v>
      </c>
      <c r="L242" s="73">
        <f>L243+L244</f>
        <v>5900</v>
      </c>
      <c r="M242" s="1021">
        <f>M243+M244</f>
        <v>3491.19</v>
      </c>
      <c r="N242" s="1009">
        <f>(100/L242)*M242</f>
        <v>59.17271186440678</v>
      </c>
    </row>
    <row r="243" spans="1:14" ht="15">
      <c r="A243" s="193">
        <v>632001</v>
      </c>
      <c r="B243" s="48">
        <v>1</v>
      </c>
      <c r="C243" s="717">
        <v>41</v>
      </c>
      <c r="D243" s="566" t="s">
        <v>203</v>
      </c>
      <c r="E243" s="562" t="s">
        <v>89</v>
      </c>
      <c r="F243" s="231">
        <v>1039</v>
      </c>
      <c r="G243" s="231">
        <v>1557</v>
      </c>
      <c r="H243" s="118">
        <v>1500</v>
      </c>
      <c r="I243" s="96">
        <v>600</v>
      </c>
      <c r="J243" s="231">
        <v>413</v>
      </c>
      <c r="K243" s="118">
        <v>500</v>
      </c>
      <c r="L243" s="96">
        <v>1100</v>
      </c>
      <c r="M243" s="1035">
        <v>1086.17</v>
      </c>
      <c r="N243" s="1040">
        <f>(100/L243)*M243</f>
        <v>98.74272727272728</v>
      </c>
    </row>
    <row r="244" spans="1:14" ht="15">
      <c r="A244" s="192">
        <v>632002</v>
      </c>
      <c r="B244" s="82"/>
      <c r="C244" s="723">
        <v>41</v>
      </c>
      <c r="D244" s="558" t="s">
        <v>203</v>
      </c>
      <c r="E244" s="560" t="s">
        <v>29</v>
      </c>
      <c r="F244" s="225">
        <v>23107</v>
      </c>
      <c r="G244" s="225">
        <v>6914</v>
      </c>
      <c r="H244" s="561">
        <v>5000</v>
      </c>
      <c r="I244" s="24">
        <v>4700</v>
      </c>
      <c r="J244" s="225">
        <v>3955</v>
      </c>
      <c r="K244" s="561">
        <v>5400</v>
      </c>
      <c r="L244" s="24">
        <v>4800</v>
      </c>
      <c r="M244" s="995">
        <v>2405.02</v>
      </c>
      <c r="N244" s="1011">
        <f>(100/L244)*M244</f>
        <v>50.10458333333333</v>
      </c>
    </row>
    <row r="245" spans="1:14" ht="15">
      <c r="A245" s="215">
        <v>635</v>
      </c>
      <c r="B245" s="74"/>
      <c r="C245" s="707"/>
      <c r="D245" s="554" t="s">
        <v>203</v>
      </c>
      <c r="E245" s="548" t="s">
        <v>126</v>
      </c>
      <c r="F245" s="178"/>
      <c r="G245" s="178"/>
      <c r="H245" s="5">
        <v>150</v>
      </c>
      <c r="I245" s="4">
        <v>150</v>
      </c>
      <c r="J245" s="178"/>
      <c r="K245" s="5"/>
      <c r="L245" s="4"/>
      <c r="M245" s="990"/>
      <c r="N245" s="974"/>
    </row>
    <row r="246" spans="1:14" ht="15">
      <c r="A246" s="193">
        <v>635004</v>
      </c>
      <c r="B246" s="23">
        <v>4</v>
      </c>
      <c r="C246" s="696">
        <v>41</v>
      </c>
      <c r="D246" s="566" t="s">
        <v>203</v>
      </c>
      <c r="E246" s="562" t="s">
        <v>228</v>
      </c>
      <c r="F246" s="194"/>
      <c r="G246" s="194"/>
      <c r="H246" s="54">
        <v>150</v>
      </c>
      <c r="I246" s="22">
        <v>150</v>
      </c>
      <c r="J246" s="194"/>
      <c r="K246" s="193"/>
      <c r="L246" s="22"/>
      <c r="M246" s="987"/>
      <c r="N246" s="1027"/>
    </row>
    <row r="247" spans="1:14" ht="15">
      <c r="A247" s="215">
        <v>637</v>
      </c>
      <c r="B247" s="74"/>
      <c r="C247" s="707"/>
      <c r="D247" s="554"/>
      <c r="E247" s="547" t="s">
        <v>138</v>
      </c>
      <c r="F247" s="233">
        <v>8</v>
      </c>
      <c r="G247" s="233"/>
      <c r="H247" s="75"/>
      <c r="I247" s="73"/>
      <c r="J247" s="191"/>
      <c r="K247" s="512"/>
      <c r="L247" s="73"/>
      <c r="M247" s="1021"/>
      <c r="N247" s="787"/>
    </row>
    <row r="248" spans="1:14" ht="15">
      <c r="A248" s="184">
        <v>633006</v>
      </c>
      <c r="B248" s="9">
        <v>7</v>
      </c>
      <c r="C248" s="14">
        <v>41</v>
      </c>
      <c r="D248" s="557" t="s">
        <v>203</v>
      </c>
      <c r="E248" s="590" t="s">
        <v>94</v>
      </c>
      <c r="F248" s="628">
        <v>8</v>
      </c>
      <c r="G248" s="628"/>
      <c r="H248" s="37"/>
      <c r="I248" s="25"/>
      <c r="J248" s="180"/>
      <c r="K248" s="186"/>
      <c r="L248" s="25"/>
      <c r="M248" s="994"/>
      <c r="N248" s="975"/>
    </row>
    <row r="249" spans="1:14" ht="15.75" thickBot="1">
      <c r="A249" s="212"/>
      <c r="B249" s="98"/>
      <c r="C249" s="714"/>
      <c r="D249" s="588"/>
      <c r="E249" s="591"/>
      <c r="F249" s="350"/>
      <c r="G249" s="350"/>
      <c r="H249" s="108"/>
      <c r="I249" s="813"/>
      <c r="J249" s="241"/>
      <c r="K249" s="212"/>
      <c r="L249" s="108"/>
      <c r="M249" s="1053"/>
      <c r="N249" s="1014"/>
    </row>
    <row r="250" spans="1:14" ht="15.75" thickBot="1">
      <c r="A250" s="71" t="s">
        <v>229</v>
      </c>
      <c r="B250" s="18"/>
      <c r="C250" s="706"/>
      <c r="D250" s="553"/>
      <c r="E250" s="59" t="s">
        <v>230</v>
      </c>
      <c r="F250" s="19">
        <f>SUM(F251+F260+F262+F266+F264)</f>
        <v>23574</v>
      </c>
      <c r="G250" s="19">
        <f>SUM(G251+G260+G262+G266+G264)</f>
        <v>20656</v>
      </c>
      <c r="H250" s="72">
        <f aca="true" t="shared" si="34" ref="H250:M250">H251+H260+H262+H264+H266</f>
        <v>24074</v>
      </c>
      <c r="I250" s="70">
        <f t="shared" si="34"/>
        <v>24074</v>
      </c>
      <c r="J250" s="19">
        <f t="shared" si="34"/>
        <v>20833</v>
      </c>
      <c r="K250" s="72">
        <f t="shared" si="34"/>
        <v>70074</v>
      </c>
      <c r="L250" s="70">
        <f t="shared" si="34"/>
        <v>154074</v>
      </c>
      <c r="M250" s="1016">
        <f t="shared" si="34"/>
        <v>70554.7</v>
      </c>
      <c r="N250" s="1050">
        <f>(100/L250)*M250</f>
        <v>45.79273595804613</v>
      </c>
    </row>
    <row r="251" spans="1:14" ht="15">
      <c r="A251" s="278">
        <v>62</v>
      </c>
      <c r="B251" s="101"/>
      <c r="C251" s="151"/>
      <c r="D251" s="584"/>
      <c r="E251" s="585" t="s">
        <v>77</v>
      </c>
      <c r="F251" s="230">
        <v>329</v>
      </c>
      <c r="G251" s="230">
        <v>329</v>
      </c>
      <c r="H251" s="113">
        <v>324</v>
      </c>
      <c r="I251" s="113">
        <f>SUM(I252:I259)</f>
        <v>330</v>
      </c>
      <c r="J251" s="230">
        <f>SUM(J252:J259)</f>
        <v>329</v>
      </c>
      <c r="K251" s="113">
        <f>SUM(K252:K259)</f>
        <v>324</v>
      </c>
      <c r="L251" s="113">
        <f>SUM(L252:L259)</f>
        <v>324</v>
      </c>
      <c r="M251" s="1022">
        <f>SUM(M252:M259)</f>
        <v>31.85</v>
      </c>
      <c r="N251" s="1009">
        <f>(100/L251)*M251</f>
        <v>9.830246913580247</v>
      </c>
    </row>
    <row r="252" spans="1:14" ht="15" hidden="1">
      <c r="A252" s="182">
        <v>621000</v>
      </c>
      <c r="B252" s="23"/>
      <c r="C252" s="221"/>
      <c r="D252" s="555" t="s">
        <v>231</v>
      </c>
      <c r="E252" s="579" t="s">
        <v>78</v>
      </c>
      <c r="F252" s="183"/>
      <c r="G252" s="183"/>
      <c r="H252" s="54"/>
      <c r="I252" s="22"/>
      <c r="J252" s="194"/>
      <c r="K252" s="54"/>
      <c r="L252" s="22"/>
      <c r="M252" s="987"/>
      <c r="N252" s="1027"/>
    </row>
    <row r="253" spans="1:14" ht="15" hidden="1">
      <c r="A253" s="184">
        <v>623000</v>
      </c>
      <c r="B253" s="9"/>
      <c r="C253" s="14"/>
      <c r="D253" s="557" t="s">
        <v>231</v>
      </c>
      <c r="E253" s="359" t="s">
        <v>79</v>
      </c>
      <c r="F253" s="185"/>
      <c r="G253" s="185"/>
      <c r="H253" s="49"/>
      <c r="I253" s="8"/>
      <c r="J253" s="185"/>
      <c r="K253" s="49"/>
      <c r="L253" s="8"/>
      <c r="M253" s="988"/>
      <c r="N253" s="817"/>
    </row>
    <row r="254" spans="1:14" ht="15" hidden="1">
      <c r="A254" s="184">
        <v>625001</v>
      </c>
      <c r="B254" s="9"/>
      <c r="C254" s="14"/>
      <c r="D254" s="557" t="s">
        <v>231</v>
      </c>
      <c r="E254" s="359" t="s">
        <v>80</v>
      </c>
      <c r="F254" s="185"/>
      <c r="G254" s="185"/>
      <c r="H254" s="49"/>
      <c r="I254" s="8"/>
      <c r="J254" s="185"/>
      <c r="K254" s="49"/>
      <c r="L254" s="8"/>
      <c r="M254" s="988"/>
      <c r="N254" s="817"/>
    </row>
    <row r="255" spans="1:14" ht="15">
      <c r="A255" s="184">
        <v>625002</v>
      </c>
      <c r="B255" s="9"/>
      <c r="C255" s="14">
        <v>41</v>
      </c>
      <c r="D255" s="557" t="s">
        <v>231</v>
      </c>
      <c r="E255" s="359" t="s">
        <v>81</v>
      </c>
      <c r="F255" s="185">
        <v>235</v>
      </c>
      <c r="G255" s="185">
        <v>235</v>
      </c>
      <c r="H255" s="49">
        <v>231</v>
      </c>
      <c r="I255" s="8">
        <v>236</v>
      </c>
      <c r="J255" s="185">
        <v>235</v>
      </c>
      <c r="K255" s="49">
        <v>231</v>
      </c>
      <c r="L255" s="8">
        <v>231</v>
      </c>
      <c r="M255" s="988">
        <v>19.6</v>
      </c>
      <c r="N255" s="1040">
        <f>(100/L255)*M255</f>
        <v>8.484848484848486</v>
      </c>
    </row>
    <row r="256" spans="1:14" ht="15">
      <c r="A256" s="182">
        <v>625003</v>
      </c>
      <c r="B256" s="7"/>
      <c r="C256" s="709">
        <v>41</v>
      </c>
      <c r="D256" s="557" t="s">
        <v>231</v>
      </c>
      <c r="E256" s="549" t="s">
        <v>82</v>
      </c>
      <c r="F256" s="185">
        <v>14</v>
      </c>
      <c r="G256" s="185">
        <v>14</v>
      </c>
      <c r="H256" s="49">
        <v>14</v>
      </c>
      <c r="I256" s="8">
        <v>14</v>
      </c>
      <c r="J256" s="185">
        <v>14</v>
      </c>
      <c r="K256" s="49">
        <v>14</v>
      </c>
      <c r="L256" s="8">
        <v>14</v>
      </c>
      <c r="M256" s="988">
        <v>5.6</v>
      </c>
      <c r="N256" s="1007">
        <f>(100/L256)*M256</f>
        <v>40</v>
      </c>
    </row>
    <row r="257" spans="1:14" ht="15" hidden="1">
      <c r="A257" s="184">
        <v>625004</v>
      </c>
      <c r="B257" s="9"/>
      <c r="C257" s="9"/>
      <c r="D257" s="76" t="s">
        <v>231</v>
      </c>
      <c r="E257" s="509" t="s">
        <v>83</v>
      </c>
      <c r="F257" s="185"/>
      <c r="G257" s="185"/>
      <c r="H257" s="49"/>
      <c r="I257" s="8"/>
      <c r="J257" s="8"/>
      <c r="K257" s="8">
        <v>0</v>
      </c>
      <c r="L257" s="8">
        <v>0</v>
      </c>
      <c r="M257" s="988"/>
      <c r="N257" s="1048"/>
    </row>
    <row r="258" spans="1:14" ht="15" hidden="1">
      <c r="A258" s="195">
        <v>625005</v>
      </c>
      <c r="B258" s="16"/>
      <c r="C258" s="16"/>
      <c r="D258" s="76" t="s">
        <v>231</v>
      </c>
      <c r="E258" s="42" t="s">
        <v>84</v>
      </c>
      <c r="F258" s="196"/>
      <c r="G258" s="196"/>
      <c r="H258" s="49"/>
      <c r="I258" s="8"/>
      <c r="J258" s="8"/>
      <c r="K258" s="8">
        <v>0</v>
      </c>
      <c r="L258" s="8">
        <v>0</v>
      </c>
      <c r="M258" s="988"/>
      <c r="N258" s="817"/>
    </row>
    <row r="259" spans="1:14" ht="15">
      <c r="A259" s="216">
        <v>625007</v>
      </c>
      <c r="B259" s="97"/>
      <c r="C259" s="352">
        <v>41</v>
      </c>
      <c r="D259" s="556" t="s">
        <v>231</v>
      </c>
      <c r="E259" s="510" t="s">
        <v>85</v>
      </c>
      <c r="F259" s="226">
        <v>80</v>
      </c>
      <c r="G259" s="226">
        <v>80</v>
      </c>
      <c r="H259" s="55">
        <v>79</v>
      </c>
      <c r="I259" s="25">
        <v>80</v>
      </c>
      <c r="J259" s="226">
        <v>80</v>
      </c>
      <c r="K259" s="55">
        <v>79</v>
      </c>
      <c r="L259" s="25">
        <v>79</v>
      </c>
      <c r="M259" s="998">
        <v>6.65</v>
      </c>
      <c r="N259" s="1040">
        <f aca="true" t="shared" si="35" ref="N259:N267">(100/L259)*M259</f>
        <v>8.417721518987342</v>
      </c>
    </row>
    <row r="260" spans="1:14" ht="15">
      <c r="A260" s="177">
        <v>632</v>
      </c>
      <c r="B260" s="3"/>
      <c r="C260" s="145"/>
      <c r="D260" s="559"/>
      <c r="E260" s="548" t="s">
        <v>232</v>
      </c>
      <c r="F260" s="178">
        <v>19651</v>
      </c>
      <c r="G260" s="178">
        <v>18489</v>
      </c>
      <c r="H260" s="5">
        <v>21000</v>
      </c>
      <c r="I260" s="5">
        <v>20944</v>
      </c>
      <c r="J260" s="178">
        <v>18290</v>
      </c>
      <c r="K260" s="5">
        <f>K261</f>
        <v>40000</v>
      </c>
      <c r="L260" s="5">
        <f>L261</f>
        <v>40000</v>
      </c>
      <c r="M260" s="986">
        <f>M261</f>
        <v>18796.22</v>
      </c>
      <c r="N260" s="1009">
        <f t="shared" si="35"/>
        <v>46.990550000000006</v>
      </c>
    </row>
    <row r="261" spans="1:14" ht="15">
      <c r="A261" s="186">
        <v>632001</v>
      </c>
      <c r="B261" s="11">
        <v>1</v>
      </c>
      <c r="C261" s="219">
        <v>41</v>
      </c>
      <c r="D261" s="554" t="s">
        <v>231</v>
      </c>
      <c r="E261" s="550" t="s">
        <v>89</v>
      </c>
      <c r="F261" s="187">
        <v>19651</v>
      </c>
      <c r="G261" s="187">
        <v>18489</v>
      </c>
      <c r="H261" s="83">
        <v>21000</v>
      </c>
      <c r="I261" s="83">
        <v>20944</v>
      </c>
      <c r="J261" s="187">
        <v>18290</v>
      </c>
      <c r="K261" s="83">
        <v>40000</v>
      </c>
      <c r="L261" s="83">
        <v>40000</v>
      </c>
      <c r="M261" s="1054">
        <v>18796.22</v>
      </c>
      <c r="N261" s="1040">
        <f t="shared" si="35"/>
        <v>46.990550000000006</v>
      </c>
    </row>
    <row r="262" spans="1:14" ht="15">
      <c r="A262" s="215">
        <v>633</v>
      </c>
      <c r="B262" s="74"/>
      <c r="C262" s="707"/>
      <c r="D262" s="554"/>
      <c r="E262" s="547" t="s">
        <v>94</v>
      </c>
      <c r="F262" s="233">
        <v>1914</v>
      </c>
      <c r="G262" s="233">
        <v>158</v>
      </c>
      <c r="H262" s="75">
        <v>1000</v>
      </c>
      <c r="I262" s="75">
        <v>1000</v>
      </c>
      <c r="J262" s="233">
        <v>520</v>
      </c>
      <c r="K262" s="75">
        <f>K263</f>
        <v>16000</v>
      </c>
      <c r="L262" s="75">
        <f>L263</f>
        <v>59140</v>
      </c>
      <c r="M262" s="985">
        <f>M263</f>
        <v>1167.43</v>
      </c>
      <c r="N262" s="1009">
        <f t="shared" si="35"/>
        <v>1.97401082177883</v>
      </c>
    </row>
    <row r="263" spans="1:14" ht="15">
      <c r="A263" s="186">
        <v>633006</v>
      </c>
      <c r="B263" s="11">
        <v>7</v>
      </c>
      <c r="C263" s="219">
        <v>41</v>
      </c>
      <c r="D263" s="554" t="s">
        <v>231</v>
      </c>
      <c r="E263" s="550" t="s">
        <v>214</v>
      </c>
      <c r="F263" s="187">
        <v>1914</v>
      </c>
      <c r="G263" s="187">
        <v>158</v>
      </c>
      <c r="H263" s="83">
        <v>1000</v>
      </c>
      <c r="I263" s="83">
        <v>1000</v>
      </c>
      <c r="J263" s="187">
        <v>520</v>
      </c>
      <c r="K263" s="339">
        <v>16000</v>
      </c>
      <c r="L263" s="339">
        <v>59140</v>
      </c>
      <c r="M263" s="1055">
        <v>1167.43</v>
      </c>
      <c r="N263" s="1040">
        <f t="shared" si="35"/>
        <v>1.97401082177883</v>
      </c>
    </row>
    <row r="264" spans="1:14" ht="15">
      <c r="A264" s="207">
        <v>635</v>
      </c>
      <c r="B264" s="3"/>
      <c r="C264" s="145"/>
      <c r="D264" s="559"/>
      <c r="E264" s="548" t="s">
        <v>126</v>
      </c>
      <c r="F264" s="178"/>
      <c r="G264" s="178"/>
      <c r="H264" s="75">
        <v>100</v>
      </c>
      <c r="I264" s="75">
        <v>100</v>
      </c>
      <c r="J264" s="233"/>
      <c r="K264" s="75">
        <f>K265</f>
        <v>12100</v>
      </c>
      <c r="L264" s="75">
        <f>L265</f>
        <v>52960</v>
      </c>
      <c r="M264" s="985">
        <f>M265</f>
        <v>49719.2</v>
      </c>
      <c r="N264" s="1009">
        <f t="shared" si="35"/>
        <v>93.88066465256797</v>
      </c>
    </row>
    <row r="265" spans="1:14" ht="15">
      <c r="A265" s="186">
        <v>635006</v>
      </c>
      <c r="B265" s="11"/>
      <c r="C265" s="219">
        <v>41</v>
      </c>
      <c r="D265" s="554" t="s">
        <v>231</v>
      </c>
      <c r="E265" s="550" t="s">
        <v>517</v>
      </c>
      <c r="F265" s="187"/>
      <c r="G265" s="187"/>
      <c r="H265" s="83">
        <v>100</v>
      </c>
      <c r="I265" s="83">
        <v>100</v>
      </c>
      <c r="J265" s="187"/>
      <c r="K265" s="83">
        <v>12100</v>
      </c>
      <c r="L265" s="83">
        <v>52960</v>
      </c>
      <c r="M265" s="1054">
        <v>49719.2</v>
      </c>
      <c r="N265" s="1040">
        <f t="shared" si="35"/>
        <v>93.88066465256797</v>
      </c>
    </row>
    <row r="266" spans="1:14" ht="15">
      <c r="A266" s="208">
        <v>637</v>
      </c>
      <c r="B266" s="74"/>
      <c r="C266" s="707"/>
      <c r="D266" s="554"/>
      <c r="E266" s="547" t="s">
        <v>138</v>
      </c>
      <c r="F266" s="233">
        <v>1680</v>
      </c>
      <c r="G266" s="233">
        <v>1680</v>
      </c>
      <c r="H266" s="75">
        <f aca="true" t="shared" si="36" ref="H266:M266">H267</f>
        <v>1650</v>
      </c>
      <c r="I266" s="73">
        <f t="shared" si="36"/>
        <v>1700</v>
      </c>
      <c r="J266" s="233">
        <f t="shared" si="36"/>
        <v>1694</v>
      </c>
      <c r="K266" s="75">
        <f t="shared" si="36"/>
        <v>1650</v>
      </c>
      <c r="L266" s="73">
        <f t="shared" si="36"/>
        <v>1650</v>
      </c>
      <c r="M266" s="1021">
        <f t="shared" si="36"/>
        <v>840</v>
      </c>
      <c r="N266" s="1009">
        <f t="shared" si="35"/>
        <v>50.909090909090914</v>
      </c>
    </row>
    <row r="267" spans="1:14" ht="15">
      <c r="A267" s="186">
        <v>637027</v>
      </c>
      <c r="B267" s="11"/>
      <c r="C267" s="219">
        <v>41</v>
      </c>
      <c r="D267" s="554" t="s">
        <v>231</v>
      </c>
      <c r="E267" s="550" t="s">
        <v>161</v>
      </c>
      <c r="F267" s="187">
        <v>1680</v>
      </c>
      <c r="G267" s="187">
        <v>1680</v>
      </c>
      <c r="H267" s="83">
        <v>1650</v>
      </c>
      <c r="I267" s="83">
        <v>1700</v>
      </c>
      <c r="J267" s="187">
        <v>1694</v>
      </c>
      <c r="K267" s="83">
        <v>1650</v>
      </c>
      <c r="L267" s="83">
        <v>1650</v>
      </c>
      <c r="M267" s="1054">
        <v>840</v>
      </c>
      <c r="N267" s="1031">
        <f t="shared" si="35"/>
        <v>50.909090909090914</v>
      </c>
    </row>
    <row r="268" spans="1:14" ht="15.75" thickBot="1">
      <c r="A268" s="275"/>
      <c r="B268" s="111"/>
      <c r="C268" s="715"/>
      <c r="D268" s="588"/>
      <c r="E268" s="630"/>
      <c r="F268" s="350"/>
      <c r="G268" s="350"/>
      <c r="H268" s="513"/>
      <c r="I268" s="130"/>
      <c r="J268" s="191"/>
      <c r="K268" s="130"/>
      <c r="L268" s="130"/>
      <c r="M268" s="1056"/>
      <c r="N268" s="974"/>
    </row>
    <row r="269" spans="1:14" ht="15.75" thickBot="1">
      <c r="A269" s="71" t="s">
        <v>233</v>
      </c>
      <c r="B269" s="100"/>
      <c r="C269" s="57"/>
      <c r="D269" s="553"/>
      <c r="E269" s="546" t="s">
        <v>234</v>
      </c>
      <c r="F269" s="19">
        <f>F279+F283+F288+F291+F270</f>
        <v>17864</v>
      </c>
      <c r="G269" s="19">
        <f>G279+G283+G288+G291+G270</f>
        <v>19081</v>
      </c>
      <c r="H269" s="72">
        <f aca="true" t="shared" si="37" ref="H269:M269">H270+H279+H283+H288+H291</f>
        <v>18661</v>
      </c>
      <c r="I269" s="72">
        <f t="shared" si="37"/>
        <v>19026</v>
      </c>
      <c r="J269" s="19">
        <f t="shared" si="37"/>
        <v>16213</v>
      </c>
      <c r="K269" s="72">
        <f t="shared" si="37"/>
        <v>20151</v>
      </c>
      <c r="L269" s="72">
        <f t="shared" si="37"/>
        <v>20151</v>
      </c>
      <c r="M269" s="984">
        <f t="shared" si="37"/>
        <v>10964.91</v>
      </c>
      <c r="N269" s="1050">
        <f>(100/L269)*M269</f>
        <v>54.41372636593717</v>
      </c>
    </row>
    <row r="270" spans="1:14" ht="15">
      <c r="A270" s="279">
        <v>62</v>
      </c>
      <c r="B270" s="131"/>
      <c r="C270" s="724"/>
      <c r="D270" s="629"/>
      <c r="E270" s="609" t="s">
        <v>77</v>
      </c>
      <c r="F270" s="230">
        <f aca="true" t="shared" si="38" ref="F270:M270">SUM(F271:F278)</f>
        <v>694</v>
      </c>
      <c r="G270" s="230">
        <f t="shared" si="38"/>
        <v>588</v>
      </c>
      <c r="H270" s="132">
        <f t="shared" si="38"/>
        <v>831</v>
      </c>
      <c r="I270" s="132">
        <f t="shared" si="38"/>
        <v>831</v>
      </c>
      <c r="J270" s="631">
        <f t="shared" si="38"/>
        <v>400</v>
      </c>
      <c r="K270" s="132">
        <f t="shared" si="38"/>
        <v>831</v>
      </c>
      <c r="L270" s="132">
        <f t="shared" si="38"/>
        <v>831</v>
      </c>
      <c r="M270" s="1057">
        <f t="shared" si="38"/>
        <v>13.92</v>
      </c>
      <c r="N270" s="1009">
        <f>(100/L270)*M270</f>
        <v>1.675090252707581</v>
      </c>
    </row>
    <row r="271" spans="1:14" ht="15">
      <c r="A271" s="182">
        <v>621000</v>
      </c>
      <c r="B271" s="7"/>
      <c r="C271" s="709">
        <v>41</v>
      </c>
      <c r="D271" s="567" t="s">
        <v>235</v>
      </c>
      <c r="E271" s="549" t="s">
        <v>78</v>
      </c>
      <c r="F271" s="183">
        <v>180</v>
      </c>
      <c r="G271" s="183">
        <v>108</v>
      </c>
      <c r="H271" s="54">
        <v>236</v>
      </c>
      <c r="I271" s="22">
        <v>236</v>
      </c>
      <c r="J271" s="194">
        <v>63</v>
      </c>
      <c r="K271" s="54">
        <v>236</v>
      </c>
      <c r="L271" s="22">
        <v>236</v>
      </c>
      <c r="M271" s="987"/>
      <c r="N271" s="1042">
        <f aca="true" t="shared" si="39" ref="N271:N278">(100/L271)*M271</f>
        <v>0</v>
      </c>
    </row>
    <row r="272" spans="1:14" ht="15" hidden="1">
      <c r="A272" s="184">
        <v>623000</v>
      </c>
      <c r="B272" s="9"/>
      <c r="C272" s="709">
        <v>41</v>
      </c>
      <c r="D272" s="567" t="s">
        <v>235</v>
      </c>
      <c r="E272" s="509" t="s">
        <v>79</v>
      </c>
      <c r="F272" s="185"/>
      <c r="G272" s="185"/>
      <c r="H272" s="49">
        <v>0</v>
      </c>
      <c r="I272" s="8">
        <v>0</v>
      </c>
      <c r="J272" s="185"/>
      <c r="K272" s="49">
        <v>0</v>
      </c>
      <c r="L272" s="8">
        <v>0</v>
      </c>
      <c r="M272" s="988">
        <v>0</v>
      </c>
      <c r="N272" s="1015" t="e">
        <f t="shared" si="39"/>
        <v>#DIV/0!</v>
      </c>
    </row>
    <row r="273" spans="1:14" ht="15">
      <c r="A273" s="184">
        <v>625001</v>
      </c>
      <c r="B273" s="9"/>
      <c r="C273" s="709">
        <v>41</v>
      </c>
      <c r="D273" s="567" t="s">
        <v>235</v>
      </c>
      <c r="E273" s="509" t="s">
        <v>80</v>
      </c>
      <c r="F273" s="185">
        <v>23</v>
      </c>
      <c r="G273" s="185">
        <v>14</v>
      </c>
      <c r="H273" s="49">
        <v>35</v>
      </c>
      <c r="I273" s="8">
        <v>35</v>
      </c>
      <c r="J273" s="185">
        <v>8</v>
      </c>
      <c r="K273" s="49">
        <v>35</v>
      </c>
      <c r="L273" s="8">
        <v>35</v>
      </c>
      <c r="M273" s="988"/>
      <c r="N273" s="1007">
        <f t="shared" si="39"/>
        <v>0</v>
      </c>
    </row>
    <row r="274" spans="1:14" ht="15">
      <c r="A274" s="184">
        <v>625002</v>
      </c>
      <c r="B274" s="9"/>
      <c r="C274" s="709">
        <v>41</v>
      </c>
      <c r="D274" s="567" t="s">
        <v>235</v>
      </c>
      <c r="E274" s="509" t="s">
        <v>81</v>
      </c>
      <c r="F274" s="185">
        <v>302</v>
      </c>
      <c r="G274" s="185">
        <v>302</v>
      </c>
      <c r="H274" s="49">
        <v>330</v>
      </c>
      <c r="I274" s="8">
        <v>330</v>
      </c>
      <c r="J274" s="185">
        <v>214</v>
      </c>
      <c r="K274" s="49">
        <v>330</v>
      </c>
      <c r="L274" s="8">
        <v>330</v>
      </c>
      <c r="M274" s="988"/>
      <c r="N274" s="1006">
        <f t="shared" si="39"/>
        <v>0</v>
      </c>
    </row>
    <row r="275" spans="1:14" ht="15">
      <c r="A275" s="182">
        <v>625003</v>
      </c>
      <c r="B275" s="53"/>
      <c r="C275" s="88">
        <v>41</v>
      </c>
      <c r="D275" s="567" t="s">
        <v>235</v>
      </c>
      <c r="E275" s="549" t="s">
        <v>82</v>
      </c>
      <c r="F275" s="183">
        <v>17</v>
      </c>
      <c r="G275" s="183">
        <v>17</v>
      </c>
      <c r="H275" s="49">
        <v>20</v>
      </c>
      <c r="I275" s="8">
        <v>20</v>
      </c>
      <c r="J275" s="185">
        <v>17</v>
      </c>
      <c r="K275" s="49">
        <v>20</v>
      </c>
      <c r="L275" s="8">
        <v>20</v>
      </c>
      <c r="M275" s="988">
        <v>13.92</v>
      </c>
      <c r="N275" s="1006">
        <f t="shared" si="39"/>
        <v>69.6</v>
      </c>
    </row>
    <row r="276" spans="1:14" ht="15">
      <c r="A276" s="184">
        <v>625004</v>
      </c>
      <c r="B276" s="34"/>
      <c r="C276" s="88">
        <v>41</v>
      </c>
      <c r="D276" s="567" t="s">
        <v>235</v>
      </c>
      <c r="E276" s="509" t="s">
        <v>83</v>
      </c>
      <c r="F276" s="185">
        <v>52</v>
      </c>
      <c r="G276" s="185">
        <v>33</v>
      </c>
      <c r="H276" s="49">
        <v>71</v>
      </c>
      <c r="I276" s="8">
        <v>71</v>
      </c>
      <c r="J276" s="185">
        <v>19</v>
      </c>
      <c r="K276" s="49">
        <v>71</v>
      </c>
      <c r="L276" s="8">
        <v>71</v>
      </c>
      <c r="M276" s="988"/>
      <c r="N276" s="1006">
        <f t="shared" si="39"/>
        <v>0</v>
      </c>
    </row>
    <row r="277" spans="1:14" ht="15">
      <c r="A277" s="195">
        <v>625005</v>
      </c>
      <c r="B277" s="36"/>
      <c r="C277" s="40">
        <v>41</v>
      </c>
      <c r="D277" s="567" t="s">
        <v>235</v>
      </c>
      <c r="E277" s="42" t="s">
        <v>84</v>
      </c>
      <c r="F277" s="196">
        <v>17</v>
      </c>
      <c r="G277" s="196">
        <v>11</v>
      </c>
      <c r="H277" s="49">
        <v>24</v>
      </c>
      <c r="I277" s="8">
        <v>24</v>
      </c>
      <c r="J277" s="185">
        <v>7</v>
      </c>
      <c r="K277" s="49">
        <v>24</v>
      </c>
      <c r="L277" s="8">
        <v>24</v>
      </c>
      <c r="M277" s="988"/>
      <c r="N277" s="1007">
        <f t="shared" si="39"/>
        <v>0</v>
      </c>
    </row>
    <row r="278" spans="1:14" ht="15">
      <c r="A278" s="216">
        <v>625007</v>
      </c>
      <c r="B278" s="84"/>
      <c r="C278" s="725">
        <v>41</v>
      </c>
      <c r="D278" s="558" t="s">
        <v>235</v>
      </c>
      <c r="E278" s="560" t="s">
        <v>85</v>
      </c>
      <c r="F278" s="225">
        <v>103</v>
      </c>
      <c r="G278" s="225">
        <v>103</v>
      </c>
      <c r="H278" s="49">
        <v>115</v>
      </c>
      <c r="I278" s="8">
        <v>115</v>
      </c>
      <c r="J278" s="225">
        <v>72</v>
      </c>
      <c r="K278" s="49">
        <v>115</v>
      </c>
      <c r="L278" s="8">
        <v>115</v>
      </c>
      <c r="M278" s="988"/>
      <c r="N278" s="1015">
        <f t="shared" si="39"/>
        <v>0</v>
      </c>
    </row>
    <row r="279" spans="1:14" ht="15">
      <c r="A279" s="177">
        <v>632</v>
      </c>
      <c r="B279" s="3"/>
      <c r="C279" s="145"/>
      <c r="D279" s="559"/>
      <c r="E279" s="577" t="s">
        <v>232</v>
      </c>
      <c r="F279" s="178">
        <f>SUM(F280:F282)</f>
        <v>5870</v>
      </c>
      <c r="G279" s="178">
        <f>SUM(G280:G282)</f>
        <v>6938</v>
      </c>
      <c r="H279" s="5">
        <f aca="true" t="shared" si="40" ref="H279:M279">H280+H281+H282</f>
        <v>7850</v>
      </c>
      <c r="I279" s="4">
        <f t="shared" si="40"/>
        <v>7990</v>
      </c>
      <c r="J279" s="178">
        <f t="shared" si="40"/>
        <v>7275</v>
      </c>
      <c r="K279" s="5">
        <f t="shared" si="40"/>
        <v>8220</v>
      </c>
      <c r="L279" s="4">
        <f t="shared" si="40"/>
        <v>8220</v>
      </c>
      <c r="M279" s="990">
        <f t="shared" si="40"/>
        <v>3268.88</v>
      </c>
      <c r="N279" s="1009">
        <f>(100/L279)*M279</f>
        <v>39.76739659367397</v>
      </c>
    </row>
    <row r="280" spans="1:14" ht="15">
      <c r="A280" s="193">
        <v>632001</v>
      </c>
      <c r="B280" s="23">
        <v>1</v>
      </c>
      <c r="C280" s="709">
        <v>41</v>
      </c>
      <c r="D280" s="567" t="s">
        <v>235</v>
      </c>
      <c r="E280" s="578" t="s">
        <v>236</v>
      </c>
      <c r="F280" s="196">
        <v>749</v>
      </c>
      <c r="G280" s="196">
        <v>470</v>
      </c>
      <c r="H280" s="54">
        <v>350</v>
      </c>
      <c r="I280" s="22">
        <v>720</v>
      </c>
      <c r="J280" s="194">
        <v>716</v>
      </c>
      <c r="K280" s="54">
        <v>720</v>
      </c>
      <c r="L280" s="22">
        <v>720</v>
      </c>
      <c r="M280" s="987">
        <v>242.35</v>
      </c>
      <c r="N280" s="1040">
        <f>(100/L280)*M280</f>
        <v>33.65972222222222</v>
      </c>
    </row>
    <row r="281" spans="1:14" ht="15">
      <c r="A281" s="182">
        <v>632001</v>
      </c>
      <c r="B281" s="7">
        <v>2</v>
      </c>
      <c r="C281" s="709">
        <v>41</v>
      </c>
      <c r="D281" s="567" t="s">
        <v>235</v>
      </c>
      <c r="E281" s="603" t="s">
        <v>237</v>
      </c>
      <c r="F281" s="185">
        <v>3208</v>
      </c>
      <c r="G281" s="185">
        <v>4353</v>
      </c>
      <c r="H281" s="55">
        <v>5500</v>
      </c>
      <c r="I281" s="25">
        <v>5200</v>
      </c>
      <c r="J281" s="226">
        <v>4491</v>
      </c>
      <c r="K281" s="55">
        <v>5500</v>
      </c>
      <c r="L281" s="25">
        <v>5500</v>
      </c>
      <c r="M281" s="998">
        <v>1851.02</v>
      </c>
      <c r="N281" s="1006">
        <f>(100/L281)*M281</f>
        <v>33.654909090909086</v>
      </c>
    </row>
    <row r="282" spans="1:14" ht="15">
      <c r="A282" s="195">
        <v>632002</v>
      </c>
      <c r="B282" s="36"/>
      <c r="C282" s="40">
        <v>41</v>
      </c>
      <c r="D282" s="567" t="s">
        <v>235</v>
      </c>
      <c r="E282" s="590" t="s">
        <v>29</v>
      </c>
      <c r="F282" s="226">
        <v>1913</v>
      </c>
      <c r="G282" s="226">
        <v>2115</v>
      </c>
      <c r="H282" s="561">
        <v>2000</v>
      </c>
      <c r="I282" s="24">
        <v>2070</v>
      </c>
      <c r="J282" s="225">
        <v>2068</v>
      </c>
      <c r="K282" s="561">
        <v>2000</v>
      </c>
      <c r="L282" s="24">
        <v>2000</v>
      </c>
      <c r="M282" s="995">
        <v>1175.51</v>
      </c>
      <c r="N282" s="1011">
        <f>(100/L282)*M282</f>
        <v>58.7755</v>
      </c>
    </row>
    <row r="283" spans="1:14" ht="15">
      <c r="A283" s="207">
        <v>633</v>
      </c>
      <c r="B283" s="78"/>
      <c r="C283" s="120"/>
      <c r="D283" s="559"/>
      <c r="E283" s="577" t="s">
        <v>94</v>
      </c>
      <c r="F283" s="178">
        <f>SUM(F284:F287)</f>
        <v>73</v>
      </c>
      <c r="G283" s="178">
        <f>SUM(G284:G287)</f>
        <v>1841</v>
      </c>
      <c r="H283" s="635">
        <v>500</v>
      </c>
      <c r="I283" s="133">
        <v>500</v>
      </c>
      <c r="J283" s="4">
        <v>16</v>
      </c>
      <c r="K283" s="635">
        <f>K284+K287+K285+K286</f>
        <v>1200</v>
      </c>
      <c r="L283" s="133">
        <f>L284+L285+L286+L287</f>
        <v>1200</v>
      </c>
      <c r="M283" s="1058">
        <f>M284+M287+M285+M286</f>
        <v>0</v>
      </c>
      <c r="N283" s="1009">
        <f>(100/L283)*M283</f>
        <v>0</v>
      </c>
    </row>
    <row r="284" spans="1:14" ht="0.75" customHeight="1">
      <c r="A284" s="193">
        <v>633006</v>
      </c>
      <c r="B284" s="23">
        <v>3</v>
      </c>
      <c r="C284" s="709"/>
      <c r="D284" s="567" t="s">
        <v>235</v>
      </c>
      <c r="E284" s="578" t="s">
        <v>223</v>
      </c>
      <c r="F284" s="194"/>
      <c r="G284" s="194"/>
      <c r="H284" s="54">
        <v>0</v>
      </c>
      <c r="I284" s="22">
        <v>0</v>
      </c>
      <c r="J284" s="194">
        <v>0</v>
      </c>
      <c r="K284" s="54">
        <v>0</v>
      </c>
      <c r="L284" s="22">
        <v>0</v>
      </c>
      <c r="M284" s="987">
        <v>0</v>
      </c>
      <c r="N284" s="975"/>
    </row>
    <row r="285" spans="1:14" ht="15">
      <c r="A285" s="790">
        <v>633006</v>
      </c>
      <c r="B285" s="791"/>
      <c r="C285" s="791">
        <v>41</v>
      </c>
      <c r="D285" s="632" t="s">
        <v>235</v>
      </c>
      <c r="E285" s="792" t="s">
        <v>488</v>
      </c>
      <c r="F285" s="289"/>
      <c r="G285" s="289"/>
      <c r="H285" s="790">
        <v>500</v>
      </c>
      <c r="I285" s="300"/>
      <c r="J285" s="636"/>
      <c r="K285" s="633">
        <v>700</v>
      </c>
      <c r="L285" s="297">
        <v>700</v>
      </c>
      <c r="M285" s="1024"/>
      <c r="N285" s="1006">
        <f>(100/L285)*M285</f>
        <v>0</v>
      </c>
    </row>
    <row r="286" spans="1:14" ht="15">
      <c r="A286" s="287">
        <v>633004</v>
      </c>
      <c r="B286" s="288"/>
      <c r="C286" s="726">
        <v>41</v>
      </c>
      <c r="D286" s="632" t="s">
        <v>235</v>
      </c>
      <c r="E286" s="634" t="s">
        <v>400</v>
      </c>
      <c r="F286" s="793">
        <v>68</v>
      </c>
      <c r="G286" s="793"/>
      <c r="H286" s="794"/>
      <c r="I286" s="300"/>
      <c r="J286" s="636"/>
      <c r="K286" s="790"/>
      <c r="L286" s="300"/>
      <c r="M286" s="1059"/>
      <c r="N286" s="793"/>
    </row>
    <row r="287" spans="1:14" ht="15">
      <c r="A287" s="192">
        <v>633006</v>
      </c>
      <c r="B287" s="11">
        <v>7</v>
      </c>
      <c r="C287" s="221">
        <v>41</v>
      </c>
      <c r="D287" s="567" t="s">
        <v>235</v>
      </c>
      <c r="E287" s="574" t="s">
        <v>94</v>
      </c>
      <c r="F287" s="225">
        <v>5</v>
      </c>
      <c r="G287" s="225">
        <v>1841</v>
      </c>
      <c r="H287" s="790">
        <v>500</v>
      </c>
      <c r="I287" s="300">
        <v>500</v>
      </c>
      <c r="J287" s="225">
        <v>16</v>
      </c>
      <c r="K287" s="561">
        <v>500</v>
      </c>
      <c r="L287" s="24">
        <v>500</v>
      </c>
      <c r="M287" s="995"/>
      <c r="N287" s="1011">
        <f>(100/L287)*M287</f>
        <v>0</v>
      </c>
    </row>
    <row r="288" spans="1:14" ht="15">
      <c r="A288" s="177">
        <v>635</v>
      </c>
      <c r="B288" s="78"/>
      <c r="C288" s="120"/>
      <c r="D288" s="559"/>
      <c r="E288" s="577" t="s">
        <v>238</v>
      </c>
      <c r="F288" s="233">
        <f>SUM(F289:F290)</f>
        <v>1441</v>
      </c>
      <c r="G288" s="233">
        <f>SUM(G289:G290)</f>
        <v>450</v>
      </c>
      <c r="H288" s="5">
        <f aca="true" t="shared" si="41" ref="H288:M288">H289+H290</f>
        <v>200</v>
      </c>
      <c r="I288" s="4">
        <f t="shared" si="41"/>
        <v>200</v>
      </c>
      <c r="J288" s="178">
        <f t="shared" si="41"/>
        <v>88</v>
      </c>
      <c r="K288" s="5">
        <f t="shared" si="41"/>
        <v>200</v>
      </c>
      <c r="L288" s="4">
        <f t="shared" si="41"/>
        <v>200</v>
      </c>
      <c r="M288" s="990">
        <f t="shared" si="41"/>
        <v>0</v>
      </c>
      <c r="N288" s="1009">
        <f>(100/L288)*M288</f>
        <v>0</v>
      </c>
    </row>
    <row r="289" spans="1:14" ht="15">
      <c r="A289" s="281">
        <v>635006</v>
      </c>
      <c r="B289" s="23">
        <v>1</v>
      </c>
      <c r="C289" s="709">
        <v>41</v>
      </c>
      <c r="D289" s="567" t="s">
        <v>235</v>
      </c>
      <c r="E289" s="578" t="s">
        <v>239</v>
      </c>
      <c r="F289" s="183"/>
      <c r="G289" s="183">
        <v>450</v>
      </c>
      <c r="H289" s="54">
        <v>200</v>
      </c>
      <c r="I289" s="22">
        <v>200</v>
      </c>
      <c r="J289" s="194">
        <v>88</v>
      </c>
      <c r="K289" s="54">
        <v>200</v>
      </c>
      <c r="L289" s="22">
        <v>200</v>
      </c>
      <c r="M289" s="987"/>
      <c r="N289" s="1067">
        <f>(100/L289)*M289</f>
        <v>0</v>
      </c>
    </row>
    <row r="290" spans="1:14" ht="15">
      <c r="A290" s="192">
        <v>635006</v>
      </c>
      <c r="B290" s="11"/>
      <c r="C290" s="221">
        <v>41</v>
      </c>
      <c r="D290" s="557" t="s">
        <v>235</v>
      </c>
      <c r="E290" s="560" t="s">
        <v>240</v>
      </c>
      <c r="F290" s="226">
        <v>1441</v>
      </c>
      <c r="G290" s="226"/>
      <c r="H290" s="55"/>
      <c r="I290" s="25"/>
      <c r="J290" s="226"/>
      <c r="K290" s="55"/>
      <c r="L290" s="25"/>
      <c r="M290" s="998"/>
      <c r="N290" s="1030"/>
    </row>
    <row r="291" spans="1:14" ht="15">
      <c r="A291" s="177">
        <v>637</v>
      </c>
      <c r="B291" s="3"/>
      <c r="C291" s="145"/>
      <c r="D291" s="559"/>
      <c r="E291" s="548" t="s">
        <v>138</v>
      </c>
      <c r="F291" s="178">
        <f>SUM(F292:F298)</f>
        <v>9786</v>
      </c>
      <c r="G291" s="178">
        <f>SUM(G292:G298)</f>
        <v>9264</v>
      </c>
      <c r="H291" s="5">
        <f>H293+H296+H298+H294+H292+H297</f>
        <v>9280</v>
      </c>
      <c r="I291" s="4">
        <f>I292+I296+I298+I294+I293+I297</f>
        <v>9505</v>
      </c>
      <c r="J291" s="178">
        <f>J292+J296+J298+J294+J293+J297</f>
        <v>8434</v>
      </c>
      <c r="K291" s="5">
        <f>SUM(K292:K298)</f>
        <v>9700</v>
      </c>
      <c r="L291" s="4">
        <f>L292+L293+L294+L296+L298+L297+L295</f>
        <v>9700</v>
      </c>
      <c r="M291" s="990">
        <f>SUM(M292:M298)</f>
        <v>7682.11</v>
      </c>
      <c r="N291" s="1009">
        <f>(100/L291)*M291</f>
        <v>79.19701030927834</v>
      </c>
    </row>
    <row r="292" spans="1:14" ht="15">
      <c r="A292" s="193">
        <v>637004</v>
      </c>
      <c r="B292" s="23"/>
      <c r="C292" s="709">
        <v>46</v>
      </c>
      <c r="D292" s="567" t="s">
        <v>235</v>
      </c>
      <c r="E292" s="562" t="s">
        <v>241</v>
      </c>
      <c r="F292" s="183">
        <v>1956</v>
      </c>
      <c r="G292" s="183">
        <v>300</v>
      </c>
      <c r="H292" s="54">
        <v>350</v>
      </c>
      <c r="I292" s="22">
        <v>500</v>
      </c>
      <c r="J292" s="231">
        <v>460</v>
      </c>
      <c r="K292" s="54">
        <v>500</v>
      </c>
      <c r="L292" s="22">
        <v>500</v>
      </c>
      <c r="M292" s="1035">
        <v>458.87</v>
      </c>
      <c r="N292" s="1040">
        <f aca="true" t="shared" si="42" ref="N292:N298">(100/L292)*M292</f>
        <v>91.774</v>
      </c>
    </row>
    <row r="293" spans="1:14" ht="15">
      <c r="A293" s="182">
        <v>637004</v>
      </c>
      <c r="B293" s="16">
        <v>5</v>
      </c>
      <c r="C293" s="221">
        <v>46</v>
      </c>
      <c r="D293" s="555" t="s">
        <v>235</v>
      </c>
      <c r="E293" s="510" t="s">
        <v>195</v>
      </c>
      <c r="F293" s="196">
        <v>531</v>
      </c>
      <c r="G293" s="196">
        <v>829</v>
      </c>
      <c r="H293" s="49">
        <v>350</v>
      </c>
      <c r="I293" s="8">
        <v>540</v>
      </c>
      <c r="J293" s="185">
        <v>484</v>
      </c>
      <c r="K293" s="49">
        <v>600</v>
      </c>
      <c r="L293" s="8">
        <v>330</v>
      </c>
      <c r="M293" s="988">
        <v>126.24</v>
      </c>
      <c r="N293" s="1007">
        <f t="shared" si="42"/>
        <v>38.25454545454546</v>
      </c>
    </row>
    <row r="294" spans="1:14" ht="15">
      <c r="A294" s="182">
        <v>637015</v>
      </c>
      <c r="B294" s="9"/>
      <c r="C294" s="14">
        <v>41</v>
      </c>
      <c r="D294" s="557" t="s">
        <v>235</v>
      </c>
      <c r="E294" s="509" t="s">
        <v>242</v>
      </c>
      <c r="F294" s="185">
        <v>39</v>
      </c>
      <c r="G294" s="185"/>
      <c r="H294" s="37">
        <v>200</v>
      </c>
      <c r="I294" s="37">
        <v>200</v>
      </c>
      <c r="J294" s="185"/>
      <c r="K294" s="37">
        <v>200</v>
      </c>
      <c r="L294" s="37">
        <v>200</v>
      </c>
      <c r="M294" s="988">
        <v>162.5</v>
      </c>
      <c r="N294" s="1007">
        <f t="shared" si="42"/>
        <v>81.25</v>
      </c>
    </row>
    <row r="295" spans="1:14" ht="15">
      <c r="A295" s="182">
        <v>637012</v>
      </c>
      <c r="B295" s="9">
        <v>5</v>
      </c>
      <c r="C295" s="709">
        <v>46</v>
      </c>
      <c r="D295" s="567" t="s">
        <v>235</v>
      </c>
      <c r="E295" s="510" t="s">
        <v>244</v>
      </c>
      <c r="F295" s="185"/>
      <c r="G295" s="185"/>
      <c r="H295" s="37"/>
      <c r="I295" s="37"/>
      <c r="J295" s="185"/>
      <c r="K295" s="37"/>
      <c r="L295" s="37">
        <v>270</v>
      </c>
      <c r="M295" s="988">
        <v>266</v>
      </c>
      <c r="N295" s="1007">
        <f t="shared" si="42"/>
        <v>98.51851851851852</v>
      </c>
    </row>
    <row r="296" spans="1:14" ht="15">
      <c r="A296" s="184">
        <v>637012</v>
      </c>
      <c r="B296" s="9">
        <v>50</v>
      </c>
      <c r="C296" s="709">
        <v>41</v>
      </c>
      <c r="D296" s="567" t="s">
        <v>235</v>
      </c>
      <c r="E296" s="510" t="s">
        <v>243</v>
      </c>
      <c r="F296" s="185">
        <v>5078</v>
      </c>
      <c r="G296" s="185">
        <v>5948</v>
      </c>
      <c r="H296" s="49">
        <v>6000</v>
      </c>
      <c r="I296" s="8">
        <v>5865</v>
      </c>
      <c r="J296" s="185">
        <v>5292</v>
      </c>
      <c r="K296" s="49">
        <v>6000</v>
      </c>
      <c r="L296" s="8">
        <v>6000</v>
      </c>
      <c r="M296" s="988">
        <v>5558.5</v>
      </c>
      <c r="N296" s="1007">
        <f t="shared" si="42"/>
        <v>92.64166666666667</v>
      </c>
    </row>
    <row r="297" spans="1:14" ht="15">
      <c r="A297" s="182">
        <v>637012</v>
      </c>
      <c r="B297" s="7">
        <v>1</v>
      </c>
      <c r="C297" s="709">
        <v>46</v>
      </c>
      <c r="D297" s="567" t="s">
        <v>235</v>
      </c>
      <c r="E297" s="510" t="s">
        <v>244</v>
      </c>
      <c r="F297" s="185">
        <v>18</v>
      </c>
      <c r="G297" s="185">
        <v>27</v>
      </c>
      <c r="H297" s="94">
        <v>20</v>
      </c>
      <c r="I297" s="94">
        <v>40</v>
      </c>
      <c r="J297" s="244">
        <v>38</v>
      </c>
      <c r="K297" s="94">
        <v>40</v>
      </c>
      <c r="L297" s="94">
        <v>40</v>
      </c>
      <c r="M297" s="1046">
        <v>18</v>
      </c>
      <c r="N297" s="1007">
        <f t="shared" si="42"/>
        <v>45</v>
      </c>
    </row>
    <row r="298" spans="1:14" ht="15">
      <c r="A298" s="192">
        <v>637027</v>
      </c>
      <c r="B298" s="33"/>
      <c r="C298" s="140">
        <v>41</v>
      </c>
      <c r="D298" s="558" t="s">
        <v>235</v>
      </c>
      <c r="E298" s="560" t="s">
        <v>161</v>
      </c>
      <c r="F298" s="225">
        <v>2164</v>
      </c>
      <c r="G298" s="225">
        <v>2160</v>
      </c>
      <c r="H298" s="561">
        <v>2360</v>
      </c>
      <c r="I298" s="561">
        <v>2360</v>
      </c>
      <c r="J298" s="701">
        <v>2160</v>
      </c>
      <c r="K298" s="561">
        <v>2360</v>
      </c>
      <c r="L298" s="561">
        <v>2360</v>
      </c>
      <c r="M298" s="1060">
        <v>1092</v>
      </c>
      <c r="N298" s="1015">
        <f t="shared" si="42"/>
        <v>46.271186440677965</v>
      </c>
    </row>
    <row r="299" spans="1:14" ht="15.75" thickBot="1">
      <c r="A299" s="280"/>
      <c r="B299" s="16"/>
      <c r="C299" s="16"/>
      <c r="D299" s="737"/>
      <c r="E299" s="42"/>
      <c r="F299" s="351"/>
      <c r="G299" s="351"/>
      <c r="H299" s="29"/>
      <c r="I299" s="37"/>
      <c r="J299" s="198"/>
      <c r="K299" s="37"/>
      <c r="L299" s="37"/>
      <c r="M299" s="994"/>
      <c r="N299" s="1014"/>
    </row>
    <row r="300" spans="1:14" ht="15.75" thickBot="1">
      <c r="A300" s="17" t="s">
        <v>245</v>
      </c>
      <c r="B300" s="100"/>
      <c r="C300" s="18"/>
      <c r="D300" s="344"/>
      <c r="E300" s="546" t="s">
        <v>246</v>
      </c>
      <c r="F300" s="19">
        <f>F301+F303+F305</f>
        <v>10739</v>
      </c>
      <c r="G300" s="19">
        <f>G301+G303+G305</f>
        <v>12739</v>
      </c>
      <c r="H300" s="808">
        <f>H301+H305</f>
        <v>12000</v>
      </c>
      <c r="I300" s="809">
        <f>I301+I305+I303</f>
        <v>12000</v>
      </c>
      <c r="J300" s="19">
        <f>J301+J305+J303</f>
        <v>10000</v>
      </c>
      <c r="K300" s="808">
        <f>K301+K305</f>
        <v>70000</v>
      </c>
      <c r="L300" s="809">
        <f>L301+L305</f>
        <v>70000</v>
      </c>
      <c r="M300" s="1016">
        <f>M301+M305</f>
        <v>20000</v>
      </c>
      <c r="N300" s="1050">
        <f>(100/L300)*M300</f>
        <v>28.571428571428573</v>
      </c>
    </row>
    <row r="301" spans="1:14" ht="15">
      <c r="A301" s="208">
        <v>642</v>
      </c>
      <c r="B301" s="109"/>
      <c r="C301" s="74"/>
      <c r="D301" s="637"/>
      <c r="E301" s="585" t="s">
        <v>176</v>
      </c>
      <c r="F301" s="233">
        <f>F302</f>
        <v>8000</v>
      </c>
      <c r="G301" s="233">
        <f>G302</f>
        <v>10000</v>
      </c>
      <c r="H301" s="75">
        <f aca="true" t="shared" si="43" ref="H301:M301">SUM(H302:H302)</f>
        <v>10000</v>
      </c>
      <c r="I301" s="104">
        <f t="shared" si="43"/>
        <v>10000</v>
      </c>
      <c r="J301" s="223">
        <f t="shared" si="43"/>
        <v>10000</v>
      </c>
      <c r="K301" s="75">
        <f t="shared" si="43"/>
        <v>10000</v>
      </c>
      <c r="L301" s="73">
        <f t="shared" si="43"/>
        <v>10000</v>
      </c>
      <c r="M301" s="1021">
        <f t="shared" si="43"/>
        <v>10000</v>
      </c>
      <c r="N301" s="1009">
        <f>(100/L301)*M301</f>
        <v>100</v>
      </c>
    </row>
    <row r="302" spans="1:14" ht="15">
      <c r="A302" s="193">
        <v>642002</v>
      </c>
      <c r="B302" s="48">
        <v>1</v>
      </c>
      <c r="C302" s="23">
        <v>41</v>
      </c>
      <c r="D302" s="638" t="s">
        <v>247</v>
      </c>
      <c r="E302" s="578" t="s">
        <v>248</v>
      </c>
      <c r="F302" s="194">
        <v>8000</v>
      </c>
      <c r="G302" s="194">
        <v>10000</v>
      </c>
      <c r="H302" s="54">
        <v>10000</v>
      </c>
      <c r="I302" s="22">
        <v>10000</v>
      </c>
      <c r="J302" s="238">
        <v>10000</v>
      </c>
      <c r="K302" s="54">
        <v>10000</v>
      </c>
      <c r="L302" s="22">
        <v>10000</v>
      </c>
      <c r="M302" s="987">
        <v>10000</v>
      </c>
      <c r="N302" s="1040">
        <f>(100/L302)*M302</f>
        <v>100</v>
      </c>
    </row>
    <row r="303" spans="1:14" ht="15">
      <c r="A303" s="512">
        <v>633</v>
      </c>
      <c r="B303" s="305"/>
      <c r="C303" s="349"/>
      <c r="D303" s="639"/>
      <c r="E303" s="647" t="s">
        <v>94</v>
      </c>
      <c r="F303" s="307">
        <v>301</v>
      </c>
      <c r="G303" s="307">
        <v>301</v>
      </c>
      <c r="H303" s="644"/>
      <c r="I303" s="73"/>
      <c r="J303" s="233"/>
      <c r="K303" s="644"/>
      <c r="L303" s="306"/>
      <c r="M303" s="1061"/>
      <c r="N303" s="1039"/>
    </row>
    <row r="304" spans="1:14" ht="0.75" customHeight="1">
      <c r="A304" s="293">
        <v>633006</v>
      </c>
      <c r="B304" s="361"/>
      <c r="C304" s="361"/>
      <c r="D304" s="640" t="s">
        <v>249</v>
      </c>
      <c r="E304" s="648" t="s">
        <v>543</v>
      </c>
      <c r="F304" s="292">
        <v>301</v>
      </c>
      <c r="G304" s="292">
        <v>301</v>
      </c>
      <c r="H304" s="645">
        <v>2000</v>
      </c>
      <c r="I304" s="294"/>
      <c r="J304" s="650"/>
      <c r="K304" s="645"/>
      <c r="L304" s="291"/>
      <c r="M304" s="1062"/>
      <c r="N304" s="1051"/>
    </row>
    <row r="305" spans="1:14" ht="15">
      <c r="A305" s="215">
        <v>635</v>
      </c>
      <c r="B305" s="109"/>
      <c r="C305" s="109"/>
      <c r="D305" s="637"/>
      <c r="E305" s="600" t="s">
        <v>250</v>
      </c>
      <c r="F305" s="233">
        <v>2438</v>
      </c>
      <c r="G305" s="233">
        <v>2438</v>
      </c>
      <c r="H305" s="75">
        <f>H306</f>
        <v>2000</v>
      </c>
      <c r="I305" s="73">
        <f>I306</f>
        <v>2000</v>
      </c>
      <c r="J305" s="233"/>
      <c r="K305" s="75">
        <f>K306</f>
        <v>60000</v>
      </c>
      <c r="L305" s="73">
        <f>L306</f>
        <v>60000</v>
      </c>
      <c r="M305" s="1021">
        <f>M306</f>
        <v>10000</v>
      </c>
      <c r="N305" s="1009">
        <f>(100/L305)*M305</f>
        <v>16.666666666666668</v>
      </c>
    </row>
    <row r="306" spans="1:14" ht="14.25" customHeight="1">
      <c r="A306" s="179">
        <v>635006</v>
      </c>
      <c r="B306" s="79">
        <v>1</v>
      </c>
      <c r="C306" s="79">
        <v>41</v>
      </c>
      <c r="D306" s="641" t="s">
        <v>249</v>
      </c>
      <c r="E306" s="587" t="s">
        <v>487</v>
      </c>
      <c r="F306" s="180">
        <v>2438</v>
      </c>
      <c r="G306" s="180">
        <v>2385</v>
      </c>
      <c r="H306" s="80">
        <v>2000</v>
      </c>
      <c r="I306" s="81">
        <v>2000</v>
      </c>
      <c r="J306" s="180"/>
      <c r="K306" s="80">
        <v>60000</v>
      </c>
      <c r="L306" s="81">
        <v>60000</v>
      </c>
      <c r="M306" s="991">
        <v>10000</v>
      </c>
      <c r="N306" s="1040">
        <f>(100/L306)*M306</f>
        <v>16.666666666666668</v>
      </c>
    </row>
    <row r="307" spans="1:14" ht="15" hidden="1">
      <c r="A307" s="177">
        <v>637</v>
      </c>
      <c r="B307" s="3"/>
      <c r="C307" s="3"/>
      <c r="D307" s="641"/>
      <c r="E307" s="577" t="s">
        <v>138</v>
      </c>
      <c r="F307" s="178"/>
      <c r="G307" s="178"/>
      <c r="H307" s="5"/>
      <c r="I307" s="4"/>
      <c r="J307" s="178"/>
      <c r="K307" s="5"/>
      <c r="L307" s="4"/>
      <c r="M307" s="990"/>
      <c r="N307" s="1033"/>
    </row>
    <row r="308" spans="1:14" ht="15" hidden="1">
      <c r="A308" s="217">
        <v>637005</v>
      </c>
      <c r="B308" s="95"/>
      <c r="C308" s="95">
        <v>41</v>
      </c>
      <c r="D308" s="642" t="s">
        <v>247</v>
      </c>
      <c r="E308" s="589" t="s">
        <v>434</v>
      </c>
      <c r="F308" s="231"/>
      <c r="G308" s="231"/>
      <c r="H308" s="118"/>
      <c r="I308" s="96"/>
      <c r="J308" s="231"/>
      <c r="K308" s="37"/>
      <c r="L308" s="37"/>
      <c r="M308" s="1035"/>
      <c r="N308" s="975"/>
    </row>
    <row r="309" spans="1:14" ht="15.75" thickBot="1">
      <c r="A309" s="275"/>
      <c r="B309" s="111"/>
      <c r="C309" s="111"/>
      <c r="D309" s="643"/>
      <c r="E309" s="601"/>
      <c r="F309" s="350"/>
      <c r="G309" s="350"/>
      <c r="H309" s="513"/>
      <c r="I309" s="143"/>
      <c r="J309" s="249"/>
      <c r="K309" s="513"/>
      <c r="L309" s="513"/>
      <c r="M309" s="1063"/>
      <c r="N309" s="1029"/>
    </row>
    <row r="310" spans="1:14" ht="15.75" thickBot="1">
      <c r="A310" s="71" t="s">
        <v>251</v>
      </c>
      <c r="B310" s="100"/>
      <c r="C310" s="100"/>
      <c r="D310" s="344"/>
      <c r="E310" s="59" t="s">
        <v>252</v>
      </c>
      <c r="F310" s="19">
        <f>SUM(F311+F312+F321+F325+F334+F337)</f>
        <v>41803</v>
      </c>
      <c r="G310" s="19">
        <f>SUM(G311+G312+G321+G325+G334+G337)</f>
        <v>45155</v>
      </c>
      <c r="H310" s="72">
        <f>H311+H312+H321+H325+H334+H337</f>
        <v>53726</v>
      </c>
      <c r="I310" s="70">
        <f>I312+I321+I325+I334+I337</f>
        <v>82763</v>
      </c>
      <c r="J310" s="19">
        <f>J311+J312+J321+J325+J334+J337</f>
        <v>69295</v>
      </c>
      <c r="K310" s="72">
        <f>K312+K321+K325+K334+K337</f>
        <v>60506</v>
      </c>
      <c r="L310" s="70">
        <f>L311+L312+L321+L325+L334+L337</f>
        <v>60506</v>
      </c>
      <c r="M310" s="1016">
        <f>M311+M312+M321+M325+M334+M337</f>
        <v>24771.53</v>
      </c>
      <c r="N310" s="1050">
        <f>(100/L310)*M310</f>
        <v>40.94061745942551</v>
      </c>
    </row>
    <row r="311" spans="1:14" ht="15" hidden="1">
      <c r="A311" s="273">
        <v>610</v>
      </c>
      <c r="B311" s="101"/>
      <c r="C311" s="707"/>
      <c r="D311" s="554" t="s">
        <v>253</v>
      </c>
      <c r="E311" s="600" t="s">
        <v>76</v>
      </c>
      <c r="F311" s="128">
        <v>0</v>
      </c>
      <c r="G311" s="128">
        <v>0</v>
      </c>
      <c r="H311" s="128"/>
      <c r="I311" s="128"/>
      <c r="J311" s="128"/>
      <c r="K311" s="128"/>
      <c r="L311" s="128"/>
      <c r="M311" s="1064"/>
      <c r="N311" s="1052"/>
    </row>
    <row r="312" spans="1:14" ht="15">
      <c r="A312" s="207">
        <v>62</v>
      </c>
      <c r="B312" s="3"/>
      <c r="C312" s="707"/>
      <c r="D312" s="554"/>
      <c r="E312" s="600" t="s">
        <v>77</v>
      </c>
      <c r="F312" s="257">
        <f aca="true" t="shared" si="44" ref="F312:M312">SUM(F313:F320)</f>
        <v>370</v>
      </c>
      <c r="G312" s="257">
        <f t="shared" si="44"/>
        <v>385</v>
      </c>
      <c r="H312" s="653">
        <f t="shared" si="44"/>
        <v>456</v>
      </c>
      <c r="I312" s="136">
        <f t="shared" si="44"/>
        <v>2143</v>
      </c>
      <c r="J312" s="251">
        <f t="shared" si="44"/>
        <v>1940</v>
      </c>
      <c r="K312" s="653">
        <f t="shared" si="44"/>
        <v>456</v>
      </c>
      <c r="L312" s="136">
        <f t="shared" si="44"/>
        <v>456</v>
      </c>
      <c r="M312" s="1065">
        <f t="shared" si="44"/>
        <v>405.64000000000004</v>
      </c>
      <c r="N312" s="1009">
        <f>(100/L312)*M312</f>
        <v>88.95614035087719</v>
      </c>
    </row>
    <row r="313" spans="1:14" ht="15">
      <c r="A313" s="182">
        <v>621000</v>
      </c>
      <c r="B313" s="7"/>
      <c r="C313" s="23">
        <v>41</v>
      </c>
      <c r="D313" s="638" t="s">
        <v>253</v>
      </c>
      <c r="E313" s="579" t="s">
        <v>254</v>
      </c>
      <c r="F313" s="235">
        <v>100</v>
      </c>
      <c r="G313" s="235">
        <v>105</v>
      </c>
      <c r="H313" s="193">
        <v>130</v>
      </c>
      <c r="I313" s="22">
        <v>350</v>
      </c>
      <c r="J313" s="194">
        <v>315</v>
      </c>
      <c r="K313" s="54">
        <v>130</v>
      </c>
      <c r="L313" s="22"/>
      <c r="M313" s="987"/>
      <c r="N313" s="1040"/>
    </row>
    <row r="314" spans="1:14" ht="15">
      <c r="A314" s="182">
        <v>623000</v>
      </c>
      <c r="B314" s="7"/>
      <c r="C314" s="7">
        <v>41</v>
      </c>
      <c r="D314" s="167" t="s">
        <v>253</v>
      </c>
      <c r="E314" s="579" t="s">
        <v>79</v>
      </c>
      <c r="F314" s="514"/>
      <c r="G314" s="514"/>
      <c r="H314" s="37"/>
      <c r="I314" s="13">
        <v>300</v>
      </c>
      <c r="J314" s="196">
        <v>278</v>
      </c>
      <c r="K314" s="37"/>
      <c r="L314" s="13">
        <v>130</v>
      </c>
      <c r="M314" s="1019">
        <v>122.25</v>
      </c>
      <c r="N314" s="1040">
        <f>(100/L314)*M314</f>
        <v>94.03846153846155</v>
      </c>
    </row>
    <row r="315" spans="1:14" ht="15">
      <c r="A315" s="184">
        <v>625001</v>
      </c>
      <c r="B315" s="9"/>
      <c r="C315" s="352">
        <v>41</v>
      </c>
      <c r="D315" s="556" t="s">
        <v>253</v>
      </c>
      <c r="E315" s="359" t="s">
        <v>80</v>
      </c>
      <c r="F315" s="189">
        <v>14</v>
      </c>
      <c r="G315" s="189">
        <v>15</v>
      </c>
      <c r="H315" s="55">
        <v>19</v>
      </c>
      <c r="I315" s="25">
        <v>19</v>
      </c>
      <c r="J315" s="226">
        <v>6</v>
      </c>
      <c r="K315" s="55">
        <v>19</v>
      </c>
      <c r="L315" s="25">
        <v>19</v>
      </c>
      <c r="M315" s="998">
        <v>4.51</v>
      </c>
      <c r="N315" s="1007">
        <f aca="true" t="shared" si="45" ref="N315:N320">(100/L315)*M315</f>
        <v>23.736842105263158</v>
      </c>
    </row>
    <row r="316" spans="1:14" ht="15">
      <c r="A316" s="184">
        <v>625002</v>
      </c>
      <c r="B316" s="9"/>
      <c r="C316" s="14">
        <v>41</v>
      </c>
      <c r="D316" s="557" t="s">
        <v>253</v>
      </c>
      <c r="E316" s="359" t="s">
        <v>81</v>
      </c>
      <c r="F316" s="189">
        <v>153</v>
      </c>
      <c r="G316" s="189">
        <v>160</v>
      </c>
      <c r="H316" s="49">
        <v>182</v>
      </c>
      <c r="I316" s="8">
        <v>900</v>
      </c>
      <c r="J316" s="185">
        <v>830</v>
      </c>
      <c r="K316" s="49">
        <v>182</v>
      </c>
      <c r="L316" s="8">
        <v>182</v>
      </c>
      <c r="M316" s="988">
        <v>171.15</v>
      </c>
      <c r="N316" s="1015">
        <f t="shared" si="45"/>
        <v>94.03846153846155</v>
      </c>
    </row>
    <row r="317" spans="1:14" ht="15">
      <c r="A317" s="184">
        <v>625003</v>
      </c>
      <c r="B317" s="9"/>
      <c r="C317" s="89">
        <v>41</v>
      </c>
      <c r="D317" s="557" t="s">
        <v>253</v>
      </c>
      <c r="E317" s="359" t="s">
        <v>82</v>
      </c>
      <c r="F317" s="514">
        <v>8</v>
      </c>
      <c r="G317" s="514">
        <v>8</v>
      </c>
      <c r="H317" s="49">
        <v>11</v>
      </c>
      <c r="I317" s="8">
        <v>61</v>
      </c>
      <c r="J317" s="185">
        <v>47</v>
      </c>
      <c r="K317" s="49">
        <v>11</v>
      </c>
      <c r="L317" s="8">
        <v>11</v>
      </c>
      <c r="M317" s="988">
        <v>9.78</v>
      </c>
      <c r="N317" s="1006">
        <f t="shared" si="45"/>
        <v>88.9090909090909</v>
      </c>
    </row>
    <row r="318" spans="1:14" ht="15">
      <c r="A318" s="184">
        <v>625004</v>
      </c>
      <c r="B318" s="9"/>
      <c r="C318" s="89">
        <v>41</v>
      </c>
      <c r="D318" s="557" t="s">
        <v>253</v>
      </c>
      <c r="E318" s="359" t="s">
        <v>83</v>
      </c>
      <c r="F318" s="185">
        <v>32</v>
      </c>
      <c r="G318" s="185">
        <v>32</v>
      </c>
      <c r="H318" s="49">
        <v>39</v>
      </c>
      <c r="I318" s="8">
        <v>200</v>
      </c>
      <c r="J318" s="185">
        <v>178</v>
      </c>
      <c r="K318" s="49">
        <v>39</v>
      </c>
      <c r="L318" s="8">
        <v>39</v>
      </c>
      <c r="M318" s="988">
        <v>36.67</v>
      </c>
      <c r="N318" s="1006">
        <f t="shared" si="45"/>
        <v>94.02564102564104</v>
      </c>
    </row>
    <row r="319" spans="1:14" ht="15">
      <c r="A319" s="195">
        <v>625005</v>
      </c>
      <c r="B319" s="9"/>
      <c r="C319" s="14">
        <v>41</v>
      </c>
      <c r="D319" s="557" t="s">
        <v>253</v>
      </c>
      <c r="E319" s="603" t="s">
        <v>84</v>
      </c>
      <c r="F319" s="196">
        <v>11</v>
      </c>
      <c r="G319" s="196">
        <v>11</v>
      </c>
      <c r="H319" s="49">
        <v>13</v>
      </c>
      <c r="I319" s="8">
        <v>13</v>
      </c>
      <c r="J319" s="185">
        <v>4</v>
      </c>
      <c r="K319" s="49">
        <v>13</v>
      </c>
      <c r="L319" s="8">
        <v>13</v>
      </c>
      <c r="M319" s="988">
        <v>3.22</v>
      </c>
      <c r="N319" s="1006">
        <f t="shared" si="45"/>
        <v>24.76923076923077</v>
      </c>
    </row>
    <row r="320" spans="1:14" ht="15">
      <c r="A320" s="192">
        <v>625007</v>
      </c>
      <c r="B320" s="11"/>
      <c r="C320" s="219">
        <v>41</v>
      </c>
      <c r="D320" s="554" t="s">
        <v>253</v>
      </c>
      <c r="E320" s="590" t="s">
        <v>85</v>
      </c>
      <c r="F320" s="605">
        <v>52</v>
      </c>
      <c r="G320" s="605">
        <v>54</v>
      </c>
      <c r="H320" s="37">
        <v>62</v>
      </c>
      <c r="I320" s="13">
        <v>300</v>
      </c>
      <c r="J320" s="196">
        <v>282</v>
      </c>
      <c r="K320" s="37">
        <v>62</v>
      </c>
      <c r="L320" s="13">
        <v>62</v>
      </c>
      <c r="M320" s="1019">
        <v>58.06</v>
      </c>
      <c r="N320" s="1011">
        <f t="shared" si="45"/>
        <v>93.64516129032258</v>
      </c>
    </row>
    <row r="321" spans="1:14" ht="15">
      <c r="A321" s="207">
        <v>632</v>
      </c>
      <c r="B321" s="3"/>
      <c r="C321" s="145"/>
      <c r="D321" s="559"/>
      <c r="E321" s="577" t="s">
        <v>87</v>
      </c>
      <c r="F321" s="178">
        <f aca="true" t="shared" si="46" ref="F321:M321">SUM(F322:F324)</f>
        <v>31733</v>
      </c>
      <c r="G321" s="178">
        <f t="shared" si="46"/>
        <v>27252</v>
      </c>
      <c r="H321" s="5">
        <f t="shared" si="46"/>
        <v>37500</v>
      </c>
      <c r="I321" s="4">
        <f t="shared" si="46"/>
        <v>30689</v>
      </c>
      <c r="J321" s="178">
        <f t="shared" si="46"/>
        <v>25363</v>
      </c>
      <c r="K321" s="5">
        <f t="shared" si="46"/>
        <v>38500</v>
      </c>
      <c r="L321" s="4">
        <f t="shared" si="46"/>
        <v>32940</v>
      </c>
      <c r="M321" s="990">
        <f t="shared" si="46"/>
        <v>11476.390000000001</v>
      </c>
      <c r="N321" s="1009">
        <f>(100/L321)*M321</f>
        <v>34.84028536733455</v>
      </c>
    </row>
    <row r="322" spans="1:14" ht="15">
      <c r="A322" s="182">
        <v>632001</v>
      </c>
      <c r="B322" s="7">
        <v>1</v>
      </c>
      <c r="C322" s="709">
        <v>41</v>
      </c>
      <c r="D322" s="567" t="s">
        <v>253</v>
      </c>
      <c r="E322" s="579" t="s">
        <v>89</v>
      </c>
      <c r="F322" s="183">
        <v>6614</v>
      </c>
      <c r="G322" s="183">
        <v>7084</v>
      </c>
      <c r="H322" s="94">
        <v>9000</v>
      </c>
      <c r="I322" s="6">
        <v>8189</v>
      </c>
      <c r="J322" s="183">
        <v>6732</v>
      </c>
      <c r="K322" s="94">
        <v>9000</v>
      </c>
      <c r="L322" s="6">
        <v>9000</v>
      </c>
      <c r="M322" s="992">
        <v>5137.81</v>
      </c>
      <c r="N322" s="1040">
        <f>(100/L322)*M322</f>
        <v>57.08677777777778</v>
      </c>
    </row>
    <row r="323" spans="1:14" ht="15">
      <c r="A323" s="184">
        <v>632001</v>
      </c>
      <c r="B323" s="7">
        <v>2</v>
      </c>
      <c r="C323" s="221">
        <v>41</v>
      </c>
      <c r="D323" s="556" t="s">
        <v>253</v>
      </c>
      <c r="E323" s="359" t="s">
        <v>90</v>
      </c>
      <c r="F323" s="183">
        <v>23120</v>
      </c>
      <c r="G323" s="183">
        <v>20168</v>
      </c>
      <c r="H323" s="49">
        <v>26500</v>
      </c>
      <c r="I323" s="8">
        <v>19500</v>
      </c>
      <c r="J323" s="185">
        <v>15781</v>
      </c>
      <c r="K323" s="49">
        <v>26500</v>
      </c>
      <c r="L323" s="8">
        <v>20940</v>
      </c>
      <c r="M323" s="988">
        <v>5852.41</v>
      </c>
      <c r="N323" s="1006">
        <f>(100/L323)*M323</f>
        <v>27.94847182425979</v>
      </c>
    </row>
    <row r="324" spans="1:14" ht="15">
      <c r="A324" s="184">
        <v>632002</v>
      </c>
      <c r="B324" s="9"/>
      <c r="C324" s="14">
        <v>41</v>
      </c>
      <c r="D324" s="557" t="s">
        <v>253</v>
      </c>
      <c r="E324" s="359" t="s">
        <v>29</v>
      </c>
      <c r="F324" s="185">
        <v>1999</v>
      </c>
      <c r="G324" s="185"/>
      <c r="H324" s="49">
        <v>2000</v>
      </c>
      <c r="I324" s="8">
        <v>3000</v>
      </c>
      <c r="J324" s="185">
        <v>2850</v>
      </c>
      <c r="K324" s="49">
        <v>3000</v>
      </c>
      <c r="L324" s="8">
        <v>3000</v>
      </c>
      <c r="M324" s="988">
        <v>486.17</v>
      </c>
      <c r="N324" s="1011">
        <f>(100/L324)*M324</f>
        <v>16.205666666666666</v>
      </c>
    </row>
    <row r="325" spans="1:14" ht="15">
      <c r="A325" s="207">
        <v>633</v>
      </c>
      <c r="B325" s="3"/>
      <c r="C325" s="145"/>
      <c r="D325" s="559"/>
      <c r="E325" s="577" t="s">
        <v>94</v>
      </c>
      <c r="F325" s="178">
        <f>SUM(F327:F333)</f>
        <v>6661</v>
      </c>
      <c r="G325" s="178">
        <f>SUM(G327:G333)</f>
        <v>8919</v>
      </c>
      <c r="H325" s="5">
        <f>SUM(H327:H333)</f>
        <v>10700</v>
      </c>
      <c r="I325" s="4">
        <f>SUM(I326:I333)</f>
        <v>27291</v>
      </c>
      <c r="J325" s="178">
        <f>SUM(J326:J333)</f>
        <v>22975</v>
      </c>
      <c r="K325" s="5">
        <f>SUM(K327:K333)</f>
        <v>10700</v>
      </c>
      <c r="L325" s="4">
        <f>SUM(L327:L333)</f>
        <v>15400</v>
      </c>
      <c r="M325" s="990">
        <f>SUM(M327:M333)</f>
        <v>9666.68</v>
      </c>
      <c r="N325" s="1009">
        <f>(100/L325)*M325</f>
        <v>62.77064935064936</v>
      </c>
    </row>
    <row r="326" spans="1:14" ht="15">
      <c r="A326" s="193">
        <v>634004</v>
      </c>
      <c r="B326" s="23">
        <v>2</v>
      </c>
      <c r="C326" s="696">
        <v>41</v>
      </c>
      <c r="D326" s="566" t="s">
        <v>253</v>
      </c>
      <c r="E326" s="578" t="s">
        <v>472</v>
      </c>
      <c r="F326" s="194"/>
      <c r="G326" s="194"/>
      <c r="H326" s="54"/>
      <c r="I326" s="22">
        <v>3250</v>
      </c>
      <c r="J326" s="194">
        <v>2411</v>
      </c>
      <c r="K326" s="54"/>
      <c r="L326" s="22"/>
      <c r="M326" s="987"/>
      <c r="N326" s="975"/>
    </row>
    <row r="327" spans="1:14" ht="15">
      <c r="A327" s="182">
        <v>633006</v>
      </c>
      <c r="B327" s="7"/>
      <c r="C327" s="709">
        <v>41</v>
      </c>
      <c r="D327" s="567" t="s">
        <v>253</v>
      </c>
      <c r="E327" s="579" t="s">
        <v>214</v>
      </c>
      <c r="F327" s="183">
        <v>1064</v>
      </c>
      <c r="G327" s="183">
        <v>2946</v>
      </c>
      <c r="H327" s="94">
        <v>1500</v>
      </c>
      <c r="I327" s="6">
        <v>7200</v>
      </c>
      <c r="J327" s="183">
        <v>6739</v>
      </c>
      <c r="K327" s="94">
        <v>1500</v>
      </c>
      <c r="L327" s="6">
        <v>6200</v>
      </c>
      <c r="M327" s="992">
        <v>5614.35</v>
      </c>
      <c r="N327" s="1006">
        <f>(100/L327)*M327</f>
        <v>90.55403225806452</v>
      </c>
    </row>
    <row r="328" spans="1:14" ht="15">
      <c r="A328" s="182">
        <v>633006</v>
      </c>
      <c r="B328" s="7">
        <v>2</v>
      </c>
      <c r="C328" s="709">
        <v>41</v>
      </c>
      <c r="D328" s="557" t="s">
        <v>253</v>
      </c>
      <c r="E328" s="549" t="s">
        <v>420</v>
      </c>
      <c r="F328" s="183"/>
      <c r="G328" s="183">
        <v>2184</v>
      </c>
      <c r="H328" s="94"/>
      <c r="I328" s="6"/>
      <c r="J328" s="183"/>
      <c r="K328" s="94"/>
      <c r="L328" s="6"/>
      <c r="M328" s="992"/>
      <c r="N328" s="817"/>
    </row>
    <row r="329" spans="1:14" ht="15">
      <c r="A329" s="182">
        <v>633006</v>
      </c>
      <c r="B329" s="7">
        <v>3</v>
      </c>
      <c r="C329" s="709">
        <v>41</v>
      </c>
      <c r="D329" s="557" t="s">
        <v>253</v>
      </c>
      <c r="E329" s="509" t="s">
        <v>101</v>
      </c>
      <c r="F329" s="185">
        <v>104</v>
      </c>
      <c r="G329" s="185">
        <v>6</v>
      </c>
      <c r="H329" s="49">
        <v>200</v>
      </c>
      <c r="I329" s="8">
        <v>221</v>
      </c>
      <c r="J329" s="185">
        <v>220</v>
      </c>
      <c r="K329" s="49">
        <v>200</v>
      </c>
      <c r="L329" s="8">
        <v>200</v>
      </c>
      <c r="M329" s="988">
        <v>107.3</v>
      </c>
      <c r="N329" s="1007">
        <f>(100/L329)*M329</f>
        <v>53.65</v>
      </c>
    </row>
    <row r="330" spans="1:21" ht="15">
      <c r="A330" s="182">
        <v>633006</v>
      </c>
      <c r="B330" s="7">
        <v>7</v>
      </c>
      <c r="C330" s="709">
        <v>41</v>
      </c>
      <c r="D330" s="557" t="s">
        <v>253</v>
      </c>
      <c r="E330" s="509" t="s">
        <v>255</v>
      </c>
      <c r="F330" s="183"/>
      <c r="G330" s="183"/>
      <c r="H330" s="94"/>
      <c r="I330" s="6">
        <v>4400</v>
      </c>
      <c r="J330" s="183">
        <v>4392</v>
      </c>
      <c r="K330" s="94"/>
      <c r="L330" s="6"/>
      <c r="M330" s="992"/>
      <c r="N330" s="975"/>
      <c r="U330" s="51"/>
    </row>
    <row r="331" spans="1:14" ht="15">
      <c r="A331" s="182">
        <v>633006</v>
      </c>
      <c r="B331" s="7">
        <v>12</v>
      </c>
      <c r="C331" s="221">
        <v>41</v>
      </c>
      <c r="D331" s="555" t="s">
        <v>253</v>
      </c>
      <c r="E331" s="509" t="s">
        <v>256</v>
      </c>
      <c r="F331" s="183">
        <v>125</v>
      </c>
      <c r="G331" s="183"/>
      <c r="H331" s="94">
        <v>4000</v>
      </c>
      <c r="I331" s="6">
        <v>4000</v>
      </c>
      <c r="J331" s="183">
        <v>2017</v>
      </c>
      <c r="K331" s="94">
        <v>4000</v>
      </c>
      <c r="L331" s="6">
        <v>4000</v>
      </c>
      <c r="M331" s="992">
        <v>2104.7</v>
      </c>
      <c r="N331" s="1007">
        <f>(100/L331)*M331</f>
        <v>52.6175</v>
      </c>
    </row>
    <row r="332" spans="1:14" ht="15">
      <c r="A332" s="184">
        <v>633010</v>
      </c>
      <c r="B332" s="9"/>
      <c r="C332" s="352">
        <v>41</v>
      </c>
      <c r="D332" s="556" t="s">
        <v>253</v>
      </c>
      <c r="E332" s="509" t="s">
        <v>473</v>
      </c>
      <c r="F332" s="185"/>
      <c r="G332" s="185"/>
      <c r="H332" s="49"/>
      <c r="I332" s="8">
        <v>1220</v>
      </c>
      <c r="J332" s="185">
        <v>1165</v>
      </c>
      <c r="K332" s="49"/>
      <c r="L332" s="8"/>
      <c r="M332" s="988"/>
      <c r="N332" s="817"/>
    </row>
    <row r="333" spans="1:14" ht="15">
      <c r="A333" s="192">
        <v>633016</v>
      </c>
      <c r="B333" s="33"/>
      <c r="C333" s="140">
        <v>41</v>
      </c>
      <c r="D333" s="558" t="s">
        <v>257</v>
      </c>
      <c r="E333" s="560" t="s">
        <v>258</v>
      </c>
      <c r="F333" s="187">
        <v>5368</v>
      </c>
      <c r="G333" s="187">
        <v>3783</v>
      </c>
      <c r="H333" s="83">
        <v>5000</v>
      </c>
      <c r="I333" s="83">
        <v>7000</v>
      </c>
      <c r="J333" s="187">
        <v>6031</v>
      </c>
      <c r="K333" s="83">
        <v>5000</v>
      </c>
      <c r="L333" s="83">
        <v>5000</v>
      </c>
      <c r="M333" s="1054">
        <v>1840.33</v>
      </c>
      <c r="N333" s="1015">
        <f>(100/L333)*M333</f>
        <v>36.806599999999996</v>
      </c>
    </row>
    <row r="334" spans="1:14" ht="15">
      <c r="A334" s="207">
        <v>635</v>
      </c>
      <c r="B334" s="3"/>
      <c r="C334" s="145"/>
      <c r="D334" s="559"/>
      <c r="E334" s="548" t="s">
        <v>126</v>
      </c>
      <c r="F334" s="178">
        <f>SUM(F335:F335)</f>
        <v>176</v>
      </c>
      <c r="G334" s="178">
        <f>SUM(G335:G335)</f>
        <v>230</v>
      </c>
      <c r="H334" s="5">
        <f>H335</f>
        <v>1000</v>
      </c>
      <c r="I334" s="4">
        <f>I335</f>
        <v>1500</v>
      </c>
      <c r="J334" s="178">
        <f>J335</f>
        <v>1200</v>
      </c>
      <c r="K334" s="5">
        <f>K335</f>
        <v>1000</v>
      </c>
      <c r="L334" s="4">
        <v>1110</v>
      </c>
      <c r="M334" s="990">
        <v>469.2</v>
      </c>
      <c r="N334" s="1009">
        <f>(100/L334)*M334</f>
        <v>42.27027027027027</v>
      </c>
    </row>
    <row r="335" spans="1:14" ht="15">
      <c r="A335" s="182">
        <v>635006</v>
      </c>
      <c r="B335" s="78">
        <v>1</v>
      </c>
      <c r="C335" s="120">
        <v>41</v>
      </c>
      <c r="D335" s="559" t="s">
        <v>253</v>
      </c>
      <c r="E335" s="551" t="s">
        <v>133</v>
      </c>
      <c r="F335" s="183">
        <v>176</v>
      </c>
      <c r="G335" s="183">
        <v>230</v>
      </c>
      <c r="H335" s="94">
        <v>1000</v>
      </c>
      <c r="I335" s="94">
        <v>1500</v>
      </c>
      <c r="J335" s="183">
        <v>1200</v>
      </c>
      <c r="K335" s="94">
        <v>1000</v>
      </c>
      <c r="L335" s="94">
        <v>1000</v>
      </c>
      <c r="M335" s="1046">
        <v>360</v>
      </c>
      <c r="N335" s="1042">
        <f>(100/L335)*M335</f>
        <v>36</v>
      </c>
    </row>
    <row r="336" spans="1:14" ht="15">
      <c r="A336" s="195">
        <v>635006</v>
      </c>
      <c r="B336" s="11">
        <v>2</v>
      </c>
      <c r="C336" s="219">
        <v>41</v>
      </c>
      <c r="D336" s="554" t="s">
        <v>253</v>
      </c>
      <c r="E336" s="550" t="s">
        <v>132</v>
      </c>
      <c r="F336" s="196"/>
      <c r="G336" s="196"/>
      <c r="H336" s="37"/>
      <c r="I336" s="37"/>
      <c r="J336" s="196"/>
      <c r="K336" s="37"/>
      <c r="L336" s="37">
        <v>110</v>
      </c>
      <c r="M336" s="994">
        <v>109.2</v>
      </c>
      <c r="N336" s="1015">
        <f>(100/L336)*M336</f>
        <v>99.27272727272727</v>
      </c>
    </row>
    <row r="337" spans="1:14" ht="15">
      <c r="A337" s="207">
        <v>637</v>
      </c>
      <c r="B337" s="74"/>
      <c r="C337" s="707"/>
      <c r="D337" s="554"/>
      <c r="E337" s="547" t="s">
        <v>138</v>
      </c>
      <c r="F337" s="178">
        <f>SUM(F338:F347)</f>
        <v>2863</v>
      </c>
      <c r="G337" s="178">
        <f>SUM(G338:G347)</f>
        <v>8369</v>
      </c>
      <c r="H337" s="5">
        <f>SUM(H338:H347)</f>
        <v>4070</v>
      </c>
      <c r="I337" s="4">
        <f>SUM(I338:I347)</f>
        <v>21140</v>
      </c>
      <c r="J337" s="178">
        <f>SUM(J338:J347)</f>
        <v>17817</v>
      </c>
      <c r="K337" s="5">
        <f>SUM(K338:K348)</f>
        <v>9850</v>
      </c>
      <c r="L337" s="4">
        <f>SUM(L338:L348)</f>
        <v>10600</v>
      </c>
      <c r="M337" s="990">
        <f>SUM(M338:M348)</f>
        <v>2753.62</v>
      </c>
      <c r="N337" s="1009">
        <f>(100/L337)*M337</f>
        <v>25.97754716981132</v>
      </c>
    </row>
    <row r="338" spans="1:14" ht="15">
      <c r="A338" s="214">
        <v>637005</v>
      </c>
      <c r="B338" s="23">
        <v>40</v>
      </c>
      <c r="C338" s="696">
        <v>41</v>
      </c>
      <c r="D338" s="566" t="s">
        <v>259</v>
      </c>
      <c r="E338" s="562" t="s">
        <v>260</v>
      </c>
      <c r="F338" s="235"/>
      <c r="G338" s="235"/>
      <c r="H338" s="598"/>
      <c r="I338" s="114">
        <v>5000</v>
      </c>
      <c r="J338" s="235">
        <v>3816</v>
      </c>
      <c r="K338" s="598"/>
      <c r="L338" s="114"/>
      <c r="M338" s="1023"/>
      <c r="N338" s="978"/>
    </row>
    <row r="339" spans="1:14" ht="0.75" customHeight="1">
      <c r="A339" s="182">
        <v>637002</v>
      </c>
      <c r="B339" s="7"/>
      <c r="C339" s="709">
        <v>41</v>
      </c>
      <c r="D339" s="567" t="s">
        <v>253</v>
      </c>
      <c r="E339" s="549" t="s">
        <v>435</v>
      </c>
      <c r="F339" s="514"/>
      <c r="G339" s="514"/>
      <c r="H339" s="652"/>
      <c r="I339" s="12"/>
      <c r="J339" s="514"/>
      <c r="K339" s="652"/>
      <c r="L339" s="12"/>
      <c r="M339" s="997"/>
      <c r="N339" s="978"/>
    </row>
    <row r="340" spans="1:14" ht="15">
      <c r="A340" s="182">
        <v>637002</v>
      </c>
      <c r="B340" s="7">
        <v>1</v>
      </c>
      <c r="C340" s="709">
        <v>41</v>
      </c>
      <c r="D340" s="557" t="s">
        <v>253</v>
      </c>
      <c r="E340" s="549" t="s">
        <v>261</v>
      </c>
      <c r="F340" s="183">
        <v>1000</v>
      </c>
      <c r="G340" s="183">
        <v>1000</v>
      </c>
      <c r="H340" s="94">
        <v>1000</v>
      </c>
      <c r="I340" s="6">
        <v>1250</v>
      </c>
      <c r="J340" s="183">
        <v>1244</v>
      </c>
      <c r="K340" s="94">
        <v>1000</v>
      </c>
      <c r="L340" s="6">
        <v>1000</v>
      </c>
      <c r="M340" s="992"/>
      <c r="N340" s="1006">
        <f aca="true" t="shared" si="47" ref="N340:N345">(100/L340)*M340</f>
        <v>0</v>
      </c>
    </row>
    <row r="341" spans="1:14" ht="15">
      <c r="A341" s="182">
        <v>637002</v>
      </c>
      <c r="B341" s="7">
        <v>2</v>
      </c>
      <c r="C341" s="709">
        <v>41</v>
      </c>
      <c r="D341" s="567" t="s">
        <v>253</v>
      </c>
      <c r="E341" s="549" t="s">
        <v>421</v>
      </c>
      <c r="F341" s="183"/>
      <c r="G341" s="183">
        <v>5413</v>
      </c>
      <c r="H341" s="94"/>
      <c r="I341" s="6">
        <v>5200</v>
      </c>
      <c r="J341" s="183">
        <v>5123</v>
      </c>
      <c r="K341" s="94">
        <v>6000</v>
      </c>
      <c r="L341" s="6">
        <v>6000</v>
      </c>
      <c r="M341" s="992"/>
      <c r="N341" s="1006">
        <f t="shared" si="47"/>
        <v>0</v>
      </c>
    </row>
    <row r="342" spans="1:14" ht="15">
      <c r="A342" s="182">
        <v>637004</v>
      </c>
      <c r="B342" s="7"/>
      <c r="C342" s="709">
        <v>41</v>
      </c>
      <c r="D342" s="567" t="s">
        <v>253</v>
      </c>
      <c r="E342" s="549" t="s">
        <v>262</v>
      </c>
      <c r="F342" s="183">
        <v>125</v>
      </c>
      <c r="G342" s="183">
        <v>21</v>
      </c>
      <c r="H342" s="49">
        <v>200</v>
      </c>
      <c r="I342" s="8">
        <v>1500</v>
      </c>
      <c r="J342" s="185">
        <v>115</v>
      </c>
      <c r="K342" s="49">
        <v>200</v>
      </c>
      <c r="L342" s="8">
        <v>200</v>
      </c>
      <c r="M342" s="988">
        <v>112.7</v>
      </c>
      <c r="N342" s="1006">
        <f t="shared" si="47"/>
        <v>56.35</v>
      </c>
    </row>
    <row r="343" spans="1:14" ht="15">
      <c r="A343" s="182">
        <v>637004</v>
      </c>
      <c r="B343" s="7">
        <v>4</v>
      </c>
      <c r="C343" s="709">
        <v>41</v>
      </c>
      <c r="D343" s="567" t="s">
        <v>253</v>
      </c>
      <c r="E343" s="549" t="s">
        <v>518</v>
      </c>
      <c r="F343" s="183">
        <v>180</v>
      </c>
      <c r="G343" s="183">
        <v>381</v>
      </c>
      <c r="H343" s="49">
        <v>1000</v>
      </c>
      <c r="I343" s="8">
        <v>1000</v>
      </c>
      <c r="J343" s="185">
        <v>730</v>
      </c>
      <c r="K343" s="49"/>
      <c r="L343" s="8">
        <v>500</v>
      </c>
      <c r="M343" s="988">
        <v>432</v>
      </c>
      <c r="N343" s="1006">
        <f t="shared" si="47"/>
        <v>86.4</v>
      </c>
    </row>
    <row r="344" spans="1:14" ht="15">
      <c r="A344" s="184">
        <v>637004</v>
      </c>
      <c r="B344" s="9">
        <v>5</v>
      </c>
      <c r="C344" s="14">
        <v>41</v>
      </c>
      <c r="D344" s="557" t="s">
        <v>253</v>
      </c>
      <c r="E344" s="509" t="s">
        <v>142</v>
      </c>
      <c r="F344" s="185">
        <v>305</v>
      </c>
      <c r="G344" s="185">
        <v>250</v>
      </c>
      <c r="H344" s="94">
        <v>350</v>
      </c>
      <c r="I344" s="6">
        <v>470</v>
      </c>
      <c r="J344" s="183">
        <v>470</v>
      </c>
      <c r="K344" s="49">
        <v>500</v>
      </c>
      <c r="L344" s="8">
        <v>750</v>
      </c>
      <c r="M344" s="988">
        <v>700.82</v>
      </c>
      <c r="N344" s="1007">
        <f t="shared" si="47"/>
        <v>93.44266666666667</v>
      </c>
    </row>
    <row r="345" spans="1:14" ht="15">
      <c r="A345" s="182">
        <v>637013</v>
      </c>
      <c r="B345" s="7"/>
      <c r="C345" s="709">
        <v>41</v>
      </c>
      <c r="D345" s="557" t="s">
        <v>257</v>
      </c>
      <c r="E345" s="509" t="s">
        <v>263</v>
      </c>
      <c r="F345" s="196"/>
      <c r="G345" s="196"/>
      <c r="H345" s="94"/>
      <c r="I345" s="6"/>
      <c r="J345" s="183"/>
      <c r="K345" s="94">
        <v>350</v>
      </c>
      <c r="L345" s="6">
        <v>350</v>
      </c>
      <c r="M345" s="992"/>
      <c r="N345" s="1015">
        <f t="shared" si="47"/>
        <v>0</v>
      </c>
    </row>
    <row r="346" spans="1:14" ht="15">
      <c r="A346" s="182">
        <v>637031</v>
      </c>
      <c r="B346" s="7"/>
      <c r="C346" s="709"/>
      <c r="D346" s="557" t="s">
        <v>253</v>
      </c>
      <c r="E346" s="509" t="s">
        <v>264</v>
      </c>
      <c r="F346" s="185">
        <v>212</v>
      </c>
      <c r="G346" s="185"/>
      <c r="H346" s="94">
        <v>220</v>
      </c>
      <c r="I346" s="6">
        <v>220</v>
      </c>
      <c r="J346" s="183">
        <v>212</v>
      </c>
      <c r="K346" s="94"/>
      <c r="L346" s="6"/>
      <c r="M346" s="992"/>
      <c r="N346" s="817"/>
    </row>
    <row r="347" spans="1:14" ht="15">
      <c r="A347" s="184">
        <v>637015</v>
      </c>
      <c r="B347" s="9"/>
      <c r="C347" s="14">
        <v>41</v>
      </c>
      <c r="D347" s="557" t="s">
        <v>75</v>
      </c>
      <c r="E347" s="509" t="s">
        <v>155</v>
      </c>
      <c r="F347" s="817">
        <v>1041</v>
      </c>
      <c r="G347" s="185">
        <v>1304</v>
      </c>
      <c r="H347" s="49">
        <v>1300</v>
      </c>
      <c r="I347" s="8">
        <v>6500</v>
      </c>
      <c r="J347" s="185">
        <v>6107</v>
      </c>
      <c r="K347" s="94">
        <v>500</v>
      </c>
      <c r="L347" s="6">
        <v>500</v>
      </c>
      <c r="M347" s="992">
        <v>285.6</v>
      </c>
      <c r="N347" s="1007">
        <f>(100/L347)*M347</f>
        <v>57.120000000000005</v>
      </c>
    </row>
    <row r="348" spans="1:14" ht="15">
      <c r="A348" s="192">
        <v>637027</v>
      </c>
      <c r="B348" s="33"/>
      <c r="C348" s="140">
        <v>41</v>
      </c>
      <c r="D348" s="558" t="s">
        <v>253</v>
      </c>
      <c r="E348" s="560" t="s">
        <v>161</v>
      </c>
      <c r="F348" s="1139"/>
      <c r="G348" s="1140"/>
      <c r="H348" s="561"/>
      <c r="I348" s="24"/>
      <c r="J348" s="225"/>
      <c r="K348" s="83">
        <v>1300</v>
      </c>
      <c r="L348" s="10">
        <v>1300</v>
      </c>
      <c r="M348" s="989">
        <v>1222.5</v>
      </c>
      <c r="N348" s="1015">
        <f>(100/L348)*M348</f>
        <v>94.03846153846155</v>
      </c>
    </row>
    <row r="349" spans="1:14" ht="15.75" thickBot="1">
      <c r="A349" s="213"/>
      <c r="B349" s="28"/>
      <c r="C349" s="711"/>
      <c r="D349" s="583"/>
      <c r="E349" s="608"/>
      <c r="F349" s="242"/>
      <c r="G349" s="242"/>
      <c r="H349" s="1137"/>
      <c r="I349" s="1138"/>
      <c r="J349" s="242"/>
      <c r="K349" s="108"/>
      <c r="L349" s="99"/>
      <c r="M349" s="1053"/>
      <c r="N349" s="1014"/>
    </row>
    <row r="350" spans="1:14" ht="15" customHeight="1" thickBot="1">
      <c r="A350" s="199" t="s">
        <v>354</v>
      </c>
      <c r="B350" s="18"/>
      <c r="C350" s="706"/>
      <c r="D350" s="553"/>
      <c r="E350" s="546" t="s">
        <v>265</v>
      </c>
      <c r="F350" s="19">
        <f>SUM(F351+F352+F360+F365)</f>
        <v>2539</v>
      </c>
      <c r="G350" s="19">
        <f>SUM(G351+G352+G360+G365)</f>
        <v>2219</v>
      </c>
      <c r="H350" s="72">
        <f>H352+H360+H365</f>
        <v>1665</v>
      </c>
      <c r="I350" s="70">
        <f>I351+I352+I360+I365</f>
        <v>1665</v>
      </c>
      <c r="J350" s="19">
        <f>J351+J352+J360+J365</f>
        <v>1458</v>
      </c>
      <c r="K350" s="72">
        <f>K351+K352+K360+K365</f>
        <v>1665</v>
      </c>
      <c r="L350" s="70">
        <f>L351+L352+L360+L365</f>
        <v>1665</v>
      </c>
      <c r="M350" s="1016">
        <f>M351+M352+M360+M365</f>
        <v>805.66</v>
      </c>
      <c r="N350" s="1050">
        <f>(100/L350)*M350</f>
        <v>48.387987987987984</v>
      </c>
    </row>
    <row r="351" spans="1:14" ht="15" hidden="1">
      <c r="A351" s="278">
        <v>610</v>
      </c>
      <c r="B351" s="101"/>
      <c r="C351" s="101"/>
      <c r="D351" s="107" t="s">
        <v>253</v>
      </c>
      <c r="E351" s="607" t="s">
        <v>76</v>
      </c>
      <c r="F351" s="250">
        <v>0</v>
      </c>
      <c r="G351" s="250">
        <v>0</v>
      </c>
      <c r="H351" s="624"/>
      <c r="I351" s="128"/>
      <c r="J351" s="250"/>
      <c r="K351" s="624"/>
      <c r="L351" s="128"/>
      <c r="M351" s="1064"/>
      <c r="N351" s="1052"/>
    </row>
    <row r="352" spans="1:14" ht="15">
      <c r="A352" s="177">
        <v>62</v>
      </c>
      <c r="B352" s="3"/>
      <c r="C352" s="152"/>
      <c r="D352" s="586"/>
      <c r="E352" s="577" t="s">
        <v>77</v>
      </c>
      <c r="F352" s="252">
        <f aca="true" t="shared" si="48" ref="F352:M352">SUM(F353:F359)</f>
        <v>377</v>
      </c>
      <c r="G352" s="252">
        <f t="shared" si="48"/>
        <v>519</v>
      </c>
      <c r="H352" s="654">
        <f t="shared" si="48"/>
        <v>395</v>
      </c>
      <c r="I352" s="139">
        <f t="shared" si="48"/>
        <v>395</v>
      </c>
      <c r="J352" s="252">
        <f t="shared" si="48"/>
        <v>379</v>
      </c>
      <c r="K352" s="654">
        <f t="shared" si="48"/>
        <v>395</v>
      </c>
      <c r="L352" s="139">
        <f t="shared" si="48"/>
        <v>395</v>
      </c>
      <c r="M352" s="1066">
        <f t="shared" si="48"/>
        <v>188.7</v>
      </c>
      <c r="N352" s="1009">
        <f>(100/L352)*M352</f>
        <v>47.77215189873418</v>
      </c>
    </row>
    <row r="353" spans="1:14" ht="15">
      <c r="A353" s="193">
        <v>621000</v>
      </c>
      <c r="B353" s="23">
        <v>1</v>
      </c>
      <c r="C353" s="696">
        <v>41</v>
      </c>
      <c r="D353" s="566" t="s">
        <v>253</v>
      </c>
      <c r="E353" s="578" t="s">
        <v>266</v>
      </c>
      <c r="F353" s="235">
        <v>108</v>
      </c>
      <c r="G353" s="235">
        <v>130</v>
      </c>
      <c r="H353" s="598">
        <v>110</v>
      </c>
      <c r="I353" s="114">
        <v>110</v>
      </c>
      <c r="J353" s="235">
        <v>108</v>
      </c>
      <c r="K353" s="598">
        <v>110</v>
      </c>
      <c r="L353" s="114">
        <v>110</v>
      </c>
      <c r="M353" s="1023">
        <v>54</v>
      </c>
      <c r="N353" s="1040">
        <f aca="true" t="shared" si="49" ref="N353:N359">(100/L353)*M353</f>
        <v>49.090909090909086</v>
      </c>
    </row>
    <row r="354" spans="1:14" ht="15">
      <c r="A354" s="184">
        <v>625001</v>
      </c>
      <c r="B354" s="9">
        <v>1</v>
      </c>
      <c r="C354" s="221">
        <v>41</v>
      </c>
      <c r="D354" s="555" t="s">
        <v>253</v>
      </c>
      <c r="E354" s="656" t="s">
        <v>80</v>
      </c>
      <c r="F354" s="189">
        <v>15</v>
      </c>
      <c r="G354" s="189">
        <v>13</v>
      </c>
      <c r="H354" s="569">
        <v>16</v>
      </c>
      <c r="I354" s="56">
        <v>16</v>
      </c>
      <c r="J354" s="189">
        <v>16</v>
      </c>
      <c r="K354" s="569">
        <v>16</v>
      </c>
      <c r="L354" s="56">
        <v>16</v>
      </c>
      <c r="M354" s="996">
        <v>7.56</v>
      </c>
      <c r="N354" s="1006">
        <f t="shared" si="49"/>
        <v>47.25</v>
      </c>
    </row>
    <row r="355" spans="1:14" ht="15">
      <c r="A355" s="182">
        <v>625002</v>
      </c>
      <c r="B355" s="7">
        <v>1</v>
      </c>
      <c r="C355" s="14">
        <v>41</v>
      </c>
      <c r="D355" s="557" t="s">
        <v>253</v>
      </c>
      <c r="E355" s="359" t="s">
        <v>81</v>
      </c>
      <c r="F355" s="189">
        <v>151</v>
      </c>
      <c r="G355" s="189">
        <v>225</v>
      </c>
      <c r="H355" s="569">
        <v>160</v>
      </c>
      <c r="I355" s="56">
        <v>160</v>
      </c>
      <c r="J355" s="189">
        <v>151</v>
      </c>
      <c r="K355" s="569">
        <v>160</v>
      </c>
      <c r="L355" s="56">
        <v>160</v>
      </c>
      <c r="M355" s="996">
        <v>75.6</v>
      </c>
      <c r="N355" s="1006">
        <f t="shared" si="49"/>
        <v>47.25</v>
      </c>
    </row>
    <row r="356" spans="1:14" ht="15">
      <c r="A356" s="184">
        <v>625003</v>
      </c>
      <c r="B356" s="9">
        <v>1</v>
      </c>
      <c r="C356" s="14">
        <v>41</v>
      </c>
      <c r="D356" s="557" t="s">
        <v>253</v>
      </c>
      <c r="E356" s="359" t="s">
        <v>82</v>
      </c>
      <c r="F356" s="189">
        <v>9</v>
      </c>
      <c r="G356" s="189">
        <v>14</v>
      </c>
      <c r="H356" s="569">
        <v>10</v>
      </c>
      <c r="I356" s="56">
        <v>10</v>
      </c>
      <c r="J356" s="189">
        <v>9</v>
      </c>
      <c r="K356" s="569">
        <v>10</v>
      </c>
      <c r="L356" s="56">
        <v>10</v>
      </c>
      <c r="M356" s="996">
        <v>4.32</v>
      </c>
      <c r="N356" s="1006">
        <f t="shared" si="49"/>
        <v>43.2</v>
      </c>
    </row>
    <row r="357" spans="1:14" ht="15">
      <c r="A357" s="184">
        <v>625004</v>
      </c>
      <c r="B357" s="34">
        <v>1</v>
      </c>
      <c r="C357" s="89">
        <v>41</v>
      </c>
      <c r="D357" s="557" t="s">
        <v>253</v>
      </c>
      <c r="E357" s="359" t="s">
        <v>83</v>
      </c>
      <c r="F357" s="185">
        <v>32</v>
      </c>
      <c r="G357" s="185">
        <v>51</v>
      </c>
      <c r="H357" s="49">
        <v>35</v>
      </c>
      <c r="I357" s="8">
        <v>35</v>
      </c>
      <c r="J357" s="185">
        <v>33</v>
      </c>
      <c r="K357" s="49">
        <v>35</v>
      </c>
      <c r="L357" s="8">
        <v>35</v>
      </c>
      <c r="M357" s="988">
        <v>16.2</v>
      </c>
      <c r="N357" s="1068">
        <f t="shared" si="49"/>
        <v>46.285714285714285</v>
      </c>
    </row>
    <row r="358" spans="1:14" ht="15">
      <c r="A358" s="184">
        <v>625005</v>
      </c>
      <c r="B358" s="34">
        <v>1</v>
      </c>
      <c r="C358" s="89">
        <v>41</v>
      </c>
      <c r="D358" s="557" t="s">
        <v>253</v>
      </c>
      <c r="E358" s="359" t="s">
        <v>84</v>
      </c>
      <c r="F358" s="185">
        <v>11</v>
      </c>
      <c r="G358" s="185">
        <v>9</v>
      </c>
      <c r="H358" s="49">
        <v>11</v>
      </c>
      <c r="I358" s="8">
        <v>11</v>
      </c>
      <c r="J358" s="185">
        <v>10</v>
      </c>
      <c r="K358" s="49">
        <v>11</v>
      </c>
      <c r="L358" s="8">
        <v>11</v>
      </c>
      <c r="M358" s="988">
        <v>5.4</v>
      </c>
      <c r="N358" s="1068">
        <f t="shared" si="49"/>
        <v>49.0909090909091</v>
      </c>
    </row>
    <row r="359" spans="1:14" ht="15">
      <c r="A359" s="186">
        <v>625007</v>
      </c>
      <c r="B359" s="11">
        <v>1</v>
      </c>
      <c r="C359" s="219">
        <v>41</v>
      </c>
      <c r="D359" s="558" t="s">
        <v>253</v>
      </c>
      <c r="E359" s="574" t="s">
        <v>267</v>
      </c>
      <c r="F359" s="236">
        <v>51</v>
      </c>
      <c r="G359" s="236">
        <v>77</v>
      </c>
      <c r="H359" s="576">
        <v>53</v>
      </c>
      <c r="I359" s="90">
        <v>53</v>
      </c>
      <c r="J359" s="236">
        <v>52</v>
      </c>
      <c r="K359" s="576">
        <v>53</v>
      </c>
      <c r="L359" s="90">
        <v>53</v>
      </c>
      <c r="M359" s="1025">
        <v>25.62</v>
      </c>
      <c r="N359" s="1011">
        <f t="shared" si="49"/>
        <v>48.339622641509436</v>
      </c>
    </row>
    <row r="360" spans="1:14" ht="15">
      <c r="A360" s="177">
        <v>633</v>
      </c>
      <c r="B360" s="77"/>
      <c r="C360" s="86"/>
      <c r="D360" s="559"/>
      <c r="E360" s="577" t="s">
        <v>94</v>
      </c>
      <c r="F360" s="178">
        <f>SUM(F361:F364)</f>
        <v>1082</v>
      </c>
      <c r="G360" s="178">
        <f>SUM(G361:G364)</f>
        <v>0</v>
      </c>
      <c r="H360" s="5">
        <v>170</v>
      </c>
      <c r="I360" s="4">
        <f>SUM(I361:I364)</f>
        <v>170</v>
      </c>
      <c r="J360" s="178">
        <f>SUM(J361:J364)</f>
        <v>0</v>
      </c>
      <c r="K360" s="5">
        <f>SUM(K361:K364)</f>
        <v>170</v>
      </c>
      <c r="L360" s="4">
        <f>SUM(L361:L364)</f>
        <v>170</v>
      </c>
      <c r="M360" s="990">
        <f>SUM(M361:M364)</f>
        <v>76.96</v>
      </c>
      <c r="N360" s="1009">
        <f>(100/L360)*M360</f>
        <v>45.27058823529411</v>
      </c>
    </row>
    <row r="361" spans="1:14" ht="15">
      <c r="A361" s="182">
        <v>633009</v>
      </c>
      <c r="B361" s="53">
        <v>1</v>
      </c>
      <c r="C361" s="88">
        <v>41</v>
      </c>
      <c r="D361" s="567" t="s">
        <v>253</v>
      </c>
      <c r="E361" s="579" t="s">
        <v>172</v>
      </c>
      <c r="F361" s="183">
        <v>1060</v>
      </c>
      <c r="G361" s="183"/>
      <c r="H361" s="94">
        <v>150</v>
      </c>
      <c r="I361" s="6">
        <v>150</v>
      </c>
      <c r="J361" s="183"/>
      <c r="K361" s="94">
        <v>150</v>
      </c>
      <c r="L361" s="6">
        <v>90</v>
      </c>
      <c r="M361" s="992"/>
      <c r="N361" s="1040">
        <f>(100/L361)*M361</f>
        <v>0</v>
      </c>
    </row>
    <row r="362" spans="1:14" ht="15" hidden="1">
      <c r="A362" s="184">
        <v>633006</v>
      </c>
      <c r="B362" s="9">
        <v>1</v>
      </c>
      <c r="C362" s="221"/>
      <c r="D362" s="555" t="s">
        <v>253</v>
      </c>
      <c r="E362" s="359" t="s">
        <v>99</v>
      </c>
      <c r="F362" s="185">
        <v>0</v>
      </c>
      <c r="G362" s="185"/>
      <c r="H362" s="49">
        <v>0</v>
      </c>
      <c r="I362" s="8">
        <v>0</v>
      </c>
      <c r="J362" s="185"/>
      <c r="K362" s="49">
        <v>0</v>
      </c>
      <c r="L362" s="8">
        <v>0</v>
      </c>
      <c r="M362" s="988"/>
      <c r="N362" s="1048"/>
    </row>
    <row r="363" spans="1:14" ht="15" hidden="1">
      <c r="A363" s="184">
        <v>633006</v>
      </c>
      <c r="B363" s="9">
        <v>3</v>
      </c>
      <c r="C363" s="14"/>
      <c r="D363" s="557" t="s">
        <v>253</v>
      </c>
      <c r="E363" s="359" t="s">
        <v>101</v>
      </c>
      <c r="F363" s="185">
        <v>0</v>
      </c>
      <c r="G363" s="185">
        <v>0</v>
      </c>
      <c r="H363" s="49">
        <v>0</v>
      </c>
      <c r="I363" s="8">
        <v>0</v>
      </c>
      <c r="J363" s="185"/>
      <c r="K363" s="49">
        <v>0</v>
      </c>
      <c r="L363" s="8">
        <v>0</v>
      </c>
      <c r="M363" s="988"/>
      <c r="N363" s="975"/>
    </row>
    <row r="364" spans="1:14" ht="15">
      <c r="A364" s="192">
        <v>633006</v>
      </c>
      <c r="B364" s="33">
        <v>1</v>
      </c>
      <c r="C364" s="219">
        <v>41</v>
      </c>
      <c r="D364" s="554" t="s">
        <v>253</v>
      </c>
      <c r="E364" s="590" t="s">
        <v>102</v>
      </c>
      <c r="F364" s="225">
        <v>22</v>
      </c>
      <c r="G364" s="225"/>
      <c r="H364" s="561">
        <v>20</v>
      </c>
      <c r="I364" s="24">
        <v>20</v>
      </c>
      <c r="J364" s="225"/>
      <c r="K364" s="561">
        <v>20</v>
      </c>
      <c r="L364" s="24">
        <v>80</v>
      </c>
      <c r="M364" s="995">
        <v>76.96</v>
      </c>
      <c r="N364" s="1040">
        <f>(100/L364)*M364</f>
        <v>96.19999999999999</v>
      </c>
    </row>
    <row r="365" spans="1:14" ht="15">
      <c r="A365" s="215">
        <v>637</v>
      </c>
      <c r="B365" s="74"/>
      <c r="C365" s="707"/>
      <c r="D365" s="559"/>
      <c r="E365" s="577" t="s">
        <v>138</v>
      </c>
      <c r="F365" s="178">
        <f>SUM(F366:F367)</f>
        <v>1080</v>
      </c>
      <c r="G365" s="178">
        <f>SUM(G366:G367)</f>
        <v>1700</v>
      </c>
      <c r="H365" s="75">
        <f aca="true" t="shared" si="50" ref="H365:M365">H366+H367</f>
        <v>1100</v>
      </c>
      <c r="I365" s="73">
        <f t="shared" si="50"/>
        <v>1100</v>
      </c>
      <c r="J365" s="178">
        <f t="shared" si="50"/>
        <v>1079</v>
      </c>
      <c r="K365" s="75">
        <f t="shared" si="50"/>
        <v>1100</v>
      </c>
      <c r="L365" s="73">
        <f t="shared" si="50"/>
        <v>1100</v>
      </c>
      <c r="M365" s="1021">
        <f t="shared" si="50"/>
        <v>540</v>
      </c>
      <c r="N365" s="1009">
        <f>(100/L365)*M365</f>
        <v>49.09090909090909</v>
      </c>
    </row>
    <row r="366" spans="1:14" ht="0.75" customHeight="1">
      <c r="A366" s="193">
        <v>637016</v>
      </c>
      <c r="B366" s="23"/>
      <c r="C366" s="696"/>
      <c r="D366" s="566" t="s">
        <v>253</v>
      </c>
      <c r="E366" s="578" t="s">
        <v>268</v>
      </c>
      <c r="F366" s="22">
        <v>0</v>
      </c>
      <c r="G366" s="22">
        <v>0</v>
      </c>
      <c r="H366" s="22">
        <v>0</v>
      </c>
      <c r="I366" s="22">
        <v>0</v>
      </c>
      <c r="J366" s="194"/>
      <c r="K366" s="54">
        <v>0</v>
      </c>
      <c r="L366" s="22">
        <v>0</v>
      </c>
      <c r="M366" s="987"/>
      <c r="N366" s="975"/>
    </row>
    <row r="367" spans="1:14" ht="15">
      <c r="A367" s="192">
        <v>637027</v>
      </c>
      <c r="B367" s="140">
        <v>1</v>
      </c>
      <c r="C367" s="140">
        <v>41</v>
      </c>
      <c r="D367" s="558" t="s">
        <v>253</v>
      </c>
      <c r="E367" s="590" t="s">
        <v>161</v>
      </c>
      <c r="F367" s="225">
        <v>1080</v>
      </c>
      <c r="G367" s="225">
        <v>1700</v>
      </c>
      <c r="H367" s="561">
        <v>1100</v>
      </c>
      <c r="I367" s="24">
        <v>1100</v>
      </c>
      <c r="J367" s="225">
        <v>1079</v>
      </c>
      <c r="K367" s="561">
        <v>1100</v>
      </c>
      <c r="L367" s="24">
        <v>1100</v>
      </c>
      <c r="M367" s="995">
        <v>540</v>
      </c>
      <c r="N367" s="1040">
        <f>(100/L367)*M367</f>
        <v>49.09090909090909</v>
      </c>
    </row>
    <row r="368" spans="1:14" ht="15.75" thickBot="1">
      <c r="A368" s="195"/>
      <c r="B368" s="221"/>
      <c r="C368" s="221"/>
      <c r="D368" s="555"/>
      <c r="E368" s="603"/>
      <c r="F368" s="196"/>
      <c r="G368" s="196"/>
      <c r="H368" s="37"/>
      <c r="I368" s="13"/>
      <c r="J368" s="196"/>
      <c r="K368" s="37"/>
      <c r="L368" s="13"/>
      <c r="M368" s="196"/>
      <c r="N368" s="1014"/>
    </row>
    <row r="369" spans="1:14" ht="15.75" thickBot="1">
      <c r="A369" s="71" t="s">
        <v>269</v>
      </c>
      <c r="B369" s="18"/>
      <c r="C369" s="706"/>
      <c r="D369" s="553"/>
      <c r="E369" s="59" t="s">
        <v>270</v>
      </c>
      <c r="F369" s="19">
        <f>SUM(F370+F379+F382+F388+F390+F395)</f>
        <v>11037</v>
      </c>
      <c r="G369" s="19">
        <f>SUM(G370+G379+G382+G388+G390+G395)</f>
        <v>6126</v>
      </c>
      <c r="H369" s="72">
        <f aca="true" t="shared" si="51" ref="H369:M369">H370+H379+H382+H388+H390+H395</f>
        <v>10194</v>
      </c>
      <c r="I369" s="70">
        <f t="shared" si="51"/>
        <v>11194</v>
      </c>
      <c r="J369" s="19">
        <f t="shared" si="51"/>
        <v>8855</v>
      </c>
      <c r="K369" s="72">
        <f t="shared" si="51"/>
        <v>12344</v>
      </c>
      <c r="L369" s="70">
        <f t="shared" si="51"/>
        <v>12254</v>
      </c>
      <c r="M369" s="1016">
        <f t="shared" si="51"/>
        <v>3337.99</v>
      </c>
      <c r="N369" s="1050">
        <f>(100/L369)*M369</f>
        <v>27.240003264240247</v>
      </c>
    </row>
    <row r="370" spans="1:14" ht="13.5" customHeight="1">
      <c r="A370" s="278">
        <v>62</v>
      </c>
      <c r="B370" s="101"/>
      <c r="C370" s="151"/>
      <c r="D370" s="584"/>
      <c r="E370" s="585" t="s">
        <v>77</v>
      </c>
      <c r="F370" s="230">
        <f>SUM(F374+F375+F378)</f>
        <v>340</v>
      </c>
      <c r="G370" s="230">
        <f>SUM(G374+G375+G378)</f>
        <v>244</v>
      </c>
      <c r="H370" s="113">
        <f aca="true" t="shared" si="52" ref="H370:M370">SUM(H371:H378)</f>
        <v>379</v>
      </c>
      <c r="I370" s="104">
        <f t="shared" si="52"/>
        <v>505</v>
      </c>
      <c r="J370" s="230">
        <f t="shared" si="52"/>
        <v>500</v>
      </c>
      <c r="K370" s="113">
        <f t="shared" si="52"/>
        <v>379</v>
      </c>
      <c r="L370" s="104">
        <f t="shared" si="52"/>
        <v>349</v>
      </c>
      <c r="M370" s="1017">
        <f t="shared" si="52"/>
        <v>20.12</v>
      </c>
      <c r="N370" s="1009">
        <f>(100/L370)*M370</f>
        <v>5.765042979942693</v>
      </c>
    </row>
    <row r="371" spans="1:14" ht="15" hidden="1">
      <c r="A371" s="182">
        <v>621000</v>
      </c>
      <c r="B371" s="23"/>
      <c r="C371" s="709"/>
      <c r="D371" s="567" t="s">
        <v>271</v>
      </c>
      <c r="E371" s="579" t="s">
        <v>78</v>
      </c>
      <c r="F371" s="183"/>
      <c r="G371" s="183"/>
      <c r="H371" s="54"/>
      <c r="I371" s="22"/>
      <c r="J371" s="194"/>
      <c r="K371" s="54"/>
      <c r="L371" s="22"/>
      <c r="M371" s="987"/>
      <c r="N371" s="1027"/>
    </row>
    <row r="372" spans="1:14" ht="15" hidden="1">
      <c r="A372" s="184">
        <v>623000</v>
      </c>
      <c r="B372" s="9"/>
      <c r="C372" s="14"/>
      <c r="D372" s="557" t="s">
        <v>271</v>
      </c>
      <c r="E372" s="359" t="s">
        <v>79</v>
      </c>
      <c r="F372" s="185"/>
      <c r="G372" s="185"/>
      <c r="H372" s="49"/>
      <c r="I372" s="8"/>
      <c r="J372" s="185"/>
      <c r="K372" s="49"/>
      <c r="L372" s="8"/>
      <c r="M372" s="988"/>
      <c r="N372" s="975"/>
    </row>
    <row r="373" spans="1:14" ht="15" hidden="1">
      <c r="A373" s="184">
        <v>625001</v>
      </c>
      <c r="B373" s="9"/>
      <c r="C373" s="14"/>
      <c r="D373" s="557" t="s">
        <v>271</v>
      </c>
      <c r="E373" s="359" t="s">
        <v>80</v>
      </c>
      <c r="F373" s="185"/>
      <c r="G373" s="185"/>
      <c r="H373" s="49"/>
      <c r="I373" s="8"/>
      <c r="J373" s="185"/>
      <c r="K373" s="49"/>
      <c r="L373" s="8"/>
      <c r="M373" s="988"/>
      <c r="N373" s="975"/>
    </row>
    <row r="374" spans="1:14" ht="15">
      <c r="A374" s="184">
        <v>625002</v>
      </c>
      <c r="B374" s="9"/>
      <c r="C374" s="9">
        <v>41</v>
      </c>
      <c r="D374" s="555" t="s">
        <v>271</v>
      </c>
      <c r="E374" s="359" t="s">
        <v>81</v>
      </c>
      <c r="F374" s="185">
        <v>244</v>
      </c>
      <c r="G374" s="185">
        <v>175</v>
      </c>
      <c r="H374" s="49">
        <v>270</v>
      </c>
      <c r="I374" s="8">
        <v>360</v>
      </c>
      <c r="J374" s="185">
        <v>357</v>
      </c>
      <c r="K374" s="49">
        <v>270</v>
      </c>
      <c r="L374" s="8">
        <v>240</v>
      </c>
      <c r="M374" s="988">
        <v>9.8</v>
      </c>
      <c r="N374" s="1040">
        <f>(100/L374)*M374</f>
        <v>4.083333333333334</v>
      </c>
    </row>
    <row r="375" spans="1:14" ht="15">
      <c r="A375" s="182">
        <v>625003</v>
      </c>
      <c r="B375" s="7"/>
      <c r="C375" s="709">
        <v>41</v>
      </c>
      <c r="D375" s="557" t="s">
        <v>271</v>
      </c>
      <c r="E375" s="579" t="s">
        <v>82</v>
      </c>
      <c r="F375" s="183">
        <v>13</v>
      </c>
      <c r="G375" s="183">
        <v>10</v>
      </c>
      <c r="H375" s="49">
        <v>17</v>
      </c>
      <c r="I375" s="8">
        <v>23</v>
      </c>
      <c r="J375" s="185">
        <v>22</v>
      </c>
      <c r="K375" s="49">
        <v>17</v>
      </c>
      <c r="L375" s="8">
        <v>17</v>
      </c>
      <c r="M375" s="988">
        <v>7</v>
      </c>
      <c r="N375" s="1006">
        <f>(100/L375)*M375</f>
        <v>41.1764705882353</v>
      </c>
    </row>
    <row r="376" spans="1:14" ht="15" hidden="1">
      <c r="A376" s="184">
        <v>625004</v>
      </c>
      <c r="B376" s="9"/>
      <c r="C376" s="14"/>
      <c r="D376" s="557" t="s">
        <v>271</v>
      </c>
      <c r="E376" s="359" t="s">
        <v>83</v>
      </c>
      <c r="F376" s="185"/>
      <c r="G376" s="185"/>
      <c r="H376" s="49"/>
      <c r="I376" s="8"/>
      <c r="J376" s="185"/>
      <c r="K376" s="49"/>
      <c r="L376" s="8"/>
      <c r="M376" s="988"/>
      <c r="N376" s="975"/>
    </row>
    <row r="377" spans="1:14" ht="15" hidden="1">
      <c r="A377" s="195">
        <v>625005</v>
      </c>
      <c r="B377" s="16"/>
      <c r="C377" s="221"/>
      <c r="D377" s="557" t="s">
        <v>271</v>
      </c>
      <c r="E377" s="603" t="s">
        <v>84</v>
      </c>
      <c r="F377" s="196"/>
      <c r="G377" s="196"/>
      <c r="H377" s="49"/>
      <c r="I377" s="8"/>
      <c r="J377" s="185"/>
      <c r="K377" s="49"/>
      <c r="L377" s="8"/>
      <c r="M377" s="988"/>
      <c r="N377" s="975"/>
    </row>
    <row r="378" spans="1:14" ht="15">
      <c r="A378" s="184">
        <v>625007</v>
      </c>
      <c r="B378" s="33"/>
      <c r="C378" s="221">
        <v>41</v>
      </c>
      <c r="D378" s="555" t="s">
        <v>271</v>
      </c>
      <c r="E378" s="359" t="s">
        <v>85</v>
      </c>
      <c r="F378" s="185">
        <v>83</v>
      </c>
      <c r="G378" s="185">
        <v>59</v>
      </c>
      <c r="H378" s="49">
        <v>92</v>
      </c>
      <c r="I378" s="8">
        <v>122</v>
      </c>
      <c r="J378" s="185">
        <v>121</v>
      </c>
      <c r="K378" s="49">
        <v>92</v>
      </c>
      <c r="L378" s="8">
        <v>92</v>
      </c>
      <c r="M378" s="988">
        <v>3.32</v>
      </c>
      <c r="N378" s="1011">
        <f>(100/L378)*M378</f>
        <v>3.6086956521739126</v>
      </c>
    </row>
    <row r="379" spans="1:14" ht="15">
      <c r="A379" s="177">
        <v>632</v>
      </c>
      <c r="B379" s="3"/>
      <c r="C379" s="145"/>
      <c r="D379" s="559"/>
      <c r="E379" s="577" t="s">
        <v>87</v>
      </c>
      <c r="F379" s="178">
        <f>SUM(F380:F381)</f>
        <v>1279</v>
      </c>
      <c r="G379" s="178">
        <f>SUM(G380:G381)</f>
        <v>1486</v>
      </c>
      <c r="H379" s="5">
        <f aca="true" t="shared" si="53" ref="H379:M379">H380+H381</f>
        <v>2300</v>
      </c>
      <c r="I379" s="4">
        <f t="shared" si="53"/>
        <v>1950</v>
      </c>
      <c r="J379" s="178">
        <f t="shared" si="53"/>
        <v>1440</v>
      </c>
      <c r="K379" s="5">
        <f t="shared" si="53"/>
        <v>2300</v>
      </c>
      <c r="L379" s="4">
        <f t="shared" si="53"/>
        <v>2300</v>
      </c>
      <c r="M379" s="990">
        <f t="shared" si="53"/>
        <v>860.0699999999999</v>
      </c>
      <c r="N379" s="1009">
        <f>(100/L379)*M379</f>
        <v>37.39434782608695</v>
      </c>
    </row>
    <row r="380" spans="1:14" ht="15">
      <c r="A380" s="182">
        <v>632001</v>
      </c>
      <c r="B380" s="7">
        <v>1</v>
      </c>
      <c r="C380" s="709">
        <v>41</v>
      </c>
      <c r="D380" s="566" t="s">
        <v>271</v>
      </c>
      <c r="E380" s="578" t="s">
        <v>272</v>
      </c>
      <c r="F380" s="194">
        <v>271</v>
      </c>
      <c r="G380" s="194">
        <v>285</v>
      </c>
      <c r="H380" s="94">
        <v>300</v>
      </c>
      <c r="I380" s="6">
        <v>300</v>
      </c>
      <c r="J380" s="194">
        <v>288</v>
      </c>
      <c r="K380" s="94">
        <v>300</v>
      </c>
      <c r="L380" s="6">
        <v>360</v>
      </c>
      <c r="M380" s="992">
        <v>350.07</v>
      </c>
      <c r="N380" s="1040">
        <f>(100/L380)*M380</f>
        <v>97.24166666666667</v>
      </c>
    </row>
    <row r="381" spans="1:14" ht="15">
      <c r="A381" s="186">
        <v>632001</v>
      </c>
      <c r="B381" s="11">
        <v>2</v>
      </c>
      <c r="C381" s="221">
        <v>41</v>
      </c>
      <c r="D381" s="567" t="s">
        <v>271</v>
      </c>
      <c r="E381" s="574" t="s">
        <v>90</v>
      </c>
      <c r="F381" s="183">
        <v>1008</v>
      </c>
      <c r="G381" s="183">
        <v>1201</v>
      </c>
      <c r="H381" s="94">
        <v>2000</v>
      </c>
      <c r="I381" s="6">
        <v>1650</v>
      </c>
      <c r="J381" s="183">
        <v>1152</v>
      </c>
      <c r="K381" s="94">
        <v>2000</v>
      </c>
      <c r="L381" s="6">
        <v>1940</v>
      </c>
      <c r="M381" s="992">
        <v>510</v>
      </c>
      <c r="N381" s="1011">
        <f>(100/L381)*M381</f>
        <v>26.288659793814432</v>
      </c>
    </row>
    <row r="382" spans="1:14" ht="15">
      <c r="A382" s="207">
        <v>633</v>
      </c>
      <c r="B382" s="3"/>
      <c r="C382" s="145"/>
      <c r="D382" s="559"/>
      <c r="E382" s="577" t="s">
        <v>94</v>
      </c>
      <c r="F382" s="178">
        <f aca="true" t="shared" si="54" ref="F382:M382">SUM(F383:F387)</f>
        <v>1078</v>
      </c>
      <c r="G382" s="178">
        <f t="shared" si="54"/>
        <v>365</v>
      </c>
      <c r="H382" s="5">
        <f t="shared" si="54"/>
        <v>3535</v>
      </c>
      <c r="I382" s="5">
        <f t="shared" si="54"/>
        <v>2759</v>
      </c>
      <c r="J382" s="178">
        <f t="shared" si="54"/>
        <v>1285</v>
      </c>
      <c r="K382" s="5">
        <f t="shared" si="54"/>
        <v>5535</v>
      </c>
      <c r="L382" s="5">
        <f t="shared" si="54"/>
        <v>5445</v>
      </c>
      <c r="M382" s="986">
        <f t="shared" si="54"/>
        <v>136.31</v>
      </c>
      <c r="N382" s="1009">
        <f>(100/L382)*M382</f>
        <v>2.5033976124885213</v>
      </c>
    </row>
    <row r="383" spans="1:14" ht="15" hidden="1">
      <c r="A383" s="658">
        <v>633004</v>
      </c>
      <c r="B383" s="23"/>
      <c r="C383" s="709">
        <v>41</v>
      </c>
      <c r="D383" s="567" t="s">
        <v>271</v>
      </c>
      <c r="E383" s="589" t="s">
        <v>436</v>
      </c>
      <c r="F383" s="231"/>
      <c r="G383" s="231"/>
      <c r="H383" s="54"/>
      <c r="I383" s="37"/>
      <c r="J383" s="196"/>
      <c r="K383" s="54"/>
      <c r="L383" s="22"/>
      <c r="M383" s="987"/>
      <c r="N383" s="1027"/>
    </row>
    <row r="384" spans="1:14" ht="15">
      <c r="A384" s="282">
        <v>633003</v>
      </c>
      <c r="B384" s="7"/>
      <c r="C384" s="709">
        <v>41</v>
      </c>
      <c r="D384" s="567" t="s">
        <v>271</v>
      </c>
      <c r="E384" s="656" t="s">
        <v>369</v>
      </c>
      <c r="F384" s="226">
        <v>978</v>
      </c>
      <c r="G384" s="226"/>
      <c r="H384" s="49"/>
      <c r="I384" s="25"/>
      <c r="J384" s="226"/>
      <c r="K384" s="49"/>
      <c r="L384" s="8"/>
      <c r="M384" s="988"/>
      <c r="N384" s="1070"/>
    </row>
    <row r="385" spans="1:14" ht="15">
      <c r="A385" s="282">
        <v>633006</v>
      </c>
      <c r="B385" s="7"/>
      <c r="C385" s="709">
        <v>41</v>
      </c>
      <c r="D385" s="567" t="s">
        <v>271</v>
      </c>
      <c r="E385" s="656" t="s">
        <v>407</v>
      </c>
      <c r="F385" s="226"/>
      <c r="G385" s="226">
        <v>275</v>
      </c>
      <c r="H385" s="308"/>
      <c r="I385" s="353"/>
      <c r="J385" s="226"/>
      <c r="K385" s="308"/>
      <c r="L385" s="93"/>
      <c r="M385" s="1019"/>
      <c r="N385" s="1070"/>
    </row>
    <row r="386" spans="1:14" ht="15">
      <c r="A386" s="184">
        <v>633006</v>
      </c>
      <c r="B386" s="9">
        <v>7</v>
      </c>
      <c r="C386" s="709">
        <v>41</v>
      </c>
      <c r="D386" s="567" t="s">
        <v>271</v>
      </c>
      <c r="E386" s="359" t="s">
        <v>493</v>
      </c>
      <c r="F386" s="185">
        <v>71</v>
      </c>
      <c r="G386" s="185">
        <v>77</v>
      </c>
      <c r="H386" s="655">
        <v>3500</v>
      </c>
      <c r="I386" s="141">
        <v>2724</v>
      </c>
      <c r="J386" s="185">
        <v>1285</v>
      </c>
      <c r="K386" s="655">
        <v>5500</v>
      </c>
      <c r="L386" s="141">
        <v>5410</v>
      </c>
      <c r="M386" s="988">
        <v>136.31</v>
      </c>
      <c r="N386" s="1015">
        <f aca="true" t="shared" si="55" ref="N386:N391">(100/L386)*M386</f>
        <v>2.5195933456561925</v>
      </c>
    </row>
    <row r="387" spans="1:14" ht="15">
      <c r="A387" s="182">
        <v>633006</v>
      </c>
      <c r="B387" s="7">
        <v>3</v>
      </c>
      <c r="C387" s="709">
        <v>41</v>
      </c>
      <c r="D387" s="567" t="s">
        <v>271</v>
      </c>
      <c r="E387" s="579" t="s">
        <v>101</v>
      </c>
      <c r="F387" s="183">
        <v>29</v>
      </c>
      <c r="G387" s="183">
        <v>13</v>
      </c>
      <c r="H387" s="94">
        <v>35</v>
      </c>
      <c r="I387" s="6">
        <v>35</v>
      </c>
      <c r="J387" s="183"/>
      <c r="K387" s="94">
        <v>35</v>
      </c>
      <c r="L387" s="6">
        <v>35</v>
      </c>
      <c r="M387" s="992"/>
      <c r="N387" s="1011">
        <f t="shared" si="55"/>
        <v>0</v>
      </c>
    </row>
    <row r="388" spans="1:14" ht="15">
      <c r="A388" s="207">
        <v>635</v>
      </c>
      <c r="B388" s="3"/>
      <c r="C388" s="145"/>
      <c r="D388" s="559"/>
      <c r="E388" s="577" t="s">
        <v>273</v>
      </c>
      <c r="F388" s="178">
        <v>87</v>
      </c>
      <c r="G388" s="178"/>
      <c r="H388" s="5">
        <v>200</v>
      </c>
      <c r="I388" s="4">
        <v>300</v>
      </c>
      <c r="J388" s="178">
        <v>300</v>
      </c>
      <c r="K388" s="5">
        <f>K389</f>
        <v>200</v>
      </c>
      <c r="L388" s="4">
        <f>L389</f>
        <v>200</v>
      </c>
      <c r="M388" s="990">
        <f>M389</f>
        <v>50</v>
      </c>
      <c r="N388" s="1009">
        <f t="shared" si="55"/>
        <v>25</v>
      </c>
    </row>
    <row r="389" spans="1:14" ht="15">
      <c r="A389" s="179">
        <v>635006</v>
      </c>
      <c r="B389" s="78">
        <v>4</v>
      </c>
      <c r="C389" s="120">
        <v>41</v>
      </c>
      <c r="D389" s="559" t="s">
        <v>271</v>
      </c>
      <c r="E389" s="587" t="s">
        <v>274</v>
      </c>
      <c r="F389" s="180">
        <v>87</v>
      </c>
      <c r="G389" s="180"/>
      <c r="H389" s="80">
        <v>200</v>
      </c>
      <c r="I389" s="81">
        <v>300</v>
      </c>
      <c r="J389" s="180">
        <v>300</v>
      </c>
      <c r="K389" s="80">
        <v>200</v>
      </c>
      <c r="L389" s="81">
        <v>200</v>
      </c>
      <c r="M389" s="991">
        <v>50</v>
      </c>
      <c r="N389" s="1040">
        <f t="shared" si="55"/>
        <v>25</v>
      </c>
    </row>
    <row r="390" spans="1:14" ht="15">
      <c r="A390" s="177">
        <v>637</v>
      </c>
      <c r="B390" s="3"/>
      <c r="C390" s="145"/>
      <c r="D390" s="559"/>
      <c r="E390" s="577" t="s">
        <v>161</v>
      </c>
      <c r="F390" s="178">
        <f>SUM(F391:F392)</f>
        <v>2238</v>
      </c>
      <c r="G390" s="178">
        <f>SUM(G391:G394)</f>
        <v>1758</v>
      </c>
      <c r="H390" s="5">
        <v>2220</v>
      </c>
      <c r="I390" s="4">
        <v>2720</v>
      </c>
      <c r="J390" s="178">
        <f>SUM(J391:J394)</f>
        <v>2503</v>
      </c>
      <c r="K390" s="5">
        <f>SUM(K391:K394)</f>
        <v>2020</v>
      </c>
      <c r="L390" s="4">
        <f>L391+L394+L392</f>
        <v>2050</v>
      </c>
      <c r="M390" s="990">
        <f>M391+M392+M393+M394</f>
        <v>1038.6399999999999</v>
      </c>
      <c r="N390" s="1009">
        <f t="shared" si="55"/>
        <v>50.665365853658535</v>
      </c>
    </row>
    <row r="391" spans="1:14" ht="15">
      <c r="A391" s="192">
        <v>637027</v>
      </c>
      <c r="B391" s="140"/>
      <c r="C391" s="140">
        <v>41</v>
      </c>
      <c r="D391" s="558" t="s">
        <v>271</v>
      </c>
      <c r="E391" s="590" t="s">
        <v>161</v>
      </c>
      <c r="F391" s="225">
        <v>1797</v>
      </c>
      <c r="G391" s="225">
        <v>1247</v>
      </c>
      <c r="H391" s="561">
        <v>1900</v>
      </c>
      <c r="I391" s="24">
        <v>2400</v>
      </c>
      <c r="J391" s="225">
        <v>2329</v>
      </c>
      <c r="K391" s="561">
        <v>1900</v>
      </c>
      <c r="L391" s="24">
        <v>1900</v>
      </c>
      <c r="M391" s="995">
        <v>820.05</v>
      </c>
      <c r="N391" s="1040">
        <f t="shared" si="55"/>
        <v>43.16052631578947</v>
      </c>
    </row>
    <row r="392" spans="1:14" ht="15">
      <c r="A392" s="179">
        <v>637004</v>
      </c>
      <c r="B392" s="78"/>
      <c r="C392" s="120">
        <v>41</v>
      </c>
      <c r="D392" s="559" t="s">
        <v>271</v>
      </c>
      <c r="E392" s="587" t="s">
        <v>275</v>
      </c>
      <c r="F392" s="180">
        <v>441</v>
      </c>
      <c r="G392" s="180">
        <v>380</v>
      </c>
      <c r="H392" s="80"/>
      <c r="I392" s="81"/>
      <c r="J392" s="180"/>
      <c r="K392" s="80"/>
      <c r="L392" s="81"/>
      <c r="M392" s="991"/>
      <c r="N392" s="1032"/>
    </row>
    <row r="393" spans="1:14" ht="15">
      <c r="A393" s="179">
        <v>637004</v>
      </c>
      <c r="B393" s="78">
        <v>5</v>
      </c>
      <c r="C393" s="120">
        <v>41</v>
      </c>
      <c r="D393" s="559" t="s">
        <v>271</v>
      </c>
      <c r="E393" s="587" t="s">
        <v>195</v>
      </c>
      <c r="F393" s="231"/>
      <c r="G393" s="231">
        <v>131</v>
      </c>
      <c r="H393" s="54">
        <v>200</v>
      </c>
      <c r="I393" s="37">
        <v>200</v>
      </c>
      <c r="J393" s="196">
        <v>55</v>
      </c>
      <c r="K393" s="54"/>
      <c r="L393" s="22">
        <v>90</v>
      </c>
      <c r="M393" s="987">
        <v>90</v>
      </c>
      <c r="N393" s="1040">
        <f aca="true" t="shared" si="56" ref="N393:N398">(100/L393)*M393</f>
        <v>100</v>
      </c>
    </row>
    <row r="394" spans="1:14" ht="15">
      <c r="A394" s="179">
        <v>637015</v>
      </c>
      <c r="B394" s="78"/>
      <c r="C394" s="120"/>
      <c r="D394" s="559" t="s">
        <v>75</v>
      </c>
      <c r="E394" s="587" t="s">
        <v>155</v>
      </c>
      <c r="F394" s="180"/>
      <c r="G394" s="180"/>
      <c r="H394" s="80">
        <v>120</v>
      </c>
      <c r="I394" s="81">
        <v>120</v>
      </c>
      <c r="J394" s="180">
        <v>119</v>
      </c>
      <c r="K394" s="80">
        <v>120</v>
      </c>
      <c r="L394" s="81">
        <v>150</v>
      </c>
      <c r="M394" s="991">
        <v>128.59</v>
      </c>
      <c r="N394" s="1040">
        <f t="shared" si="56"/>
        <v>85.72666666666666</v>
      </c>
    </row>
    <row r="395" spans="1:14" ht="15">
      <c r="A395" s="177">
        <v>642</v>
      </c>
      <c r="B395" s="3"/>
      <c r="C395" s="145"/>
      <c r="D395" s="559"/>
      <c r="E395" s="577" t="s">
        <v>276</v>
      </c>
      <c r="F395" s="178">
        <f aca="true" t="shared" si="57" ref="F395:M395">SUM(F396:F399)</f>
        <v>6015</v>
      </c>
      <c r="G395" s="178">
        <f t="shared" si="57"/>
        <v>2273</v>
      </c>
      <c r="H395" s="5">
        <f t="shared" si="57"/>
        <v>1560</v>
      </c>
      <c r="I395" s="4">
        <f t="shared" si="57"/>
        <v>2960</v>
      </c>
      <c r="J395" s="178">
        <f t="shared" si="57"/>
        <v>2827</v>
      </c>
      <c r="K395" s="5">
        <f t="shared" si="57"/>
        <v>1910</v>
      </c>
      <c r="L395" s="4">
        <f t="shared" si="57"/>
        <v>1910</v>
      </c>
      <c r="M395" s="990">
        <f t="shared" si="57"/>
        <v>1232.85</v>
      </c>
      <c r="N395" s="1009">
        <f t="shared" si="56"/>
        <v>64.54712041884817</v>
      </c>
    </row>
    <row r="396" spans="1:14" ht="15">
      <c r="A396" s="193">
        <v>642002</v>
      </c>
      <c r="B396" s="23">
        <v>3</v>
      </c>
      <c r="C396" s="696">
        <v>41</v>
      </c>
      <c r="D396" s="566" t="s">
        <v>175</v>
      </c>
      <c r="E396" s="562" t="s">
        <v>277</v>
      </c>
      <c r="F396" s="196">
        <v>795</v>
      </c>
      <c r="G396" s="196">
        <v>518</v>
      </c>
      <c r="H396" s="37">
        <v>650</v>
      </c>
      <c r="I396" s="37">
        <v>800</v>
      </c>
      <c r="J396" s="196">
        <v>777</v>
      </c>
      <c r="K396" s="37">
        <v>800</v>
      </c>
      <c r="L396" s="37">
        <v>800</v>
      </c>
      <c r="M396" s="994">
        <v>782.85</v>
      </c>
      <c r="N396" s="1040">
        <f t="shared" si="56"/>
        <v>97.85625</v>
      </c>
    </row>
    <row r="397" spans="1:14" ht="15">
      <c r="A397" s="184">
        <v>642006</v>
      </c>
      <c r="B397" s="9"/>
      <c r="C397" s="709">
        <v>41</v>
      </c>
      <c r="D397" s="567" t="s">
        <v>175</v>
      </c>
      <c r="E397" s="359" t="s">
        <v>278</v>
      </c>
      <c r="F397" s="185">
        <v>300</v>
      </c>
      <c r="G397" s="185">
        <v>300</v>
      </c>
      <c r="H397" s="49">
        <v>450</v>
      </c>
      <c r="I397" s="8">
        <v>700</v>
      </c>
      <c r="J397" s="185">
        <v>700</v>
      </c>
      <c r="K397" s="49">
        <v>650</v>
      </c>
      <c r="L397" s="8">
        <v>650</v>
      </c>
      <c r="M397" s="988">
        <v>450</v>
      </c>
      <c r="N397" s="1007">
        <f t="shared" si="56"/>
        <v>69.23076923076924</v>
      </c>
    </row>
    <row r="398" spans="1:14" ht="15">
      <c r="A398" s="184">
        <v>642011</v>
      </c>
      <c r="B398" s="9"/>
      <c r="C398" s="709">
        <v>41</v>
      </c>
      <c r="D398" s="567" t="s">
        <v>175</v>
      </c>
      <c r="E398" s="359" t="s">
        <v>279</v>
      </c>
      <c r="F398" s="185">
        <v>420</v>
      </c>
      <c r="G398" s="185">
        <v>455</v>
      </c>
      <c r="H398" s="49">
        <v>460</v>
      </c>
      <c r="I398" s="8">
        <v>460</v>
      </c>
      <c r="J398" s="185">
        <v>350</v>
      </c>
      <c r="K398" s="49">
        <v>460</v>
      </c>
      <c r="L398" s="8">
        <v>460</v>
      </c>
      <c r="M398" s="988"/>
      <c r="N398" s="1015">
        <f t="shared" si="56"/>
        <v>0</v>
      </c>
    </row>
    <row r="399" spans="1:14" ht="15">
      <c r="A399" s="195">
        <v>642007</v>
      </c>
      <c r="B399" s="16"/>
      <c r="C399" s="221">
        <v>41</v>
      </c>
      <c r="D399" s="567" t="s">
        <v>175</v>
      </c>
      <c r="E399" s="574" t="s">
        <v>280</v>
      </c>
      <c r="F399" s="225">
        <v>4500</v>
      </c>
      <c r="G399" s="225">
        <v>1000</v>
      </c>
      <c r="H399" s="37"/>
      <c r="I399" s="37">
        <v>1000</v>
      </c>
      <c r="J399" s="196">
        <v>1000</v>
      </c>
      <c r="K399" s="200"/>
      <c r="L399" s="37"/>
      <c r="M399" s="994"/>
      <c r="N399" s="1048"/>
    </row>
    <row r="400" spans="1:14" ht="15.75" thickBot="1">
      <c r="A400" s="275"/>
      <c r="B400" s="110"/>
      <c r="C400" s="727"/>
      <c r="D400" s="588"/>
      <c r="E400" s="601"/>
      <c r="F400" s="350"/>
      <c r="G400" s="350"/>
      <c r="H400" s="513"/>
      <c r="I400" s="142"/>
      <c r="J400" s="249"/>
      <c r="K400" s="142"/>
      <c r="L400" s="142"/>
      <c r="M400" s="1069"/>
      <c r="N400" s="1029"/>
    </row>
    <row r="401" spans="1:14" ht="15.75" thickBot="1">
      <c r="A401" s="71" t="s">
        <v>281</v>
      </c>
      <c r="B401" s="18"/>
      <c r="C401" s="706"/>
      <c r="D401" s="553"/>
      <c r="E401" s="59" t="s">
        <v>282</v>
      </c>
      <c r="F401" s="19">
        <f>SUM(F402+F404+F405)</f>
        <v>848</v>
      </c>
      <c r="G401" s="19">
        <f>SUM(G402+G404+G405)</f>
        <v>123</v>
      </c>
      <c r="H401" s="72">
        <f>H402+H404+H405</f>
        <v>650</v>
      </c>
      <c r="I401" s="70">
        <f>I402+I404+I405+I407</f>
        <v>1850</v>
      </c>
      <c r="J401" s="19">
        <f>J402+J404+J405+J407</f>
        <v>1548</v>
      </c>
      <c r="K401" s="72">
        <f>K402+K404</f>
        <v>575</v>
      </c>
      <c r="L401" s="70">
        <f>L402+L406+L404</f>
        <v>725</v>
      </c>
      <c r="M401" s="1016">
        <f>M402+M406+M404</f>
        <v>631.48</v>
      </c>
      <c r="N401" s="1050">
        <f>(100/L401)*M401</f>
        <v>87.10068965517242</v>
      </c>
    </row>
    <row r="402" spans="1:14" ht="15">
      <c r="A402" s="278">
        <v>632</v>
      </c>
      <c r="B402" s="101"/>
      <c r="C402" s="151"/>
      <c r="D402" s="584"/>
      <c r="E402" s="585" t="s">
        <v>232</v>
      </c>
      <c r="F402" s="230">
        <v>848</v>
      </c>
      <c r="G402" s="230">
        <v>123</v>
      </c>
      <c r="H402" s="113">
        <v>500</v>
      </c>
      <c r="I402" s="104">
        <v>500</v>
      </c>
      <c r="J402" s="230">
        <v>248</v>
      </c>
      <c r="K402" s="113">
        <f>K403</f>
        <v>500</v>
      </c>
      <c r="L402" s="104">
        <f>L403</f>
        <v>650</v>
      </c>
      <c r="M402" s="1017">
        <f>M403</f>
        <v>631.48</v>
      </c>
      <c r="N402" s="1009">
        <f>(100/L402)*M402</f>
        <v>97.15076923076924</v>
      </c>
    </row>
    <row r="403" spans="1:14" ht="15">
      <c r="A403" s="186">
        <v>632001</v>
      </c>
      <c r="B403" s="11">
        <v>1</v>
      </c>
      <c r="C403" s="219">
        <v>41</v>
      </c>
      <c r="D403" s="559" t="s">
        <v>271</v>
      </c>
      <c r="E403" s="574" t="s">
        <v>89</v>
      </c>
      <c r="F403" s="187">
        <v>848</v>
      </c>
      <c r="G403" s="187">
        <v>123</v>
      </c>
      <c r="H403" s="83">
        <v>1000</v>
      </c>
      <c r="I403" s="10">
        <v>500</v>
      </c>
      <c r="J403" s="187">
        <v>248</v>
      </c>
      <c r="K403" s="83">
        <v>500</v>
      </c>
      <c r="L403" s="10">
        <v>650</v>
      </c>
      <c r="M403" s="989">
        <v>631.48</v>
      </c>
      <c r="N403" s="1040">
        <f>(100/L403)*M403</f>
        <v>97.15076923076924</v>
      </c>
    </row>
    <row r="404" spans="1:14" ht="15">
      <c r="A404" s="207">
        <v>633</v>
      </c>
      <c r="B404" s="3"/>
      <c r="C404" s="145"/>
      <c r="D404" s="559"/>
      <c r="E404" s="577" t="s">
        <v>94</v>
      </c>
      <c r="F404" s="178"/>
      <c r="G404" s="178"/>
      <c r="H404" s="177">
        <v>75</v>
      </c>
      <c r="I404" s="5">
        <v>75</v>
      </c>
      <c r="J404" s="178">
        <v>50</v>
      </c>
      <c r="K404" s="5">
        <f>K405</f>
        <v>75</v>
      </c>
      <c r="L404" s="5">
        <f>L405</f>
        <v>75</v>
      </c>
      <c r="M404" s="986">
        <f>M405</f>
        <v>0</v>
      </c>
      <c r="N404" s="1009">
        <f>(100/L404)*M404</f>
        <v>0</v>
      </c>
    </row>
    <row r="405" spans="1:14" ht="15">
      <c r="A405" s="217">
        <v>633006</v>
      </c>
      <c r="B405" s="95">
        <v>7</v>
      </c>
      <c r="C405" s="105">
        <v>41</v>
      </c>
      <c r="D405" s="586" t="s">
        <v>271</v>
      </c>
      <c r="E405" s="589" t="s">
        <v>214</v>
      </c>
      <c r="F405" s="253"/>
      <c r="G405" s="237"/>
      <c r="H405" s="182">
        <v>75</v>
      </c>
      <c r="I405" s="94">
        <v>75</v>
      </c>
      <c r="J405" s="194">
        <v>50</v>
      </c>
      <c r="K405" s="118">
        <v>75</v>
      </c>
      <c r="L405" s="118">
        <v>75</v>
      </c>
      <c r="M405" s="1035"/>
      <c r="N405" s="606"/>
    </row>
    <row r="406" spans="1:14" ht="15">
      <c r="A406" s="1143">
        <v>637</v>
      </c>
      <c r="B406" s="1144"/>
      <c r="C406" s="1145"/>
      <c r="D406" s="557"/>
      <c r="E406" s="1148" t="s">
        <v>138</v>
      </c>
      <c r="F406" s="224"/>
      <c r="G406" s="185"/>
      <c r="H406" s="130"/>
      <c r="I406" s="21">
        <v>7400</v>
      </c>
      <c r="J406" s="191">
        <v>7400</v>
      </c>
      <c r="K406" s="1141"/>
      <c r="L406" s="1142"/>
      <c r="M406" s="1147"/>
      <c r="N406" s="1149"/>
    </row>
    <row r="407" spans="1:14" ht="15">
      <c r="A407" s="785">
        <v>637011</v>
      </c>
      <c r="B407" s="34"/>
      <c r="C407" s="14">
        <v>111</v>
      </c>
      <c r="D407" s="557" t="s">
        <v>271</v>
      </c>
      <c r="E407" s="359" t="s">
        <v>474</v>
      </c>
      <c r="F407" s="245"/>
      <c r="G407" s="191"/>
      <c r="H407" s="184"/>
      <c r="I407" s="49">
        <v>1200</v>
      </c>
      <c r="J407" s="185">
        <v>1200</v>
      </c>
      <c r="K407" s="94"/>
      <c r="L407" s="94"/>
      <c r="M407" s="992"/>
      <c r="N407" s="1048"/>
    </row>
    <row r="408" spans="1:14" ht="15">
      <c r="A408" s="192">
        <v>637011</v>
      </c>
      <c r="B408" s="82"/>
      <c r="C408" s="140">
        <v>41</v>
      </c>
      <c r="D408" s="558" t="s">
        <v>271</v>
      </c>
      <c r="E408" s="590" t="s">
        <v>474</v>
      </c>
      <c r="F408" s="225"/>
      <c r="G408" s="225"/>
      <c r="H408" s="37"/>
      <c r="I408" s="55">
        <v>6200</v>
      </c>
      <c r="J408" s="225">
        <v>6200</v>
      </c>
      <c r="K408" s="55"/>
      <c r="L408" s="55"/>
      <c r="M408" s="998"/>
      <c r="N408" s="1030"/>
    </row>
    <row r="409" spans="1:14" ht="15.75" thickBot="1">
      <c r="A409" s="195"/>
      <c r="B409" s="36"/>
      <c r="C409" s="221"/>
      <c r="D409" s="555"/>
      <c r="E409" s="603"/>
      <c r="F409" s="183"/>
      <c r="G409" s="815"/>
      <c r="H409" s="108"/>
      <c r="I409" s="108"/>
      <c r="J409" s="241"/>
      <c r="K409" s="108"/>
      <c r="L409" s="108"/>
      <c r="M409" s="1053"/>
      <c r="N409" s="1014"/>
    </row>
    <row r="410" spans="1:14" ht="15.75" thickBot="1">
      <c r="A410" s="199" t="s">
        <v>404</v>
      </c>
      <c r="B410" s="100"/>
      <c r="C410" s="57"/>
      <c r="D410" s="553"/>
      <c r="E410" s="59" t="s">
        <v>341</v>
      </c>
      <c r="F410" s="19">
        <f>F411+F412+F425+F421+F431+F454+F457+F473+F452+F422</f>
        <v>176512</v>
      </c>
      <c r="G410" s="30">
        <f>G411+G412+G425+G421+G431+G454+G457+G473+G452+G422</f>
        <v>194509</v>
      </c>
      <c r="H410" s="1137">
        <f>H411+H412+H425+H421+H431+H452+H454+H457+H473+H422</f>
        <v>227970</v>
      </c>
      <c r="I410" s="1138">
        <f>I411+I412+I425+I421+I431+I452+I454+I457+I473+I422</f>
        <v>230340</v>
      </c>
      <c r="J410" s="242">
        <f>J411+J412+J425+J421+J431+J452+J454+J457+J473</f>
        <v>217625</v>
      </c>
      <c r="K410" s="1137">
        <f>K411+K412+K425+K422+K431+K452+K454+K457+K473</f>
        <v>264730</v>
      </c>
      <c r="L410" s="1138">
        <f>L411+L412+L425+L421+L431+L452+L454+L457+L473</f>
        <v>264870</v>
      </c>
      <c r="M410" s="1044">
        <f>M411+M412+M425+M421+M431+M452+M454+M457+M473</f>
        <v>116825.83999999998</v>
      </c>
      <c r="N410" s="1146">
        <f>(100/L410)*M410</f>
        <v>44.10685996904141</v>
      </c>
    </row>
    <row r="411" spans="1:14" ht="15">
      <c r="A411" s="278">
        <v>611000</v>
      </c>
      <c r="B411" s="151"/>
      <c r="C411" s="151">
        <v>41</v>
      </c>
      <c r="D411" s="584" t="s">
        <v>284</v>
      </c>
      <c r="E411" s="585" t="s">
        <v>76</v>
      </c>
      <c r="F411" s="230">
        <v>88461</v>
      </c>
      <c r="G411" s="230">
        <v>97130</v>
      </c>
      <c r="H411" s="113">
        <v>129000</v>
      </c>
      <c r="I411" s="104">
        <v>129000</v>
      </c>
      <c r="J411" s="230">
        <v>125932</v>
      </c>
      <c r="K411" s="113">
        <v>139000</v>
      </c>
      <c r="L411" s="104">
        <v>139000</v>
      </c>
      <c r="M411" s="1017">
        <v>63597.83</v>
      </c>
      <c r="N411" s="1009">
        <f>(100/L411)*M411</f>
        <v>45.7538345323741</v>
      </c>
    </row>
    <row r="412" spans="1:14" ht="15">
      <c r="A412" s="215">
        <v>62</v>
      </c>
      <c r="B412" s="109"/>
      <c r="C412" s="155"/>
      <c r="D412" s="555"/>
      <c r="E412" s="600" t="s">
        <v>77</v>
      </c>
      <c r="F412" s="233">
        <f aca="true" t="shared" si="58" ref="F412:M412">SUM(F413:F420)</f>
        <v>30971</v>
      </c>
      <c r="G412" s="233">
        <f t="shared" si="58"/>
        <v>35394</v>
      </c>
      <c r="H412" s="75">
        <f t="shared" si="58"/>
        <v>45750</v>
      </c>
      <c r="I412" s="75">
        <f t="shared" si="58"/>
        <v>45750</v>
      </c>
      <c r="J412" s="233">
        <f t="shared" si="58"/>
        <v>43744</v>
      </c>
      <c r="K412" s="75">
        <f t="shared" si="58"/>
        <v>48800</v>
      </c>
      <c r="L412" s="75">
        <f t="shared" si="58"/>
        <v>48800</v>
      </c>
      <c r="M412" s="985">
        <f t="shared" si="58"/>
        <v>24564.85</v>
      </c>
      <c r="N412" s="1009">
        <f>(100/L412)*M412</f>
        <v>50.33780737704918</v>
      </c>
    </row>
    <row r="413" spans="1:14" ht="15">
      <c r="A413" s="193">
        <v>621000</v>
      </c>
      <c r="B413" s="23"/>
      <c r="C413" s="696">
        <v>41</v>
      </c>
      <c r="D413" s="566" t="s">
        <v>284</v>
      </c>
      <c r="E413" s="578" t="s">
        <v>78</v>
      </c>
      <c r="F413" s="194">
        <v>2622</v>
      </c>
      <c r="G413" s="194">
        <v>3084</v>
      </c>
      <c r="H413" s="54">
        <v>5000</v>
      </c>
      <c r="I413" s="22">
        <v>3600</v>
      </c>
      <c r="J413" s="194">
        <v>3216</v>
      </c>
      <c r="K413" s="54">
        <v>2500</v>
      </c>
      <c r="L413" s="22">
        <v>2500</v>
      </c>
      <c r="M413" s="987">
        <v>1419.19</v>
      </c>
      <c r="N413" s="1040">
        <f aca="true" t="shared" si="59" ref="N413:N420">(100/L413)*M413</f>
        <v>56.7676</v>
      </c>
    </row>
    <row r="414" spans="1:14" ht="15">
      <c r="A414" s="182">
        <v>623000</v>
      </c>
      <c r="B414" s="53"/>
      <c r="C414" s="88">
        <v>41</v>
      </c>
      <c r="D414" s="567" t="s">
        <v>284</v>
      </c>
      <c r="E414" s="579" t="s">
        <v>79</v>
      </c>
      <c r="F414" s="185">
        <v>6085</v>
      </c>
      <c r="G414" s="185">
        <v>6944</v>
      </c>
      <c r="H414" s="49">
        <v>7900</v>
      </c>
      <c r="I414" s="8">
        <v>9300</v>
      </c>
      <c r="J414" s="185">
        <v>9253</v>
      </c>
      <c r="K414" s="49">
        <v>11400</v>
      </c>
      <c r="L414" s="8">
        <v>11400</v>
      </c>
      <c r="M414" s="988">
        <v>5498.44</v>
      </c>
      <c r="N414" s="1006">
        <f t="shared" si="59"/>
        <v>48.2319298245614</v>
      </c>
    </row>
    <row r="415" spans="1:14" ht="15">
      <c r="A415" s="184">
        <v>625001</v>
      </c>
      <c r="B415" s="9"/>
      <c r="C415" s="14">
        <v>41</v>
      </c>
      <c r="D415" s="557" t="s">
        <v>284</v>
      </c>
      <c r="E415" s="359" t="s">
        <v>80</v>
      </c>
      <c r="F415" s="185">
        <v>1247</v>
      </c>
      <c r="G415" s="185">
        <v>1421</v>
      </c>
      <c r="H415" s="37">
        <v>1900</v>
      </c>
      <c r="I415" s="13">
        <v>1900</v>
      </c>
      <c r="J415" s="196">
        <v>1765</v>
      </c>
      <c r="K415" s="37">
        <v>2000</v>
      </c>
      <c r="L415" s="13">
        <v>2000</v>
      </c>
      <c r="M415" s="1019">
        <v>989.88</v>
      </c>
      <c r="N415" s="1006">
        <f t="shared" si="59"/>
        <v>49.494</v>
      </c>
    </row>
    <row r="416" spans="1:14" ht="15">
      <c r="A416" s="184">
        <v>625002</v>
      </c>
      <c r="B416" s="9"/>
      <c r="C416" s="14">
        <v>41</v>
      </c>
      <c r="D416" s="557" t="s">
        <v>284</v>
      </c>
      <c r="E416" s="359" t="s">
        <v>81</v>
      </c>
      <c r="F416" s="196">
        <v>12496</v>
      </c>
      <c r="G416" s="196">
        <v>14298</v>
      </c>
      <c r="H416" s="55">
        <v>18500</v>
      </c>
      <c r="I416" s="25">
        <v>18500</v>
      </c>
      <c r="J416" s="226">
        <v>17654</v>
      </c>
      <c r="K416" s="55">
        <v>19500</v>
      </c>
      <c r="L416" s="25">
        <v>19500</v>
      </c>
      <c r="M416" s="998">
        <v>9903.03</v>
      </c>
      <c r="N416" s="1006">
        <f t="shared" si="59"/>
        <v>50.784769230769236</v>
      </c>
    </row>
    <row r="417" spans="1:14" ht="15">
      <c r="A417" s="184">
        <v>625003</v>
      </c>
      <c r="B417" s="9"/>
      <c r="C417" s="14">
        <v>41</v>
      </c>
      <c r="D417" s="557" t="s">
        <v>284</v>
      </c>
      <c r="E417" s="359" t="s">
        <v>82</v>
      </c>
      <c r="F417" s="185">
        <v>713</v>
      </c>
      <c r="G417" s="185">
        <v>737</v>
      </c>
      <c r="H417" s="55">
        <v>1050</v>
      </c>
      <c r="I417" s="25">
        <v>1050</v>
      </c>
      <c r="J417" s="226">
        <v>1009</v>
      </c>
      <c r="K417" s="55">
        <v>1150</v>
      </c>
      <c r="L417" s="25">
        <v>1150</v>
      </c>
      <c r="M417" s="998">
        <v>565.48</v>
      </c>
      <c r="N417" s="1006">
        <f t="shared" si="59"/>
        <v>49.17217391304348</v>
      </c>
    </row>
    <row r="418" spans="1:14" ht="15">
      <c r="A418" s="184">
        <v>625004</v>
      </c>
      <c r="B418" s="9"/>
      <c r="C418" s="14">
        <v>41</v>
      </c>
      <c r="D418" s="557" t="s">
        <v>284</v>
      </c>
      <c r="E418" s="359" t="s">
        <v>83</v>
      </c>
      <c r="F418" s="185">
        <v>2677</v>
      </c>
      <c r="G418" s="185">
        <v>3045</v>
      </c>
      <c r="H418" s="55">
        <v>3900</v>
      </c>
      <c r="I418" s="25">
        <v>3900</v>
      </c>
      <c r="J418" s="226">
        <v>3644</v>
      </c>
      <c r="K418" s="55">
        <v>4200</v>
      </c>
      <c r="L418" s="25">
        <v>4200</v>
      </c>
      <c r="M418" s="998">
        <v>2121.82</v>
      </c>
      <c r="N418" s="1007">
        <f t="shared" si="59"/>
        <v>50.51952380952381</v>
      </c>
    </row>
    <row r="419" spans="1:14" ht="16.5" customHeight="1">
      <c r="A419" s="184">
        <v>625005</v>
      </c>
      <c r="B419" s="9"/>
      <c r="C419" s="14">
        <v>41</v>
      </c>
      <c r="D419" s="557" t="s">
        <v>284</v>
      </c>
      <c r="E419" s="359" t="s">
        <v>84</v>
      </c>
      <c r="F419" s="185">
        <v>892</v>
      </c>
      <c r="G419" s="185">
        <v>1015</v>
      </c>
      <c r="H419" s="49">
        <v>1300</v>
      </c>
      <c r="I419" s="8">
        <v>1300</v>
      </c>
      <c r="J419" s="185">
        <v>1214</v>
      </c>
      <c r="K419" s="49">
        <v>1400</v>
      </c>
      <c r="L419" s="8">
        <v>1400</v>
      </c>
      <c r="M419" s="988">
        <v>707.1</v>
      </c>
      <c r="N419" s="1015">
        <f t="shared" si="59"/>
        <v>50.50714285714285</v>
      </c>
    </row>
    <row r="420" spans="1:14" ht="15.75" customHeight="1">
      <c r="A420" s="192">
        <v>625007</v>
      </c>
      <c r="B420" s="11"/>
      <c r="C420" s="219">
        <v>41</v>
      </c>
      <c r="D420" s="558" t="s">
        <v>284</v>
      </c>
      <c r="E420" s="574" t="s">
        <v>85</v>
      </c>
      <c r="F420" s="196">
        <v>4239</v>
      </c>
      <c r="G420" s="196">
        <v>4850</v>
      </c>
      <c r="H420" s="37">
        <v>6200</v>
      </c>
      <c r="I420" s="13">
        <v>6200</v>
      </c>
      <c r="J420" s="196">
        <v>5989</v>
      </c>
      <c r="K420" s="37">
        <v>6650</v>
      </c>
      <c r="L420" s="13">
        <v>6650</v>
      </c>
      <c r="M420" s="1019">
        <v>3359.91</v>
      </c>
      <c r="N420" s="1011">
        <f t="shared" si="59"/>
        <v>50.524962406015035</v>
      </c>
    </row>
    <row r="421" spans="1:14" ht="15" hidden="1">
      <c r="A421" s="215">
        <v>631</v>
      </c>
      <c r="B421" s="109"/>
      <c r="C421" s="708"/>
      <c r="D421" s="559" t="s">
        <v>284</v>
      </c>
      <c r="E421" s="577" t="s">
        <v>285</v>
      </c>
      <c r="F421" s="178">
        <v>0</v>
      </c>
      <c r="G421" s="178">
        <v>0</v>
      </c>
      <c r="H421" s="5">
        <v>0</v>
      </c>
      <c r="I421" s="4">
        <v>0</v>
      </c>
      <c r="J421" s="178">
        <v>0</v>
      </c>
      <c r="K421" s="5">
        <v>0</v>
      </c>
      <c r="L421" s="4">
        <v>0</v>
      </c>
      <c r="M421" s="990">
        <v>0</v>
      </c>
      <c r="N421" s="1009" t="e">
        <f>(100/L421)*M421</f>
        <v>#DIV/0!</v>
      </c>
    </row>
    <row r="422" spans="1:14" ht="15">
      <c r="A422" s="207">
        <v>631</v>
      </c>
      <c r="B422" s="77"/>
      <c r="C422" s="708"/>
      <c r="D422" s="554"/>
      <c r="E422" s="577" t="s">
        <v>349</v>
      </c>
      <c r="F422" s="178">
        <v>71</v>
      </c>
      <c r="G422" s="178"/>
      <c r="H422" s="5">
        <v>50</v>
      </c>
      <c r="I422" s="4">
        <v>50</v>
      </c>
      <c r="J422" s="178">
        <v>23</v>
      </c>
      <c r="K422" s="5">
        <f>K423</f>
        <v>50</v>
      </c>
      <c r="L422" s="4">
        <f>L423</f>
        <v>50</v>
      </c>
      <c r="M422" s="990">
        <f>M423</f>
        <v>0</v>
      </c>
      <c r="N422" s="1009">
        <f>(100/L422)*M422</f>
        <v>0</v>
      </c>
    </row>
    <row r="423" spans="1:14" ht="14.25" customHeight="1">
      <c r="A423" s="179">
        <v>631001</v>
      </c>
      <c r="B423" s="79"/>
      <c r="C423" s="122">
        <v>41</v>
      </c>
      <c r="D423" s="554" t="s">
        <v>284</v>
      </c>
      <c r="E423" s="587" t="s">
        <v>350</v>
      </c>
      <c r="F423" s="180">
        <v>71</v>
      </c>
      <c r="G423" s="180"/>
      <c r="H423" s="80">
        <v>50</v>
      </c>
      <c r="I423" s="81">
        <v>50</v>
      </c>
      <c r="J423" s="180">
        <v>23</v>
      </c>
      <c r="K423" s="80">
        <v>50</v>
      </c>
      <c r="L423" s="81">
        <v>50</v>
      </c>
      <c r="M423" s="991"/>
      <c r="N423" s="1040">
        <f>(100/L423)*M423</f>
        <v>0</v>
      </c>
    </row>
    <row r="424" spans="1:14" ht="15" hidden="1">
      <c r="A424" s="215"/>
      <c r="B424" s="109"/>
      <c r="C424" s="708"/>
      <c r="D424" s="559"/>
      <c r="E424" s="577"/>
      <c r="F424" s="178"/>
      <c r="G424" s="178"/>
      <c r="H424" s="5"/>
      <c r="I424" s="4"/>
      <c r="J424" s="178"/>
      <c r="K424" s="5"/>
      <c r="L424" s="4"/>
      <c r="M424" s="990"/>
      <c r="N424" s="974"/>
    </row>
    <row r="425" spans="1:14" ht="15">
      <c r="A425" s="207">
        <v>632</v>
      </c>
      <c r="B425" s="77"/>
      <c r="C425" s="86"/>
      <c r="D425" s="559"/>
      <c r="E425" s="577" t="s">
        <v>87</v>
      </c>
      <c r="F425" s="178">
        <f aca="true" t="shared" si="60" ref="F425:M425">SUM(F426:F430)</f>
        <v>24808</v>
      </c>
      <c r="G425" s="178">
        <f t="shared" si="60"/>
        <v>20378</v>
      </c>
      <c r="H425" s="5">
        <f t="shared" si="60"/>
        <v>29600</v>
      </c>
      <c r="I425" s="4">
        <f t="shared" si="60"/>
        <v>21559</v>
      </c>
      <c r="J425" s="178">
        <f t="shared" si="60"/>
        <v>19837</v>
      </c>
      <c r="K425" s="5">
        <f t="shared" si="60"/>
        <v>24120</v>
      </c>
      <c r="L425" s="4">
        <f t="shared" si="60"/>
        <v>27720</v>
      </c>
      <c r="M425" s="990">
        <f t="shared" si="60"/>
        <v>19162.6</v>
      </c>
      <c r="N425" s="1009">
        <f aca="true" t="shared" si="61" ref="N425:N432">(100/L425)*M425</f>
        <v>69.12914862914863</v>
      </c>
    </row>
    <row r="426" spans="1:14" ht="15">
      <c r="A426" s="193">
        <v>632001</v>
      </c>
      <c r="B426" s="23">
        <v>1</v>
      </c>
      <c r="C426" s="696">
        <v>41</v>
      </c>
      <c r="D426" s="567" t="s">
        <v>284</v>
      </c>
      <c r="E426" s="578" t="s">
        <v>89</v>
      </c>
      <c r="F426" s="194">
        <v>3619</v>
      </c>
      <c r="G426" s="194">
        <v>2589</v>
      </c>
      <c r="H426" s="118">
        <v>2500</v>
      </c>
      <c r="I426" s="96">
        <v>3800</v>
      </c>
      <c r="J426" s="231">
        <v>3723</v>
      </c>
      <c r="K426" s="118">
        <v>4000</v>
      </c>
      <c r="L426" s="96">
        <v>7600</v>
      </c>
      <c r="M426" s="1035">
        <v>5159.92</v>
      </c>
      <c r="N426" s="1042">
        <f t="shared" si="61"/>
        <v>67.89368421052632</v>
      </c>
    </row>
    <row r="427" spans="1:14" ht="15">
      <c r="A427" s="184">
        <v>632001</v>
      </c>
      <c r="B427" s="9">
        <v>3</v>
      </c>
      <c r="C427" s="88">
        <v>41</v>
      </c>
      <c r="D427" s="557" t="s">
        <v>284</v>
      </c>
      <c r="E427" s="359" t="s">
        <v>193</v>
      </c>
      <c r="F427" s="185">
        <v>19676</v>
      </c>
      <c r="G427" s="185">
        <v>15910</v>
      </c>
      <c r="H427" s="55">
        <v>25000</v>
      </c>
      <c r="I427" s="25">
        <v>15639</v>
      </c>
      <c r="J427" s="226">
        <v>14352</v>
      </c>
      <c r="K427" s="55">
        <v>18000</v>
      </c>
      <c r="L427" s="25">
        <v>18000</v>
      </c>
      <c r="M427" s="998">
        <v>12447.57</v>
      </c>
      <c r="N427" s="1007">
        <f t="shared" si="61"/>
        <v>69.15316666666666</v>
      </c>
    </row>
    <row r="428" spans="1:14" ht="15">
      <c r="A428" s="184">
        <v>632002</v>
      </c>
      <c r="B428" s="9"/>
      <c r="C428" s="14">
        <v>41</v>
      </c>
      <c r="D428" s="557" t="s">
        <v>284</v>
      </c>
      <c r="E428" s="359" t="s">
        <v>286</v>
      </c>
      <c r="F428" s="183">
        <v>1123</v>
      </c>
      <c r="G428" s="183">
        <v>1641</v>
      </c>
      <c r="H428" s="49">
        <v>1600</v>
      </c>
      <c r="I428" s="8">
        <v>1600</v>
      </c>
      <c r="J428" s="185">
        <v>1567</v>
      </c>
      <c r="K428" s="49">
        <v>1600</v>
      </c>
      <c r="L428" s="8">
        <v>1600</v>
      </c>
      <c r="M428" s="988">
        <v>1097.46</v>
      </c>
      <c r="N428" s="1015">
        <f t="shared" si="61"/>
        <v>68.59125</v>
      </c>
    </row>
    <row r="429" spans="1:14" ht="15">
      <c r="A429" s="184">
        <v>632003</v>
      </c>
      <c r="B429" s="9">
        <v>2</v>
      </c>
      <c r="C429" s="14">
        <v>41</v>
      </c>
      <c r="D429" s="555" t="s">
        <v>284</v>
      </c>
      <c r="E429" s="359" t="s">
        <v>287</v>
      </c>
      <c r="F429" s="185"/>
      <c r="G429" s="185">
        <v>15</v>
      </c>
      <c r="H429" s="49"/>
      <c r="I429" s="8">
        <v>20</v>
      </c>
      <c r="J429" s="185">
        <v>15</v>
      </c>
      <c r="K429" s="49">
        <v>20</v>
      </c>
      <c r="L429" s="8">
        <v>20</v>
      </c>
      <c r="M429" s="988">
        <v>7.9</v>
      </c>
      <c r="N429" s="1006">
        <f t="shared" si="61"/>
        <v>39.5</v>
      </c>
    </row>
    <row r="430" spans="1:14" ht="15">
      <c r="A430" s="186">
        <v>632003</v>
      </c>
      <c r="B430" s="50">
        <v>1</v>
      </c>
      <c r="C430" s="140">
        <v>41</v>
      </c>
      <c r="D430" s="558" t="s">
        <v>284</v>
      </c>
      <c r="E430" s="590" t="s">
        <v>91</v>
      </c>
      <c r="F430" s="236">
        <v>390</v>
      </c>
      <c r="G430" s="236">
        <v>223</v>
      </c>
      <c r="H430" s="83">
        <v>500</v>
      </c>
      <c r="I430" s="83">
        <v>500</v>
      </c>
      <c r="J430" s="187">
        <v>180</v>
      </c>
      <c r="K430" s="83">
        <v>500</v>
      </c>
      <c r="L430" s="83">
        <v>500</v>
      </c>
      <c r="M430" s="1054">
        <v>449.75</v>
      </c>
      <c r="N430" s="1011">
        <f t="shared" si="61"/>
        <v>89.95</v>
      </c>
    </row>
    <row r="431" spans="1:14" ht="15">
      <c r="A431" s="207">
        <v>633</v>
      </c>
      <c r="B431" s="77"/>
      <c r="C431" s="709"/>
      <c r="D431" s="555"/>
      <c r="E431" s="600" t="s">
        <v>94</v>
      </c>
      <c r="F431" s="237">
        <f aca="true" t="shared" si="62" ref="F431:M431">SUM(F432:F451)</f>
        <v>11573</v>
      </c>
      <c r="G431" s="237">
        <f t="shared" si="62"/>
        <v>27732</v>
      </c>
      <c r="H431" s="5">
        <f t="shared" si="62"/>
        <v>8750</v>
      </c>
      <c r="I431" s="4">
        <f t="shared" si="62"/>
        <v>14381</v>
      </c>
      <c r="J431" s="178">
        <f t="shared" si="62"/>
        <v>9985</v>
      </c>
      <c r="K431" s="5">
        <f t="shared" si="62"/>
        <v>7640</v>
      </c>
      <c r="L431" s="4">
        <f t="shared" si="62"/>
        <v>7740</v>
      </c>
      <c r="M431" s="990">
        <f t="shared" si="62"/>
        <v>2146.73</v>
      </c>
      <c r="N431" s="1009">
        <f t="shared" si="61"/>
        <v>27.735529715762272</v>
      </c>
    </row>
    <row r="432" spans="1:14" ht="15">
      <c r="A432" s="193">
        <v>633001</v>
      </c>
      <c r="B432" s="23">
        <v>16</v>
      </c>
      <c r="C432" s="696">
        <v>41</v>
      </c>
      <c r="D432" s="566" t="s">
        <v>284</v>
      </c>
      <c r="E432" s="578" t="s">
        <v>288</v>
      </c>
      <c r="F432" s="194">
        <v>3911</v>
      </c>
      <c r="G432" s="194">
        <v>6312</v>
      </c>
      <c r="H432" s="54">
        <v>2000</v>
      </c>
      <c r="I432" s="22">
        <v>3400</v>
      </c>
      <c r="J432" s="194">
        <v>2690</v>
      </c>
      <c r="K432" s="54">
        <v>1000</v>
      </c>
      <c r="L432" s="22">
        <v>800</v>
      </c>
      <c r="M432" s="987"/>
      <c r="N432" s="1040">
        <f t="shared" si="61"/>
        <v>0</v>
      </c>
    </row>
    <row r="433" spans="1:14" ht="15">
      <c r="A433" s="182">
        <v>633002</v>
      </c>
      <c r="B433" s="7"/>
      <c r="C433" s="221">
        <v>41</v>
      </c>
      <c r="D433" s="555" t="s">
        <v>284</v>
      </c>
      <c r="E433" s="603" t="s">
        <v>475</v>
      </c>
      <c r="F433" s="183"/>
      <c r="G433" s="183"/>
      <c r="H433" s="94"/>
      <c r="I433" s="6">
        <v>700</v>
      </c>
      <c r="J433" s="183">
        <v>692</v>
      </c>
      <c r="K433" s="94"/>
      <c r="L433" s="6"/>
      <c r="M433" s="992"/>
      <c r="N433" s="1048"/>
    </row>
    <row r="434" spans="1:14" ht="15">
      <c r="A434" s="182">
        <v>633004</v>
      </c>
      <c r="B434" s="7">
        <v>2</v>
      </c>
      <c r="C434" s="14">
        <v>41</v>
      </c>
      <c r="D434" s="557" t="s">
        <v>284</v>
      </c>
      <c r="E434" s="359" t="s">
        <v>289</v>
      </c>
      <c r="F434" s="185">
        <v>183</v>
      </c>
      <c r="G434" s="185">
        <v>146</v>
      </c>
      <c r="H434" s="49">
        <v>100</v>
      </c>
      <c r="I434" s="8">
        <v>100</v>
      </c>
      <c r="J434" s="185"/>
      <c r="K434" s="49">
        <v>200</v>
      </c>
      <c r="L434" s="8">
        <v>220</v>
      </c>
      <c r="M434" s="988">
        <v>219.9</v>
      </c>
      <c r="N434" s="1007">
        <f>(100/L434)*M434</f>
        <v>99.95454545454545</v>
      </c>
    </row>
    <row r="435" spans="1:14" ht="15">
      <c r="A435" s="182">
        <v>633004</v>
      </c>
      <c r="B435" s="7">
        <v>3</v>
      </c>
      <c r="C435" s="88">
        <v>41</v>
      </c>
      <c r="D435" s="557" t="s">
        <v>284</v>
      </c>
      <c r="E435" s="359" t="s">
        <v>290</v>
      </c>
      <c r="F435" s="185"/>
      <c r="G435" s="185"/>
      <c r="H435" s="49">
        <v>150</v>
      </c>
      <c r="I435" s="8">
        <v>150</v>
      </c>
      <c r="J435" s="185"/>
      <c r="K435" s="49">
        <v>150</v>
      </c>
      <c r="L435" s="8">
        <v>410</v>
      </c>
      <c r="M435" s="988">
        <v>405</v>
      </c>
      <c r="N435" s="1007">
        <f>(100/L435)*M435</f>
        <v>98.78048780487805</v>
      </c>
    </row>
    <row r="436" spans="1:14" ht="15">
      <c r="A436" s="182">
        <v>633004</v>
      </c>
      <c r="B436" s="7">
        <v>2</v>
      </c>
      <c r="C436" s="14">
        <v>41</v>
      </c>
      <c r="D436" s="557" t="s">
        <v>284</v>
      </c>
      <c r="E436" s="359" t="s">
        <v>504</v>
      </c>
      <c r="F436" s="185"/>
      <c r="G436" s="185"/>
      <c r="H436" s="49">
        <v>100</v>
      </c>
      <c r="I436" s="8">
        <v>100</v>
      </c>
      <c r="J436" s="185">
        <v>10</v>
      </c>
      <c r="K436" s="49"/>
      <c r="L436" s="8"/>
      <c r="M436" s="988"/>
      <c r="N436" s="817"/>
    </row>
    <row r="437" spans="1:14" ht="15">
      <c r="A437" s="184">
        <v>633006</v>
      </c>
      <c r="B437" s="9">
        <v>1</v>
      </c>
      <c r="C437" s="14">
        <v>41</v>
      </c>
      <c r="D437" s="557" t="s">
        <v>284</v>
      </c>
      <c r="E437" s="359" t="s">
        <v>291</v>
      </c>
      <c r="F437" s="185">
        <v>485</v>
      </c>
      <c r="G437" s="185">
        <v>316</v>
      </c>
      <c r="H437" s="49">
        <v>300</v>
      </c>
      <c r="I437" s="8">
        <v>300</v>
      </c>
      <c r="J437" s="185">
        <v>287</v>
      </c>
      <c r="K437" s="49">
        <v>300</v>
      </c>
      <c r="L437" s="8">
        <v>300</v>
      </c>
      <c r="M437" s="988">
        <v>248.88</v>
      </c>
      <c r="N437" s="1015">
        <f aca="true" t="shared" si="63" ref="N437:N450">(100/L437)*M437</f>
        <v>82.96</v>
      </c>
    </row>
    <row r="438" spans="1:14" ht="15">
      <c r="A438" s="184">
        <v>633006</v>
      </c>
      <c r="B438" s="9">
        <v>2</v>
      </c>
      <c r="C438" s="14">
        <v>41</v>
      </c>
      <c r="D438" s="557" t="s">
        <v>284</v>
      </c>
      <c r="E438" s="359" t="s">
        <v>100</v>
      </c>
      <c r="F438" s="185">
        <v>42</v>
      </c>
      <c r="G438" s="185">
        <v>4</v>
      </c>
      <c r="H438" s="49">
        <v>30</v>
      </c>
      <c r="I438" s="8">
        <v>30</v>
      </c>
      <c r="J438" s="185"/>
      <c r="K438" s="49">
        <v>30</v>
      </c>
      <c r="L438" s="8">
        <v>30</v>
      </c>
      <c r="M438" s="988"/>
      <c r="N438" s="1007">
        <f t="shared" si="63"/>
        <v>0</v>
      </c>
    </row>
    <row r="439" spans="1:14" ht="15">
      <c r="A439" s="184">
        <v>633006</v>
      </c>
      <c r="B439" s="9">
        <v>3</v>
      </c>
      <c r="C439" s="14">
        <v>41</v>
      </c>
      <c r="D439" s="557" t="s">
        <v>284</v>
      </c>
      <c r="E439" s="359" t="s">
        <v>370</v>
      </c>
      <c r="F439" s="185">
        <v>528</v>
      </c>
      <c r="G439" s="185">
        <v>719</v>
      </c>
      <c r="H439" s="49">
        <v>1000</v>
      </c>
      <c r="I439" s="8">
        <v>1000</v>
      </c>
      <c r="J439" s="185">
        <v>580</v>
      </c>
      <c r="K439" s="49">
        <v>1000</v>
      </c>
      <c r="L439" s="8">
        <v>1000</v>
      </c>
      <c r="M439" s="988">
        <v>269.75</v>
      </c>
      <c r="N439" s="1007">
        <f t="shared" si="63"/>
        <v>26.975</v>
      </c>
    </row>
    <row r="440" spans="1:14" ht="15">
      <c r="A440" s="184">
        <v>633006</v>
      </c>
      <c r="B440" s="9">
        <v>4</v>
      </c>
      <c r="C440" s="14">
        <v>41</v>
      </c>
      <c r="D440" s="557" t="s">
        <v>284</v>
      </c>
      <c r="E440" s="359" t="s">
        <v>102</v>
      </c>
      <c r="F440" s="185">
        <v>18</v>
      </c>
      <c r="G440" s="185">
        <v>88</v>
      </c>
      <c r="H440" s="49">
        <v>20</v>
      </c>
      <c r="I440" s="8">
        <v>100</v>
      </c>
      <c r="J440" s="185">
        <v>92</v>
      </c>
      <c r="K440" s="49">
        <v>50</v>
      </c>
      <c r="L440" s="8">
        <v>50</v>
      </c>
      <c r="M440" s="988"/>
      <c r="N440" s="1007">
        <f t="shared" si="63"/>
        <v>0</v>
      </c>
    </row>
    <row r="441" spans="1:14" ht="15">
      <c r="A441" s="184">
        <v>633006</v>
      </c>
      <c r="B441" s="9">
        <v>5</v>
      </c>
      <c r="C441" s="14">
        <v>41</v>
      </c>
      <c r="D441" s="557" t="s">
        <v>284</v>
      </c>
      <c r="E441" s="359" t="s">
        <v>103</v>
      </c>
      <c r="F441" s="189"/>
      <c r="G441" s="189">
        <v>24</v>
      </c>
      <c r="H441" s="569">
        <v>20</v>
      </c>
      <c r="I441" s="56">
        <v>80</v>
      </c>
      <c r="J441" s="659">
        <v>80</v>
      </c>
      <c r="K441" s="569">
        <v>50</v>
      </c>
      <c r="L441" s="56">
        <v>50</v>
      </c>
      <c r="M441" s="1072"/>
      <c r="N441" s="1015">
        <f t="shared" si="63"/>
        <v>0</v>
      </c>
    </row>
    <row r="442" spans="1:14" ht="15">
      <c r="A442" s="184">
        <v>633006</v>
      </c>
      <c r="B442" s="9">
        <v>7</v>
      </c>
      <c r="C442" s="14">
        <v>41</v>
      </c>
      <c r="D442" s="557" t="s">
        <v>284</v>
      </c>
      <c r="E442" s="359" t="s">
        <v>293</v>
      </c>
      <c r="F442" s="185">
        <v>2234</v>
      </c>
      <c r="G442" s="185">
        <v>16155</v>
      </c>
      <c r="H442" s="569">
        <v>500</v>
      </c>
      <c r="I442" s="56">
        <v>900</v>
      </c>
      <c r="J442" s="189">
        <v>893</v>
      </c>
      <c r="K442" s="569">
        <v>500</v>
      </c>
      <c r="L442" s="56">
        <v>500</v>
      </c>
      <c r="M442" s="996">
        <v>169.9</v>
      </c>
      <c r="N442" s="1006">
        <f t="shared" si="63"/>
        <v>33.980000000000004</v>
      </c>
    </row>
    <row r="443" spans="1:14" ht="15">
      <c r="A443" s="184">
        <v>633006</v>
      </c>
      <c r="B443" s="9">
        <v>8</v>
      </c>
      <c r="C443" s="14">
        <v>41</v>
      </c>
      <c r="D443" s="557" t="s">
        <v>284</v>
      </c>
      <c r="E443" s="359" t="s">
        <v>362</v>
      </c>
      <c r="F443" s="185">
        <v>80</v>
      </c>
      <c r="G443" s="185">
        <v>122</v>
      </c>
      <c r="H443" s="569">
        <v>150</v>
      </c>
      <c r="I443" s="56">
        <v>250</v>
      </c>
      <c r="J443" s="189">
        <v>163</v>
      </c>
      <c r="K443" s="569">
        <v>250</v>
      </c>
      <c r="L443" s="56">
        <v>250</v>
      </c>
      <c r="M443" s="996"/>
      <c r="N443" s="1006">
        <f t="shared" si="63"/>
        <v>0</v>
      </c>
    </row>
    <row r="444" spans="1:14" ht="15">
      <c r="A444" s="184">
        <v>633006</v>
      </c>
      <c r="B444" s="9">
        <v>10</v>
      </c>
      <c r="C444" s="14">
        <v>41</v>
      </c>
      <c r="D444" s="557" t="s">
        <v>284</v>
      </c>
      <c r="E444" s="359" t="s">
        <v>371</v>
      </c>
      <c r="F444" s="185"/>
      <c r="G444" s="185"/>
      <c r="H444" s="569">
        <v>500</v>
      </c>
      <c r="I444" s="56">
        <v>500</v>
      </c>
      <c r="J444" s="189">
        <v>60</v>
      </c>
      <c r="K444" s="569">
        <v>500</v>
      </c>
      <c r="L444" s="56">
        <v>500</v>
      </c>
      <c r="M444" s="996">
        <v>83.84</v>
      </c>
      <c r="N444" s="1007">
        <f t="shared" si="63"/>
        <v>16.768</v>
      </c>
    </row>
    <row r="445" spans="1:14" ht="15">
      <c r="A445" s="184">
        <v>633009</v>
      </c>
      <c r="B445" s="9">
        <v>1</v>
      </c>
      <c r="C445" s="14">
        <v>111</v>
      </c>
      <c r="D445" s="557" t="s">
        <v>284</v>
      </c>
      <c r="E445" s="359" t="s">
        <v>294</v>
      </c>
      <c r="F445" s="185">
        <v>114</v>
      </c>
      <c r="G445" s="185">
        <v>50</v>
      </c>
      <c r="H445" s="49">
        <v>150</v>
      </c>
      <c r="I445" s="8">
        <v>430</v>
      </c>
      <c r="J445" s="185">
        <v>280</v>
      </c>
      <c r="K445" s="49">
        <v>180</v>
      </c>
      <c r="L445" s="8">
        <v>180</v>
      </c>
      <c r="M445" s="988">
        <v>128.07</v>
      </c>
      <c r="N445" s="1015">
        <f t="shared" si="63"/>
        <v>71.15</v>
      </c>
    </row>
    <row r="446" spans="1:14" ht="15">
      <c r="A446" s="184">
        <v>633009</v>
      </c>
      <c r="B446" s="9">
        <v>16</v>
      </c>
      <c r="C446" s="14">
        <v>111</v>
      </c>
      <c r="D446" s="557" t="s">
        <v>284</v>
      </c>
      <c r="E446" s="359" t="s">
        <v>295</v>
      </c>
      <c r="F446" s="185">
        <v>3160</v>
      </c>
      <c r="G446" s="185">
        <v>3539</v>
      </c>
      <c r="H446" s="49">
        <v>3000</v>
      </c>
      <c r="I446" s="8">
        <v>5500</v>
      </c>
      <c r="J446" s="185">
        <v>3984</v>
      </c>
      <c r="K446" s="49">
        <v>3000</v>
      </c>
      <c r="L446" s="8">
        <v>3000</v>
      </c>
      <c r="M446" s="988">
        <v>602.39</v>
      </c>
      <c r="N446" s="1006">
        <f t="shared" si="63"/>
        <v>20.079666666666665</v>
      </c>
    </row>
    <row r="447" spans="1:14" ht="15">
      <c r="A447" s="216">
        <v>633010</v>
      </c>
      <c r="B447" s="97">
        <v>16</v>
      </c>
      <c r="C447" s="352">
        <v>111</v>
      </c>
      <c r="D447" s="556" t="s">
        <v>284</v>
      </c>
      <c r="E447" s="656" t="s">
        <v>296</v>
      </c>
      <c r="F447" s="185">
        <v>655</v>
      </c>
      <c r="G447" s="185">
        <v>257</v>
      </c>
      <c r="H447" s="55">
        <v>500</v>
      </c>
      <c r="I447" s="25">
        <v>500</v>
      </c>
      <c r="J447" s="226">
        <v>45</v>
      </c>
      <c r="K447" s="55">
        <v>300</v>
      </c>
      <c r="L447" s="25">
        <v>300</v>
      </c>
      <c r="M447" s="998"/>
      <c r="N447" s="1006">
        <f t="shared" si="63"/>
        <v>0</v>
      </c>
    </row>
    <row r="448" spans="1:14" ht="15">
      <c r="A448" s="184">
        <v>633011</v>
      </c>
      <c r="B448" s="34"/>
      <c r="C448" s="89">
        <v>41</v>
      </c>
      <c r="D448" s="557" t="s">
        <v>284</v>
      </c>
      <c r="E448" s="359" t="s">
        <v>297</v>
      </c>
      <c r="F448" s="185">
        <v>163</v>
      </c>
      <c r="G448" s="185"/>
      <c r="H448" s="49">
        <v>150</v>
      </c>
      <c r="I448" s="8">
        <v>150</v>
      </c>
      <c r="J448" s="260"/>
      <c r="K448" s="49">
        <v>50</v>
      </c>
      <c r="L448" s="8">
        <v>50</v>
      </c>
      <c r="M448" s="1073"/>
      <c r="N448" s="1006">
        <f t="shared" si="63"/>
        <v>0</v>
      </c>
    </row>
    <row r="449" spans="1:14" ht="15">
      <c r="A449" s="184">
        <v>633013</v>
      </c>
      <c r="B449" s="34"/>
      <c r="C449" s="89">
        <v>41</v>
      </c>
      <c r="D449" s="557" t="s">
        <v>284</v>
      </c>
      <c r="E449" s="359" t="s">
        <v>389</v>
      </c>
      <c r="F449" s="185"/>
      <c r="G449" s="185"/>
      <c r="H449" s="49"/>
      <c r="I449" s="8"/>
      <c r="J449" s="260"/>
      <c r="K449" s="49"/>
      <c r="L449" s="8">
        <v>20</v>
      </c>
      <c r="M449" s="1073">
        <v>19</v>
      </c>
      <c r="N449" s="1006">
        <f t="shared" si="63"/>
        <v>95</v>
      </c>
    </row>
    <row r="450" spans="1:14" ht="15">
      <c r="A450" s="184">
        <v>633015</v>
      </c>
      <c r="B450" s="34"/>
      <c r="C450" s="89">
        <v>41</v>
      </c>
      <c r="D450" s="557" t="s">
        <v>284</v>
      </c>
      <c r="E450" s="359" t="s">
        <v>298</v>
      </c>
      <c r="F450" s="185"/>
      <c r="G450" s="185"/>
      <c r="H450" s="49">
        <v>80</v>
      </c>
      <c r="I450" s="8">
        <v>80</v>
      </c>
      <c r="J450" s="185">
        <v>20</v>
      </c>
      <c r="K450" s="49">
        <v>80</v>
      </c>
      <c r="L450" s="8">
        <v>80</v>
      </c>
      <c r="M450" s="988"/>
      <c r="N450" s="1007">
        <f t="shared" si="63"/>
        <v>0</v>
      </c>
    </row>
    <row r="451" spans="1:14" ht="15">
      <c r="A451" s="192">
        <v>633010</v>
      </c>
      <c r="B451" s="82"/>
      <c r="C451" s="723">
        <v>111</v>
      </c>
      <c r="D451" s="558"/>
      <c r="E451" s="656" t="s">
        <v>476</v>
      </c>
      <c r="F451" s="225"/>
      <c r="G451" s="225"/>
      <c r="H451" s="561"/>
      <c r="I451" s="24">
        <v>111</v>
      </c>
      <c r="J451" s="225">
        <v>109</v>
      </c>
      <c r="K451" s="561"/>
      <c r="L451" s="24"/>
      <c r="M451" s="995"/>
      <c r="N451" s="975"/>
    </row>
    <row r="452" spans="1:14" ht="15">
      <c r="A452" s="207">
        <v>634</v>
      </c>
      <c r="B452" s="3"/>
      <c r="C452" s="707"/>
      <c r="D452" s="554"/>
      <c r="E452" s="577" t="s">
        <v>299</v>
      </c>
      <c r="F452" s="178"/>
      <c r="G452" s="178"/>
      <c r="H452" s="5">
        <v>10</v>
      </c>
      <c r="I452" s="4">
        <v>10</v>
      </c>
      <c r="J452" s="178"/>
      <c r="K452" s="5">
        <f>K453</f>
        <v>10</v>
      </c>
      <c r="L452" s="4">
        <f>L453</f>
        <v>10</v>
      </c>
      <c r="M452" s="990">
        <f>M453</f>
        <v>0</v>
      </c>
      <c r="N452" s="1009">
        <f>(100/L452)*M452</f>
        <v>0</v>
      </c>
    </row>
    <row r="453" spans="1:14" ht="15">
      <c r="A453" s="179">
        <v>634005</v>
      </c>
      <c r="B453" s="78">
        <v>16</v>
      </c>
      <c r="C453" s="120">
        <v>41</v>
      </c>
      <c r="D453" s="559" t="s">
        <v>284</v>
      </c>
      <c r="E453" s="587" t="s">
        <v>300</v>
      </c>
      <c r="F453" s="180"/>
      <c r="G453" s="180"/>
      <c r="H453" s="80">
        <v>10</v>
      </c>
      <c r="I453" s="80">
        <v>10</v>
      </c>
      <c r="J453" s="180"/>
      <c r="K453" s="80">
        <v>10</v>
      </c>
      <c r="L453" s="80">
        <v>10</v>
      </c>
      <c r="M453" s="1038"/>
      <c r="N453" s="1040">
        <f>(100/L453)*M453</f>
        <v>0</v>
      </c>
    </row>
    <row r="454" spans="1:14" ht="15">
      <c r="A454" s="207">
        <v>635</v>
      </c>
      <c r="B454" s="3"/>
      <c r="C454" s="145"/>
      <c r="D454" s="559"/>
      <c r="E454" s="577" t="s">
        <v>126</v>
      </c>
      <c r="F454" s="178">
        <f>SUM(F456:F456)</f>
        <v>7530</v>
      </c>
      <c r="G454" s="178">
        <f>SUM(G456:G456)</f>
        <v>254</v>
      </c>
      <c r="H454" s="5">
        <f>SUM(H456:H456)</f>
        <v>300</v>
      </c>
      <c r="I454" s="5">
        <f>SUM(I455:I456)</f>
        <v>3710</v>
      </c>
      <c r="J454" s="178">
        <v>3443</v>
      </c>
      <c r="K454" s="5">
        <f>SUM(K456:K456)</f>
        <v>35000</v>
      </c>
      <c r="L454" s="5">
        <f>SUM(L456:L456)</f>
        <v>29510</v>
      </c>
      <c r="M454" s="986">
        <f>M456</f>
        <v>2834.54</v>
      </c>
      <c r="N454" s="1009">
        <f>(100/L454)*M454</f>
        <v>9.60535411724839</v>
      </c>
    </row>
    <row r="455" spans="1:14" ht="15">
      <c r="A455" s="193">
        <v>635004</v>
      </c>
      <c r="B455" s="23">
        <v>8</v>
      </c>
      <c r="C455" s="696">
        <v>41</v>
      </c>
      <c r="D455" s="566" t="s">
        <v>284</v>
      </c>
      <c r="E455" s="578" t="s">
        <v>477</v>
      </c>
      <c r="F455" s="194"/>
      <c r="G455" s="194"/>
      <c r="H455" s="54"/>
      <c r="I455" s="54">
        <v>210</v>
      </c>
      <c r="J455" s="194">
        <v>210</v>
      </c>
      <c r="K455" s="54"/>
      <c r="L455" s="54"/>
      <c r="M455" s="1036"/>
      <c r="N455" s="975"/>
    </row>
    <row r="456" spans="1:14" ht="15">
      <c r="A456" s="186">
        <v>635006</v>
      </c>
      <c r="B456" s="11">
        <v>3</v>
      </c>
      <c r="C456" s="219">
        <v>41</v>
      </c>
      <c r="D456" s="554" t="s">
        <v>284</v>
      </c>
      <c r="E456" s="574" t="s">
        <v>301</v>
      </c>
      <c r="F456" s="187">
        <v>7530</v>
      </c>
      <c r="G456" s="187">
        <v>254</v>
      </c>
      <c r="H456" s="83">
        <v>300</v>
      </c>
      <c r="I456" s="10">
        <v>3500</v>
      </c>
      <c r="J456" s="183">
        <v>3233</v>
      </c>
      <c r="K456" s="83">
        <v>35000</v>
      </c>
      <c r="L456" s="10">
        <v>29510</v>
      </c>
      <c r="M456" s="992">
        <v>2834.54</v>
      </c>
      <c r="N456" s="1006">
        <f>(100/L456)*M456</f>
        <v>9.60535411724839</v>
      </c>
    </row>
    <row r="457" spans="1:14" ht="15">
      <c r="A457" s="207">
        <v>637</v>
      </c>
      <c r="B457" s="3"/>
      <c r="C457" s="152"/>
      <c r="D457" s="586"/>
      <c r="E457" s="747" t="s">
        <v>138</v>
      </c>
      <c r="F457" s="178">
        <f aca="true" t="shared" si="64" ref="F457:L457">SUM(F458:F472)</f>
        <v>12783</v>
      </c>
      <c r="G457" s="178">
        <f t="shared" si="64"/>
        <v>13341</v>
      </c>
      <c r="H457" s="5">
        <f t="shared" si="64"/>
        <v>14160</v>
      </c>
      <c r="I457" s="4">
        <f t="shared" si="64"/>
        <v>15530</v>
      </c>
      <c r="J457" s="178">
        <f t="shared" si="64"/>
        <v>14334</v>
      </c>
      <c r="K457" s="5">
        <f t="shared" si="64"/>
        <v>9760</v>
      </c>
      <c r="L457" s="4">
        <f t="shared" si="64"/>
        <v>11740</v>
      </c>
      <c r="M457" s="990">
        <f>SUM(M458:M471)</f>
        <v>4519.29</v>
      </c>
      <c r="N457" s="1009">
        <f>(100/L457)*M457</f>
        <v>38.49480408858603</v>
      </c>
    </row>
    <row r="458" spans="1:14" ht="15">
      <c r="A458" s="182">
        <v>637002</v>
      </c>
      <c r="B458" s="7">
        <v>16</v>
      </c>
      <c r="C458" s="696">
        <v>41</v>
      </c>
      <c r="D458" s="566" t="s">
        <v>284</v>
      </c>
      <c r="E458" s="578" t="s">
        <v>302</v>
      </c>
      <c r="F458" s="183">
        <v>601</v>
      </c>
      <c r="G458" s="183">
        <v>475</v>
      </c>
      <c r="H458" s="54">
        <v>400</v>
      </c>
      <c r="I458" s="22">
        <v>800</v>
      </c>
      <c r="J458" s="194">
        <v>533</v>
      </c>
      <c r="K458" s="54">
        <v>600</v>
      </c>
      <c r="L458" s="22">
        <v>700</v>
      </c>
      <c r="M458" s="987">
        <v>687.6</v>
      </c>
      <c r="N458" s="1042">
        <f>(100/L458)*M458</f>
        <v>98.22857142857143</v>
      </c>
    </row>
    <row r="459" spans="1:14" ht="15">
      <c r="A459" s="182">
        <v>637002</v>
      </c>
      <c r="B459" s="7"/>
      <c r="C459" s="709">
        <v>41</v>
      </c>
      <c r="D459" s="557" t="s">
        <v>284</v>
      </c>
      <c r="E459" s="579" t="s">
        <v>303</v>
      </c>
      <c r="F459" s="183">
        <v>302</v>
      </c>
      <c r="G459" s="183">
        <v>257</v>
      </c>
      <c r="H459" s="49">
        <v>300</v>
      </c>
      <c r="I459" s="8">
        <v>370</v>
      </c>
      <c r="J459" s="185">
        <v>335</v>
      </c>
      <c r="K459" s="49">
        <v>300</v>
      </c>
      <c r="L459" s="8">
        <v>280</v>
      </c>
      <c r="M459" s="988">
        <v>111</v>
      </c>
      <c r="N459" s="1007">
        <f>(100/L459)*M459</f>
        <v>39.642857142857146</v>
      </c>
    </row>
    <row r="460" spans="1:14" ht="15">
      <c r="A460" s="182">
        <v>637002</v>
      </c>
      <c r="B460" s="7"/>
      <c r="C460" s="709">
        <v>41</v>
      </c>
      <c r="D460" s="557" t="s">
        <v>284</v>
      </c>
      <c r="E460" s="579" t="s">
        <v>458</v>
      </c>
      <c r="F460" s="183"/>
      <c r="G460" s="183">
        <v>309</v>
      </c>
      <c r="H460" s="49"/>
      <c r="I460" s="8"/>
      <c r="J460" s="185"/>
      <c r="K460" s="49"/>
      <c r="L460" s="8"/>
      <c r="M460" s="988"/>
      <c r="N460" s="817"/>
    </row>
    <row r="461" spans="1:14" ht="15">
      <c r="A461" s="182">
        <v>637001</v>
      </c>
      <c r="B461" s="7"/>
      <c r="C461" s="709">
        <v>41</v>
      </c>
      <c r="D461" s="557" t="s">
        <v>284</v>
      </c>
      <c r="E461" s="579" t="s">
        <v>304</v>
      </c>
      <c r="F461" s="183">
        <v>20</v>
      </c>
      <c r="G461" s="183">
        <v>315</v>
      </c>
      <c r="H461" s="49">
        <v>20</v>
      </c>
      <c r="I461" s="8">
        <v>20</v>
      </c>
      <c r="J461" s="185"/>
      <c r="K461" s="49">
        <v>20</v>
      </c>
      <c r="L461" s="8">
        <v>20</v>
      </c>
      <c r="M461" s="988"/>
      <c r="N461" s="1007">
        <f>(100/L461)*M461</f>
        <v>0</v>
      </c>
    </row>
    <row r="462" spans="1:14" ht="15">
      <c r="A462" s="182">
        <v>637004</v>
      </c>
      <c r="B462" s="7"/>
      <c r="C462" s="221">
        <v>41</v>
      </c>
      <c r="D462" s="556" t="s">
        <v>284</v>
      </c>
      <c r="E462" s="549" t="s">
        <v>544</v>
      </c>
      <c r="F462" s="183"/>
      <c r="G462" s="183"/>
      <c r="H462" s="94"/>
      <c r="I462" s="6"/>
      <c r="J462" s="183"/>
      <c r="K462" s="94"/>
      <c r="L462" s="6">
        <v>500</v>
      </c>
      <c r="M462" s="992">
        <v>500</v>
      </c>
      <c r="N462" s="1007">
        <f>(100/L462)*M462</f>
        <v>100</v>
      </c>
    </row>
    <row r="463" spans="1:14" ht="15">
      <c r="A463" s="184">
        <v>637004</v>
      </c>
      <c r="B463" s="9">
        <v>1</v>
      </c>
      <c r="C463" s="221">
        <v>41</v>
      </c>
      <c r="D463" s="556" t="s">
        <v>284</v>
      </c>
      <c r="E463" s="509" t="s">
        <v>305</v>
      </c>
      <c r="F463" s="183">
        <v>102</v>
      </c>
      <c r="G463" s="183"/>
      <c r="H463" s="94">
        <v>400</v>
      </c>
      <c r="I463" s="6">
        <v>400</v>
      </c>
      <c r="J463" s="183"/>
      <c r="K463" s="94">
        <v>400</v>
      </c>
      <c r="L463" s="6">
        <v>400</v>
      </c>
      <c r="M463" s="992"/>
      <c r="N463" s="817"/>
    </row>
    <row r="464" spans="1:14" ht="15">
      <c r="A464" s="184">
        <v>637004</v>
      </c>
      <c r="B464" s="9">
        <v>2</v>
      </c>
      <c r="C464" s="89">
        <v>41</v>
      </c>
      <c r="D464" s="557" t="s">
        <v>284</v>
      </c>
      <c r="E464" s="509" t="s">
        <v>392</v>
      </c>
      <c r="F464" s="183">
        <v>216</v>
      </c>
      <c r="G464" s="183"/>
      <c r="H464" s="94"/>
      <c r="I464" s="6"/>
      <c r="J464" s="183"/>
      <c r="K464" s="94"/>
      <c r="L464" s="6"/>
      <c r="M464" s="992"/>
      <c r="N464" s="975"/>
    </row>
    <row r="465" spans="1:14" ht="15">
      <c r="A465" s="184">
        <v>637004</v>
      </c>
      <c r="B465" s="9">
        <v>3</v>
      </c>
      <c r="C465" s="89">
        <v>41</v>
      </c>
      <c r="D465" s="557" t="s">
        <v>284</v>
      </c>
      <c r="E465" s="509" t="s">
        <v>545</v>
      </c>
      <c r="F465" s="183"/>
      <c r="G465" s="183"/>
      <c r="H465" s="37"/>
      <c r="I465" s="13"/>
      <c r="J465" s="196"/>
      <c r="K465" s="37"/>
      <c r="L465" s="13">
        <v>1060</v>
      </c>
      <c r="M465" s="1019">
        <v>1056</v>
      </c>
      <c r="N465" s="1007">
        <f>(100/L465)*M465</f>
        <v>99.62264150943398</v>
      </c>
    </row>
    <row r="466" spans="1:14" ht="15">
      <c r="A466" s="184">
        <v>637004</v>
      </c>
      <c r="B466" s="9">
        <v>5</v>
      </c>
      <c r="C466" s="89">
        <v>41</v>
      </c>
      <c r="D466" s="557" t="s">
        <v>154</v>
      </c>
      <c r="E466" s="509" t="s">
        <v>142</v>
      </c>
      <c r="F466" s="185">
        <v>57</v>
      </c>
      <c r="G466" s="185">
        <v>1089</v>
      </c>
      <c r="H466" s="55">
        <v>150</v>
      </c>
      <c r="I466" s="25">
        <v>280</v>
      </c>
      <c r="J466" s="226">
        <v>272</v>
      </c>
      <c r="K466" s="55"/>
      <c r="L466" s="25">
        <v>200</v>
      </c>
      <c r="M466" s="998">
        <v>200</v>
      </c>
      <c r="N466" s="1007">
        <f>(100/L466)*M466</f>
        <v>100</v>
      </c>
    </row>
    <row r="467" spans="1:14" ht="15">
      <c r="A467" s="184">
        <v>637014</v>
      </c>
      <c r="B467" s="9"/>
      <c r="C467" s="14">
        <v>41</v>
      </c>
      <c r="D467" s="557" t="s">
        <v>284</v>
      </c>
      <c r="E467" s="509" t="s">
        <v>153</v>
      </c>
      <c r="F467" s="185">
        <v>10128</v>
      </c>
      <c r="G467" s="185">
        <v>9104</v>
      </c>
      <c r="H467" s="55">
        <v>10600</v>
      </c>
      <c r="I467" s="25">
        <v>11100</v>
      </c>
      <c r="J467" s="226">
        <v>11081</v>
      </c>
      <c r="K467" s="55">
        <v>6000</v>
      </c>
      <c r="L467" s="25">
        <v>6000</v>
      </c>
      <c r="M467" s="998">
        <v>693.68</v>
      </c>
      <c r="N467" s="1007">
        <f>(100/L467)*M467</f>
        <v>11.561333333333332</v>
      </c>
    </row>
    <row r="468" spans="1:14" ht="15">
      <c r="A468" s="184">
        <v>637015</v>
      </c>
      <c r="B468" s="9"/>
      <c r="C468" s="14">
        <v>41</v>
      </c>
      <c r="D468" s="557" t="s">
        <v>284</v>
      </c>
      <c r="E468" s="359" t="s">
        <v>155</v>
      </c>
      <c r="F468" s="185">
        <v>342</v>
      </c>
      <c r="G468" s="185">
        <v>14</v>
      </c>
      <c r="H468" s="49">
        <v>350</v>
      </c>
      <c r="I468" s="8">
        <v>400</v>
      </c>
      <c r="J468" s="185">
        <v>372</v>
      </c>
      <c r="K468" s="49">
        <v>350</v>
      </c>
      <c r="L468" s="8">
        <v>490</v>
      </c>
      <c r="M468" s="988">
        <v>391.64</v>
      </c>
      <c r="N468" s="1007">
        <f>(100/L468)*M468</f>
        <v>79.9265306122449</v>
      </c>
    </row>
    <row r="469" spans="1:14" ht="15">
      <c r="A469" s="184">
        <v>637006</v>
      </c>
      <c r="B469" s="9"/>
      <c r="C469" s="14">
        <v>41</v>
      </c>
      <c r="D469" s="557" t="s">
        <v>284</v>
      </c>
      <c r="E469" s="359" t="s">
        <v>523</v>
      </c>
      <c r="F469" s="185">
        <v>1015</v>
      </c>
      <c r="G469" s="185">
        <v>1178</v>
      </c>
      <c r="H469" s="49">
        <v>1940</v>
      </c>
      <c r="I469" s="13">
        <v>1940</v>
      </c>
      <c r="J469" s="189">
        <v>1526</v>
      </c>
      <c r="K469" s="49"/>
      <c r="L469" s="8"/>
      <c r="M469" s="988"/>
      <c r="N469" s="975"/>
    </row>
    <row r="470" spans="1:14" ht="15">
      <c r="A470" s="295">
        <v>637027</v>
      </c>
      <c r="B470" s="9"/>
      <c r="C470" s="14">
        <v>41</v>
      </c>
      <c r="D470" s="557" t="s">
        <v>284</v>
      </c>
      <c r="E470" s="359" t="s">
        <v>511</v>
      </c>
      <c r="F470" s="196"/>
      <c r="G470" s="196">
        <v>600</v>
      </c>
      <c r="H470" s="55"/>
      <c r="I470" s="6">
        <v>160</v>
      </c>
      <c r="J470" s="248">
        <v>160</v>
      </c>
      <c r="K470" s="49"/>
      <c r="L470" s="6"/>
      <c r="M470" s="988"/>
      <c r="N470" s="975"/>
    </row>
    <row r="471" spans="1:14" ht="15">
      <c r="A471" s="184">
        <v>637016</v>
      </c>
      <c r="B471" s="9"/>
      <c r="C471" s="14">
        <v>41</v>
      </c>
      <c r="D471" s="557" t="s">
        <v>284</v>
      </c>
      <c r="E471" s="359" t="s">
        <v>157</v>
      </c>
      <c r="F471" s="1048"/>
      <c r="G471" s="1048"/>
      <c r="H471" s="55"/>
      <c r="I471" s="13">
        <v>60</v>
      </c>
      <c r="J471" s="248">
        <v>55</v>
      </c>
      <c r="K471" s="49">
        <v>2090</v>
      </c>
      <c r="L471" s="13">
        <v>2090</v>
      </c>
      <c r="M471" s="996">
        <v>879.37</v>
      </c>
      <c r="N471" s="1007">
        <f>(100/L471)*M471</f>
        <v>42.07511961722488</v>
      </c>
    </row>
    <row r="472" spans="1:14" ht="15" hidden="1">
      <c r="A472" s="184">
        <v>637016</v>
      </c>
      <c r="B472" s="296"/>
      <c r="C472" s="728">
        <v>41</v>
      </c>
      <c r="D472" s="660" t="s">
        <v>284</v>
      </c>
      <c r="E472" s="661" t="s">
        <v>511</v>
      </c>
      <c r="F472" s="650"/>
      <c r="G472" s="650"/>
      <c r="H472" s="662"/>
      <c r="I472" s="297"/>
      <c r="J472" s="298"/>
      <c r="K472" s="662"/>
      <c r="L472" s="297"/>
      <c r="M472" s="1074"/>
      <c r="N472" s="980"/>
    </row>
    <row r="473" spans="1:14" ht="15">
      <c r="A473" s="177">
        <v>642</v>
      </c>
      <c r="B473" s="3"/>
      <c r="C473" s="145"/>
      <c r="D473" s="559"/>
      <c r="E473" s="577" t="s">
        <v>276</v>
      </c>
      <c r="F473" s="178">
        <v>315</v>
      </c>
      <c r="G473" s="178">
        <v>280</v>
      </c>
      <c r="H473" s="651">
        <v>350</v>
      </c>
      <c r="I473" s="135">
        <v>350</v>
      </c>
      <c r="J473" s="257">
        <v>350</v>
      </c>
      <c r="K473" s="651">
        <f>K474</f>
        <v>350</v>
      </c>
      <c r="L473" s="135">
        <f>L474</f>
        <v>350</v>
      </c>
      <c r="M473" s="1075">
        <f>M474</f>
        <v>0</v>
      </c>
      <c r="N473" s="1009">
        <f>(100/L473)*M473</f>
        <v>0</v>
      </c>
    </row>
    <row r="474" spans="1:14" ht="15">
      <c r="A474" s="217">
        <v>642011</v>
      </c>
      <c r="B474" s="105"/>
      <c r="C474" s="712">
        <v>41</v>
      </c>
      <c r="D474" s="559" t="s">
        <v>284</v>
      </c>
      <c r="E474" s="590" t="s">
        <v>279</v>
      </c>
      <c r="F474" s="180">
        <v>315</v>
      </c>
      <c r="G474" s="180">
        <v>280</v>
      </c>
      <c r="H474" s="663">
        <v>350</v>
      </c>
      <c r="I474" s="15">
        <v>350</v>
      </c>
      <c r="J474" s="267">
        <v>350</v>
      </c>
      <c r="K474" s="200">
        <v>350</v>
      </c>
      <c r="L474" s="15">
        <v>350</v>
      </c>
      <c r="M474" s="1076"/>
      <c r="N474" s="1007">
        <f>(100/L474)*M474</f>
        <v>0</v>
      </c>
    </row>
    <row r="475" spans="1:14" ht="15.75" thickBot="1">
      <c r="A475" s="217"/>
      <c r="B475" s="98"/>
      <c r="C475" s="714"/>
      <c r="D475" s="588"/>
      <c r="E475" s="591"/>
      <c r="F475" s="350"/>
      <c r="G475" s="350"/>
      <c r="H475" s="130"/>
      <c r="I475" s="143"/>
      <c r="J475" s="259"/>
      <c r="K475" s="513"/>
      <c r="L475" s="143"/>
      <c r="M475" s="1077"/>
      <c r="N475" s="1084"/>
    </row>
    <row r="476" spans="1:14" ht="15.75" thickBot="1">
      <c r="A476" s="199" t="s">
        <v>393</v>
      </c>
      <c r="B476" s="18"/>
      <c r="C476" s="706"/>
      <c r="D476" s="553"/>
      <c r="E476" s="59" t="s">
        <v>342</v>
      </c>
      <c r="F476" s="19">
        <f aca="true" t="shared" si="65" ref="F476:M476">F477+F478+F487+F497+F500+F507</f>
        <v>21756</v>
      </c>
      <c r="G476" s="19">
        <f t="shared" si="65"/>
        <v>25517</v>
      </c>
      <c r="H476" s="72">
        <f t="shared" si="65"/>
        <v>38783</v>
      </c>
      <c r="I476" s="72">
        <f t="shared" si="65"/>
        <v>54696</v>
      </c>
      <c r="J476" s="19">
        <f t="shared" si="65"/>
        <v>53453</v>
      </c>
      <c r="K476" s="72">
        <f t="shared" si="65"/>
        <v>65773</v>
      </c>
      <c r="L476" s="72">
        <f t="shared" si="65"/>
        <v>65773</v>
      </c>
      <c r="M476" s="984">
        <f t="shared" si="65"/>
        <v>36718.74</v>
      </c>
      <c r="N476" s="1050">
        <f>(100/L476)*M476</f>
        <v>55.82646374652213</v>
      </c>
    </row>
    <row r="477" spans="1:14" ht="15">
      <c r="A477" s="215">
        <v>611000</v>
      </c>
      <c r="B477" s="74"/>
      <c r="C477" s="707"/>
      <c r="D477" s="554" t="s">
        <v>306</v>
      </c>
      <c r="E477" s="600" t="s">
        <v>76</v>
      </c>
      <c r="F477" s="233">
        <v>14862</v>
      </c>
      <c r="G477" s="233">
        <v>16845</v>
      </c>
      <c r="H477" s="75">
        <v>16800</v>
      </c>
      <c r="I477" s="73">
        <v>23000</v>
      </c>
      <c r="J477" s="233">
        <v>22287</v>
      </c>
      <c r="K477" s="75">
        <v>29000</v>
      </c>
      <c r="L477" s="73">
        <v>29000</v>
      </c>
      <c r="M477" s="1021">
        <v>20902.58</v>
      </c>
      <c r="N477" s="1009">
        <f>(100/L477)*M477</f>
        <v>72.07786206896552</v>
      </c>
    </row>
    <row r="478" spans="1:14" ht="15">
      <c r="A478" s="207">
        <v>62</v>
      </c>
      <c r="B478" s="3"/>
      <c r="C478" s="145"/>
      <c r="D478" s="559"/>
      <c r="E478" s="577" t="s">
        <v>77</v>
      </c>
      <c r="F478" s="178">
        <f aca="true" t="shared" si="66" ref="F478:M478">SUM(F479:F486)</f>
        <v>5117</v>
      </c>
      <c r="G478" s="178">
        <f t="shared" si="66"/>
        <v>5847</v>
      </c>
      <c r="H478" s="5">
        <f t="shared" si="66"/>
        <v>6130</v>
      </c>
      <c r="I478" s="5">
        <f t="shared" si="66"/>
        <v>7810</v>
      </c>
      <c r="J478" s="178">
        <f t="shared" si="66"/>
        <v>7781</v>
      </c>
      <c r="K478" s="5">
        <f t="shared" si="66"/>
        <v>10440</v>
      </c>
      <c r="L478" s="5">
        <f t="shared" si="66"/>
        <v>10440</v>
      </c>
      <c r="M478" s="986">
        <f t="shared" si="66"/>
        <v>4693.509999999999</v>
      </c>
      <c r="N478" s="1009">
        <f>(100/L478)*M478</f>
        <v>44.95699233716474</v>
      </c>
    </row>
    <row r="479" spans="1:14" ht="15">
      <c r="A479" s="193">
        <v>621000</v>
      </c>
      <c r="B479" s="23"/>
      <c r="C479" s="696">
        <v>41</v>
      </c>
      <c r="D479" s="566" t="s">
        <v>306</v>
      </c>
      <c r="E479" s="562" t="s">
        <v>78</v>
      </c>
      <c r="F479" s="194">
        <v>358</v>
      </c>
      <c r="G479" s="194">
        <v>529</v>
      </c>
      <c r="H479" s="118">
        <v>500</v>
      </c>
      <c r="I479" s="96">
        <v>1070</v>
      </c>
      <c r="J479" s="194">
        <v>1068</v>
      </c>
      <c r="K479" s="118">
        <v>1450</v>
      </c>
      <c r="L479" s="96">
        <v>1450</v>
      </c>
      <c r="M479" s="1035">
        <v>618.68</v>
      </c>
      <c r="N479" s="1042">
        <f aca="true" t="shared" si="67" ref="N479:N486">(100/L479)*M479</f>
        <v>42.667586206896544</v>
      </c>
    </row>
    <row r="480" spans="1:14" ht="15">
      <c r="A480" s="182">
        <v>623000</v>
      </c>
      <c r="B480" s="7"/>
      <c r="C480" s="221">
        <v>41</v>
      </c>
      <c r="D480" s="556" t="s">
        <v>306</v>
      </c>
      <c r="E480" s="359" t="s">
        <v>79</v>
      </c>
      <c r="F480" s="185">
        <v>1107</v>
      </c>
      <c r="G480" s="185">
        <v>1147</v>
      </c>
      <c r="H480" s="55">
        <v>1180</v>
      </c>
      <c r="I480" s="25">
        <v>1160</v>
      </c>
      <c r="J480" s="226">
        <v>1160</v>
      </c>
      <c r="K480" s="55">
        <v>1700</v>
      </c>
      <c r="L480" s="25">
        <v>1700</v>
      </c>
      <c r="M480" s="998">
        <v>724.35</v>
      </c>
      <c r="N480" s="1007">
        <f t="shared" si="67"/>
        <v>42.608823529411765</v>
      </c>
    </row>
    <row r="481" spans="1:14" ht="15">
      <c r="A481" s="184">
        <v>625001</v>
      </c>
      <c r="B481" s="9"/>
      <c r="C481" s="14">
        <v>41</v>
      </c>
      <c r="D481" s="557" t="s">
        <v>306</v>
      </c>
      <c r="E481" s="359" t="s">
        <v>80</v>
      </c>
      <c r="F481" s="664">
        <v>203</v>
      </c>
      <c r="G481" s="664">
        <v>235</v>
      </c>
      <c r="H481" s="55">
        <v>250</v>
      </c>
      <c r="I481" s="25">
        <v>320</v>
      </c>
      <c r="J481" s="226">
        <v>311</v>
      </c>
      <c r="K481" s="55">
        <v>410</v>
      </c>
      <c r="L481" s="25">
        <v>410</v>
      </c>
      <c r="M481" s="998">
        <v>187.91</v>
      </c>
      <c r="N481" s="1007">
        <f t="shared" si="67"/>
        <v>45.83170731707317</v>
      </c>
    </row>
    <row r="482" spans="1:14" ht="15">
      <c r="A482" s="182">
        <v>625002</v>
      </c>
      <c r="B482" s="7"/>
      <c r="C482" s="709">
        <v>41</v>
      </c>
      <c r="D482" s="567" t="s">
        <v>306</v>
      </c>
      <c r="E482" s="359" t="s">
        <v>81</v>
      </c>
      <c r="F482" s="185">
        <v>2051</v>
      </c>
      <c r="G482" s="185">
        <v>2347</v>
      </c>
      <c r="H482" s="49">
        <v>2500</v>
      </c>
      <c r="I482" s="8">
        <v>3120</v>
      </c>
      <c r="J482" s="185">
        <v>3118</v>
      </c>
      <c r="K482" s="49">
        <v>4100</v>
      </c>
      <c r="L482" s="8">
        <v>4100</v>
      </c>
      <c r="M482" s="988">
        <v>1880.26</v>
      </c>
      <c r="N482" s="1015">
        <f t="shared" si="67"/>
        <v>45.86</v>
      </c>
    </row>
    <row r="483" spans="1:14" ht="15">
      <c r="A483" s="184">
        <v>625003</v>
      </c>
      <c r="B483" s="34"/>
      <c r="C483" s="725">
        <v>41</v>
      </c>
      <c r="D483" s="556" t="s">
        <v>306</v>
      </c>
      <c r="E483" s="359" t="s">
        <v>82</v>
      </c>
      <c r="F483" s="226">
        <v>117</v>
      </c>
      <c r="G483" s="226">
        <v>123</v>
      </c>
      <c r="H483" s="49">
        <v>150</v>
      </c>
      <c r="I483" s="8">
        <v>180</v>
      </c>
      <c r="J483" s="185">
        <v>178</v>
      </c>
      <c r="K483" s="49">
        <v>240</v>
      </c>
      <c r="L483" s="8">
        <v>240</v>
      </c>
      <c r="M483" s="988">
        <v>107.35</v>
      </c>
      <c r="N483" s="1007">
        <f t="shared" si="67"/>
        <v>44.729166666666664</v>
      </c>
    </row>
    <row r="484" spans="1:14" ht="15">
      <c r="A484" s="184">
        <v>625004</v>
      </c>
      <c r="B484" s="34"/>
      <c r="C484" s="89">
        <v>41</v>
      </c>
      <c r="D484" s="557" t="s">
        <v>306</v>
      </c>
      <c r="E484" s="359" t="s">
        <v>83</v>
      </c>
      <c r="F484" s="185">
        <v>439</v>
      </c>
      <c r="G484" s="185">
        <v>502</v>
      </c>
      <c r="H484" s="49">
        <v>550</v>
      </c>
      <c r="I484" s="8">
        <v>670</v>
      </c>
      <c r="J484" s="185">
        <v>668</v>
      </c>
      <c r="K484" s="49">
        <v>870</v>
      </c>
      <c r="L484" s="8">
        <v>870</v>
      </c>
      <c r="M484" s="988">
        <v>402.87</v>
      </c>
      <c r="N484" s="1015">
        <f t="shared" si="67"/>
        <v>46.30689655172414</v>
      </c>
    </row>
    <row r="485" spans="1:14" ht="15">
      <c r="A485" s="182">
        <v>625005</v>
      </c>
      <c r="B485" s="53"/>
      <c r="C485" s="40">
        <v>41</v>
      </c>
      <c r="D485" s="555" t="s">
        <v>306</v>
      </c>
      <c r="E485" s="579" t="s">
        <v>84</v>
      </c>
      <c r="F485" s="196">
        <v>146</v>
      </c>
      <c r="G485" s="196">
        <v>168</v>
      </c>
      <c r="H485" s="37">
        <v>200</v>
      </c>
      <c r="I485" s="13">
        <v>230</v>
      </c>
      <c r="J485" s="196">
        <v>220</v>
      </c>
      <c r="K485" s="37">
        <v>290</v>
      </c>
      <c r="L485" s="13">
        <v>290</v>
      </c>
      <c r="M485" s="1019">
        <v>134.26</v>
      </c>
      <c r="N485" s="1007">
        <f t="shared" si="67"/>
        <v>46.296551724137935</v>
      </c>
    </row>
    <row r="486" spans="1:14" ht="15">
      <c r="A486" s="192">
        <v>625007</v>
      </c>
      <c r="B486" s="33"/>
      <c r="C486" s="140">
        <v>41</v>
      </c>
      <c r="D486" s="558" t="s">
        <v>306</v>
      </c>
      <c r="E486" s="656" t="s">
        <v>85</v>
      </c>
      <c r="F486" s="225">
        <v>696</v>
      </c>
      <c r="G486" s="225">
        <v>796</v>
      </c>
      <c r="H486" s="561">
        <v>800</v>
      </c>
      <c r="I486" s="24">
        <v>1060</v>
      </c>
      <c r="J486" s="225">
        <v>1058</v>
      </c>
      <c r="K486" s="561">
        <v>1380</v>
      </c>
      <c r="L486" s="24">
        <v>1380</v>
      </c>
      <c r="M486" s="995">
        <v>637.83</v>
      </c>
      <c r="N486" s="1013">
        <f t="shared" si="67"/>
        <v>46.219565217391306</v>
      </c>
    </row>
    <row r="487" spans="1:14" ht="15">
      <c r="A487" s="177">
        <v>633</v>
      </c>
      <c r="B487" s="145"/>
      <c r="C487" s="145"/>
      <c r="D487" s="559"/>
      <c r="E487" s="577" t="s">
        <v>94</v>
      </c>
      <c r="F487" s="178">
        <f>SUM(F489:F495)</f>
        <v>457</v>
      </c>
      <c r="G487" s="178">
        <f>SUM(G488:G495)</f>
        <v>1465</v>
      </c>
      <c r="H487" s="5">
        <f>SUM(H489:H496)</f>
        <v>14465</v>
      </c>
      <c r="I487" s="4">
        <f>SUM(I488:I496)</f>
        <v>21038</v>
      </c>
      <c r="J487" s="178">
        <f>SUM(J488:J496)</f>
        <v>20720</v>
      </c>
      <c r="K487" s="5">
        <f>SUM(K488:K496)</f>
        <v>23535</v>
      </c>
      <c r="L487" s="4">
        <f>SUM(L488:L496)</f>
        <v>23535</v>
      </c>
      <c r="M487" s="990">
        <f>SUM(M489:M496)</f>
        <v>10414</v>
      </c>
      <c r="N487" s="1009">
        <f>(100/L487)*M487</f>
        <v>44.248990864669636</v>
      </c>
    </row>
    <row r="488" spans="1:14" ht="15">
      <c r="A488" s="217">
        <v>633001</v>
      </c>
      <c r="B488" s="696"/>
      <c r="C488" s="696">
        <v>41</v>
      </c>
      <c r="D488" s="566" t="s">
        <v>306</v>
      </c>
      <c r="E488" s="578" t="s">
        <v>422</v>
      </c>
      <c r="F488" s="194"/>
      <c r="G488" s="194">
        <v>1009</v>
      </c>
      <c r="H488" s="37"/>
      <c r="I488" s="13"/>
      <c r="J488" s="231"/>
      <c r="K488" s="37">
        <v>6000</v>
      </c>
      <c r="L488" s="13">
        <v>6000</v>
      </c>
      <c r="M488" s="1035"/>
      <c r="N488" s="1040">
        <f aca="true" t="shared" si="68" ref="N488:N496">(100/L488)*M488</f>
        <v>0</v>
      </c>
    </row>
    <row r="489" spans="1:14" ht="15">
      <c r="A489" s="184">
        <v>633003</v>
      </c>
      <c r="B489" s="7">
        <v>1</v>
      </c>
      <c r="C489" s="709">
        <v>41</v>
      </c>
      <c r="D489" s="567" t="s">
        <v>306</v>
      </c>
      <c r="E489" s="579" t="s">
        <v>307</v>
      </c>
      <c r="F489" s="183"/>
      <c r="G489" s="183"/>
      <c r="H489" s="184">
        <v>80</v>
      </c>
      <c r="I489" s="8">
        <v>230</v>
      </c>
      <c r="J489" s="255">
        <v>221</v>
      </c>
      <c r="K489" s="184">
        <v>120</v>
      </c>
      <c r="L489" s="8">
        <v>120</v>
      </c>
      <c r="M489" s="1073">
        <v>24.92</v>
      </c>
      <c r="N489" s="1006">
        <f t="shared" si="68"/>
        <v>20.76666666666667</v>
      </c>
    </row>
    <row r="490" spans="1:14" ht="15">
      <c r="A490" s="182">
        <v>633006</v>
      </c>
      <c r="B490" s="9">
        <v>1</v>
      </c>
      <c r="C490" s="14">
        <v>41</v>
      </c>
      <c r="D490" s="557" t="s">
        <v>306</v>
      </c>
      <c r="E490" s="359" t="s">
        <v>291</v>
      </c>
      <c r="F490" s="185">
        <v>24</v>
      </c>
      <c r="G490" s="185">
        <v>19</v>
      </c>
      <c r="H490" s="49">
        <v>50</v>
      </c>
      <c r="I490" s="8">
        <v>50</v>
      </c>
      <c r="J490" s="185"/>
      <c r="K490" s="49">
        <v>50</v>
      </c>
      <c r="L490" s="8">
        <v>50</v>
      </c>
      <c r="M490" s="988"/>
      <c r="N490" s="1006">
        <f t="shared" si="68"/>
        <v>0</v>
      </c>
    </row>
    <row r="491" spans="1:14" ht="15">
      <c r="A491" s="184">
        <v>633006</v>
      </c>
      <c r="B491" s="9">
        <v>3</v>
      </c>
      <c r="C491" s="709">
        <v>41</v>
      </c>
      <c r="D491" s="567" t="s">
        <v>306</v>
      </c>
      <c r="E491" s="359" t="s">
        <v>292</v>
      </c>
      <c r="F491" s="185">
        <v>183</v>
      </c>
      <c r="G491" s="185">
        <v>217</v>
      </c>
      <c r="H491" s="49">
        <v>150</v>
      </c>
      <c r="I491" s="8">
        <v>298</v>
      </c>
      <c r="J491" s="185">
        <v>297</v>
      </c>
      <c r="K491" s="49">
        <v>160</v>
      </c>
      <c r="L491" s="8">
        <v>160</v>
      </c>
      <c r="M491" s="988">
        <v>107.88</v>
      </c>
      <c r="N491" s="1006">
        <f t="shared" si="68"/>
        <v>67.425</v>
      </c>
    </row>
    <row r="492" spans="1:14" ht="15">
      <c r="A492" s="184">
        <v>633006</v>
      </c>
      <c r="B492" s="9">
        <v>4</v>
      </c>
      <c r="C492" s="14">
        <v>41</v>
      </c>
      <c r="D492" s="557" t="s">
        <v>306</v>
      </c>
      <c r="E492" s="579" t="s">
        <v>102</v>
      </c>
      <c r="F492" s="185">
        <v>14</v>
      </c>
      <c r="G492" s="185">
        <v>27</v>
      </c>
      <c r="H492" s="49">
        <v>20</v>
      </c>
      <c r="I492" s="8">
        <v>30</v>
      </c>
      <c r="J492" s="659">
        <v>27</v>
      </c>
      <c r="K492" s="49">
        <v>40</v>
      </c>
      <c r="L492" s="8">
        <v>40</v>
      </c>
      <c r="M492" s="1078"/>
      <c r="N492" s="1006">
        <f t="shared" si="68"/>
        <v>0</v>
      </c>
    </row>
    <row r="493" spans="1:14" ht="15">
      <c r="A493" s="184">
        <v>633006</v>
      </c>
      <c r="B493" s="9">
        <v>7</v>
      </c>
      <c r="C493" s="14">
        <v>41</v>
      </c>
      <c r="D493" s="557" t="s">
        <v>306</v>
      </c>
      <c r="E493" s="579" t="s">
        <v>498</v>
      </c>
      <c r="F493" s="185">
        <v>27</v>
      </c>
      <c r="G493" s="185"/>
      <c r="H493" s="49">
        <v>50</v>
      </c>
      <c r="I493" s="8">
        <v>50</v>
      </c>
      <c r="J493" s="185"/>
      <c r="K493" s="49">
        <v>50</v>
      </c>
      <c r="L493" s="8">
        <v>50</v>
      </c>
      <c r="M493" s="988">
        <v>13.67</v>
      </c>
      <c r="N493" s="1006">
        <f t="shared" si="68"/>
        <v>27.34</v>
      </c>
    </row>
    <row r="494" spans="1:14" ht="15">
      <c r="A494" s="184">
        <v>633006</v>
      </c>
      <c r="B494" s="9">
        <v>10</v>
      </c>
      <c r="C494" s="14">
        <v>41</v>
      </c>
      <c r="D494" s="557" t="s">
        <v>306</v>
      </c>
      <c r="E494" s="359" t="s">
        <v>308</v>
      </c>
      <c r="F494" s="185">
        <v>66</v>
      </c>
      <c r="G494" s="185"/>
      <c r="H494" s="49">
        <v>50</v>
      </c>
      <c r="I494" s="8">
        <v>50</v>
      </c>
      <c r="J494" s="185"/>
      <c r="K494" s="49">
        <v>50</v>
      </c>
      <c r="L494" s="8">
        <v>50</v>
      </c>
      <c r="M494" s="988"/>
      <c r="N494" s="1006">
        <f t="shared" si="68"/>
        <v>0</v>
      </c>
    </row>
    <row r="495" spans="1:14" ht="15">
      <c r="A495" s="184">
        <v>633010</v>
      </c>
      <c r="B495" s="9"/>
      <c r="C495" s="14">
        <v>41</v>
      </c>
      <c r="D495" s="557" t="s">
        <v>306</v>
      </c>
      <c r="E495" s="359" t="s">
        <v>309</v>
      </c>
      <c r="F495" s="185">
        <v>143</v>
      </c>
      <c r="G495" s="185">
        <v>193</v>
      </c>
      <c r="H495" s="49">
        <v>65</v>
      </c>
      <c r="I495" s="8">
        <v>330</v>
      </c>
      <c r="J495" s="189">
        <v>325</v>
      </c>
      <c r="K495" s="49">
        <v>65</v>
      </c>
      <c r="L495" s="8">
        <v>65</v>
      </c>
      <c r="M495" s="1073"/>
      <c r="N495" s="1007">
        <f t="shared" si="68"/>
        <v>0</v>
      </c>
    </row>
    <row r="496" spans="1:14" ht="15">
      <c r="A496" s="186">
        <v>633011</v>
      </c>
      <c r="B496" s="11"/>
      <c r="C496" s="782" t="s">
        <v>450</v>
      </c>
      <c r="D496" s="554"/>
      <c r="E496" s="574" t="s">
        <v>442</v>
      </c>
      <c r="F496" s="187"/>
      <c r="G496" s="187">
        <v>15812</v>
      </c>
      <c r="H496" s="83">
        <v>14000</v>
      </c>
      <c r="I496" s="10">
        <v>20000</v>
      </c>
      <c r="J496" s="236">
        <v>19850</v>
      </c>
      <c r="K496" s="83">
        <v>17000</v>
      </c>
      <c r="L496" s="10">
        <v>17000</v>
      </c>
      <c r="M496" s="1079">
        <v>10267.53</v>
      </c>
      <c r="N496" s="1013">
        <f t="shared" si="68"/>
        <v>60.39723529411765</v>
      </c>
    </row>
    <row r="497" spans="1:14" ht="15">
      <c r="A497" s="177">
        <v>635</v>
      </c>
      <c r="B497" s="3"/>
      <c r="C497" s="145"/>
      <c r="D497" s="559"/>
      <c r="E497" s="577" t="s">
        <v>126</v>
      </c>
      <c r="F497" s="178">
        <f>SUM(F498:F499)</f>
        <v>842</v>
      </c>
      <c r="G497" s="178">
        <f>SUM(G498:G499)</f>
        <v>617</v>
      </c>
      <c r="H497" s="5">
        <f>H498+H499</f>
        <v>460</v>
      </c>
      <c r="I497" s="4">
        <f>I498+I499</f>
        <v>1600</v>
      </c>
      <c r="J497" s="178">
        <f>J499+J498</f>
        <v>1507</v>
      </c>
      <c r="K497" s="5">
        <f>K498+K499</f>
        <v>600</v>
      </c>
      <c r="L497" s="4">
        <f>L498+L499</f>
        <v>600</v>
      </c>
      <c r="M497" s="990">
        <f>M499+M498</f>
        <v>0</v>
      </c>
      <c r="N497" s="1009">
        <f>(100/L497)*M497</f>
        <v>0</v>
      </c>
    </row>
    <row r="498" spans="1:14" ht="15">
      <c r="A498" s="193">
        <v>635004</v>
      </c>
      <c r="B498" s="23">
        <v>5</v>
      </c>
      <c r="C498" s="696">
        <v>41</v>
      </c>
      <c r="D498" s="566" t="s">
        <v>306</v>
      </c>
      <c r="E498" s="578" t="s">
        <v>310</v>
      </c>
      <c r="F498" s="194">
        <v>206</v>
      </c>
      <c r="G498" s="194">
        <v>617</v>
      </c>
      <c r="H498" s="54">
        <v>110</v>
      </c>
      <c r="I498" s="22">
        <v>500</v>
      </c>
      <c r="J498" s="659">
        <v>498</v>
      </c>
      <c r="K498" s="54">
        <v>250</v>
      </c>
      <c r="L498" s="22">
        <v>250</v>
      </c>
      <c r="M498" s="1080"/>
      <c r="N498" s="1040">
        <f>(100/L498)*M498</f>
        <v>0</v>
      </c>
    </row>
    <row r="499" spans="1:14" ht="15">
      <c r="A499" s="186">
        <v>635004</v>
      </c>
      <c r="B499" s="11">
        <v>6</v>
      </c>
      <c r="C499" s="219">
        <v>41</v>
      </c>
      <c r="D499" s="554" t="s">
        <v>306</v>
      </c>
      <c r="E499" s="574" t="s">
        <v>311</v>
      </c>
      <c r="F499" s="187">
        <v>636</v>
      </c>
      <c r="G499" s="187"/>
      <c r="H499" s="83">
        <v>350</v>
      </c>
      <c r="I499" s="10">
        <v>1100</v>
      </c>
      <c r="J499" s="225">
        <v>1009</v>
      </c>
      <c r="K499" s="83">
        <v>350</v>
      </c>
      <c r="L499" s="10">
        <v>350</v>
      </c>
      <c r="M499" s="995"/>
      <c r="N499" s="1011">
        <f>(100/L499)*M499</f>
        <v>0</v>
      </c>
    </row>
    <row r="500" spans="1:14" ht="15">
      <c r="A500" s="207">
        <v>637</v>
      </c>
      <c r="B500" s="3"/>
      <c r="C500" s="145"/>
      <c r="D500" s="559"/>
      <c r="E500" s="577" t="s">
        <v>138</v>
      </c>
      <c r="F500" s="178">
        <f>SUM(F503:F506)</f>
        <v>390</v>
      </c>
      <c r="G500" s="178">
        <f aca="true" t="shared" si="69" ref="G500:M500">SUM(G501:G506)</f>
        <v>655</v>
      </c>
      <c r="H500" s="5">
        <f t="shared" si="69"/>
        <v>840</v>
      </c>
      <c r="I500" s="4">
        <f t="shared" si="69"/>
        <v>1160</v>
      </c>
      <c r="J500" s="178">
        <f t="shared" si="69"/>
        <v>1105</v>
      </c>
      <c r="K500" s="5">
        <f t="shared" si="69"/>
        <v>2110</v>
      </c>
      <c r="L500" s="4">
        <f t="shared" si="69"/>
        <v>2110</v>
      </c>
      <c r="M500" s="990">
        <f t="shared" si="69"/>
        <v>708.65</v>
      </c>
      <c r="N500" s="1009">
        <f>(100/L500)*M500</f>
        <v>33.58530805687204</v>
      </c>
    </row>
    <row r="501" spans="1:14" ht="15">
      <c r="A501" s="184">
        <v>637004</v>
      </c>
      <c r="B501" s="9"/>
      <c r="C501" s="14">
        <v>41</v>
      </c>
      <c r="D501" s="557" t="s">
        <v>306</v>
      </c>
      <c r="E501" s="359" t="s">
        <v>312</v>
      </c>
      <c r="F501" s="185">
        <v>231</v>
      </c>
      <c r="G501" s="185">
        <v>317</v>
      </c>
      <c r="H501" s="49">
        <v>500</v>
      </c>
      <c r="I501" s="8">
        <v>530</v>
      </c>
      <c r="J501" s="185">
        <v>528</v>
      </c>
      <c r="K501" s="184">
        <v>500</v>
      </c>
      <c r="L501" s="49">
        <v>500</v>
      </c>
      <c r="M501" s="993">
        <v>204</v>
      </c>
      <c r="N501" s="1013">
        <f>(100/L501)*M501</f>
        <v>40.800000000000004</v>
      </c>
    </row>
    <row r="502" spans="1:14" ht="15">
      <c r="A502" s="195">
        <v>637006</v>
      </c>
      <c r="B502" s="16"/>
      <c r="C502" s="221">
        <v>41</v>
      </c>
      <c r="D502" s="555" t="s">
        <v>306</v>
      </c>
      <c r="E502" s="603" t="s">
        <v>417</v>
      </c>
      <c r="F502" s="196"/>
      <c r="G502" s="196"/>
      <c r="H502" s="37"/>
      <c r="I502" s="13">
        <v>100</v>
      </c>
      <c r="J502" s="196">
        <v>60</v>
      </c>
      <c r="K502" s="195"/>
      <c r="L502" s="798"/>
      <c r="M502" s="1081"/>
      <c r="N502" s="1085"/>
    </row>
    <row r="503" spans="1:14" ht="15">
      <c r="A503" s="184">
        <v>637006</v>
      </c>
      <c r="B503" s="9"/>
      <c r="C503" s="14">
        <v>41</v>
      </c>
      <c r="D503" s="557" t="s">
        <v>306</v>
      </c>
      <c r="E503" s="359" t="s">
        <v>459</v>
      </c>
      <c r="F503" s="185"/>
      <c r="G503" s="185">
        <v>20</v>
      </c>
      <c r="H503" s="49"/>
      <c r="I503" s="8"/>
      <c r="J503" s="185"/>
      <c r="K503" s="184"/>
      <c r="L503" s="49"/>
      <c r="M503" s="993"/>
      <c r="N503" s="1048"/>
    </row>
    <row r="504" spans="1:14" ht="15">
      <c r="A504" s="184">
        <v>637012</v>
      </c>
      <c r="B504" s="16"/>
      <c r="C504" s="14">
        <v>41</v>
      </c>
      <c r="D504" s="557" t="s">
        <v>306</v>
      </c>
      <c r="E504" s="359" t="s">
        <v>244</v>
      </c>
      <c r="F504" s="817"/>
      <c r="G504" s="185">
        <v>50</v>
      </c>
      <c r="H504" s="184"/>
      <c r="I504" s="8">
        <v>10</v>
      </c>
      <c r="J504" s="196">
        <v>7</v>
      </c>
      <c r="K504" s="182"/>
      <c r="L504" s="37"/>
      <c r="M504" s="994"/>
      <c r="N504" s="1048"/>
    </row>
    <row r="505" spans="1:14" ht="15">
      <c r="A505" s="195">
        <v>637014</v>
      </c>
      <c r="B505" s="9"/>
      <c r="C505" s="709">
        <v>41</v>
      </c>
      <c r="D505" s="567" t="s">
        <v>306</v>
      </c>
      <c r="E505" s="579" t="s">
        <v>153</v>
      </c>
      <c r="F505" s="196">
        <v>205</v>
      </c>
      <c r="G505" s="196">
        <v>62</v>
      </c>
      <c r="H505" s="37">
        <v>80</v>
      </c>
      <c r="I505" s="6">
        <v>260</v>
      </c>
      <c r="J505" s="665">
        <v>252</v>
      </c>
      <c r="K505" s="55">
        <v>1170</v>
      </c>
      <c r="L505" s="25">
        <v>1170</v>
      </c>
      <c r="M505" s="1082">
        <v>323.64</v>
      </c>
      <c r="N505" s="1013">
        <f>(100/L505)*M505</f>
        <v>27.66153846153846</v>
      </c>
    </row>
    <row r="506" spans="1:14" ht="15">
      <c r="A506" s="192">
        <v>637016</v>
      </c>
      <c r="B506" s="7"/>
      <c r="C506" s="219">
        <v>41</v>
      </c>
      <c r="D506" s="554" t="s">
        <v>306</v>
      </c>
      <c r="E506" s="574" t="s">
        <v>157</v>
      </c>
      <c r="F506" s="225">
        <v>185</v>
      </c>
      <c r="G506" s="225">
        <v>206</v>
      </c>
      <c r="H506" s="561">
        <v>260</v>
      </c>
      <c r="I506" s="6">
        <v>260</v>
      </c>
      <c r="J506" s="225">
        <v>258</v>
      </c>
      <c r="K506" s="561">
        <v>440</v>
      </c>
      <c r="L506" s="24">
        <v>440</v>
      </c>
      <c r="M506" s="995">
        <v>181.01</v>
      </c>
      <c r="N506" s="1013">
        <f>(100/L506)*M506</f>
        <v>41.13863636363636</v>
      </c>
    </row>
    <row r="507" spans="1:14" ht="15">
      <c r="A507" s="207">
        <v>642</v>
      </c>
      <c r="B507" s="3"/>
      <c r="C507" s="707"/>
      <c r="D507" s="554"/>
      <c r="E507" s="600" t="s">
        <v>276</v>
      </c>
      <c r="F507" s="178">
        <v>88</v>
      </c>
      <c r="G507" s="178">
        <v>88</v>
      </c>
      <c r="H507" s="5">
        <v>88</v>
      </c>
      <c r="I507" s="4">
        <v>88</v>
      </c>
      <c r="J507" s="178">
        <v>53</v>
      </c>
      <c r="K507" s="5">
        <f>K508</f>
        <v>88</v>
      </c>
      <c r="L507" s="4">
        <f>L508</f>
        <v>88</v>
      </c>
      <c r="M507" s="990">
        <f>M508</f>
        <v>0</v>
      </c>
      <c r="N507" s="1009">
        <f>(100/L507)*M507</f>
        <v>0</v>
      </c>
    </row>
    <row r="508" spans="1:14" ht="15">
      <c r="A508" s="217">
        <v>642011</v>
      </c>
      <c r="B508" s="105"/>
      <c r="C508" s="712">
        <v>41</v>
      </c>
      <c r="D508" s="586" t="s">
        <v>306</v>
      </c>
      <c r="E508" s="359" t="s">
        <v>279</v>
      </c>
      <c r="F508" s="180">
        <v>88</v>
      </c>
      <c r="G508" s="180">
        <v>88</v>
      </c>
      <c r="H508" s="118">
        <v>88</v>
      </c>
      <c r="I508" s="96">
        <v>88</v>
      </c>
      <c r="J508" s="196">
        <v>53</v>
      </c>
      <c r="K508" s="118">
        <v>88</v>
      </c>
      <c r="L508" s="96">
        <v>88</v>
      </c>
      <c r="M508" s="994"/>
      <c r="N508" s="1013">
        <f>(100/L508)*M508</f>
        <v>0</v>
      </c>
    </row>
    <row r="509" spans="1:14" ht="15.75" thickBot="1">
      <c r="A509" s="212"/>
      <c r="B509" s="98"/>
      <c r="C509" s="714"/>
      <c r="D509" s="588"/>
      <c r="E509" s="591"/>
      <c r="F509" s="350"/>
      <c r="G509" s="350"/>
      <c r="H509" s="108"/>
      <c r="I509" s="99"/>
      <c r="J509" s="259"/>
      <c r="K509" s="108"/>
      <c r="L509" s="99"/>
      <c r="M509" s="1077"/>
      <c r="N509" s="1084"/>
    </row>
    <row r="510" spans="1:14" ht="15.75" thickBot="1">
      <c r="A510" s="71" t="s">
        <v>313</v>
      </c>
      <c r="B510" s="18"/>
      <c r="C510" s="706"/>
      <c r="D510" s="553"/>
      <c r="E510" s="59" t="s">
        <v>355</v>
      </c>
      <c r="F510" s="19">
        <f>F511+F513</f>
        <v>21224</v>
      </c>
      <c r="G510" s="19">
        <f>G511+G513</f>
        <v>56538</v>
      </c>
      <c r="H510" s="72">
        <v>48380</v>
      </c>
      <c r="I510" s="70">
        <v>48380</v>
      </c>
      <c r="J510" s="19">
        <f>J511+J513</f>
        <v>38639</v>
      </c>
      <c r="K510" s="72">
        <f>K511+K513</f>
        <v>81500</v>
      </c>
      <c r="L510" s="70">
        <f>L511+L513</f>
        <v>81500</v>
      </c>
      <c r="M510" s="1016">
        <f>M511+M513</f>
        <v>41214.86</v>
      </c>
      <c r="N510" s="1050">
        <f aca="true" t="shared" si="70" ref="N510:N515">(100/L510)*M510</f>
        <v>50.570380368098164</v>
      </c>
    </row>
    <row r="511" spans="1:14" ht="15">
      <c r="A511" s="278">
        <v>637</v>
      </c>
      <c r="B511" s="101"/>
      <c r="C511" s="151"/>
      <c r="D511" s="584"/>
      <c r="E511" s="585" t="s">
        <v>138</v>
      </c>
      <c r="F511" s="230">
        <v>1068</v>
      </c>
      <c r="G511" s="230">
        <v>1355</v>
      </c>
      <c r="H511" s="113">
        <v>1300</v>
      </c>
      <c r="I511" s="104">
        <v>1300</v>
      </c>
      <c r="J511" s="230">
        <v>1198</v>
      </c>
      <c r="K511" s="113">
        <f>K512</f>
        <v>1300</v>
      </c>
      <c r="L511" s="104">
        <f>L512</f>
        <v>1300</v>
      </c>
      <c r="M511" s="1017">
        <f>M512</f>
        <v>939.6</v>
      </c>
      <c r="N511" s="1009">
        <f t="shared" si="70"/>
        <v>72.27692307692308</v>
      </c>
    </row>
    <row r="512" spans="1:14" ht="15">
      <c r="A512" s="179">
        <v>637001</v>
      </c>
      <c r="B512" s="78"/>
      <c r="C512" s="120">
        <v>41</v>
      </c>
      <c r="D512" s="559" t="s">
        <v>314</v>
      </c>
      <c r="E512" s="587" t="s">
        <v>315</v>
      </c>
      <c r="F512" s="180">
        <v>1068</v>
      </c>
      <c r="G512" s="180">
        <v>1355</v>
      </c>
      <c r="H512" s="80">
        <v>1300</v>
      </c>
      <c r="I512" s="81">
        <v>1300</v>
      </c>
      <c r="J512" s="196">
        <v>1198</v>
      </c>
      <c r="K512" s="80">
        <v>1300</v>
      </c>
      <c r="L512" s="13">
        <v>1300</v>
      </c>
      <c r="M512" s="991">
        <v>939.6</v>
      </c>
      <c r="N512" s="1007">
        <f t="shared" si="70"/>
        <v>72.27692307692308</v>
      </c>
    </row>
    <row r="513" spans="1:14" ht="15">
      <c r="A513" s="207">
        <v>642</v>
      </c>
      <c r="B513" s="3"/>
      <c r="C513" s="707"/>
      <c r="D513" s="554"/>
      <c r="E513" s="577" t="s">
        <v>394</v>
      </c>
      <c r="F513" s="178">
        <f>SUM(F514:F515)</f>
        <v>20156</v>
      </c>
      <c r="G513" s="178">
        <f>SUM(G514:G515)</f>
        <v>55183</v>
      </c>
      <c r="H513" s="5">
        <v>47080</v>
      </c>
      <c r="I513" s="4">
        <v>47080</v>
      </c>
      <c r="J513" s="178">
        <f>SUM(J514:J515)</f>
        <v>37441</v>
      </c>
      <c r="K513" s="142">
        <f>K514+K515</f>
        <v>80200</v>
      </c>
      <c r="L513" s="4">
        <f>L514+L515</f>
        <v>80200</v>
      </c>
      <c r="M513" s="990">
        <f>M514+M515</f>
        <v>40275.26</v>
      </c>
      <c r="N513" s="1009">
        <f t="shared" si="70"/>
        <v>50.21852867830424</v>
      </c>
    </row>
    <row r="514" spans="1:14" ht="15">
      <c r="A514" s="193">
        <v>642002</v>
      </c>
      <c r="B514" s="23"/>
      <c r="C514" s="221">
        <v>41</v>
      </c>
      <c r="D514" s="555" t="s">
        <v>395</v>
      </c>
      <c r="E514" s="603" t="s">
        <v>396</v>
      </c>
      <c r="F514" s="196">
        <v>19908</v>
      </c>
      <c r="G514" s="196">
        <v>54853</v>
      </c>
      <c r="H514" s="37">
        <v>45980</v>
      </c>
      <c r="I514" s="13">
        <v>45980</v>
      </c>
      <c r="J514" s="196">
        <v>36484</v>
      </c>
      <c r="K514" s="193">
        <v>78900</v>
      </c>
      <c r="L514" s="22">
        <v>78900</v>
      </c>
      <c r="M514" s="987">
        <v>39450</v>
      </c>
      <c r="N514" s="1007">
        <f t="shared" si="70"/>
        <v>50</v>
      </c>
    </row>
    <row r="515" spans="1:14" ht="15">
      <c r="A515" s="195">
        <v>642005</v>
      </c>
      <c r="B515" s="33"/>
      <c r="C515" s="140">
        <v>41</v>
      </c>
      <c r="D515" s="558" t="s">
        <v>395</v>
      </c>
      <c r="E515" s="590" t="s">
        <v>397</v>
      </c>
      <c r="F515" s="226">
        <v>248</v>
      </c>
      <c r="G515" s="226">
        <v>330</v>
      </c>
      <c r="H515" s="561">
        <v>1100</v>
      </c>
      <c r="I515" s="25">
        <v>1100</v>
      </c>
      <c r="J515" s="225">
        <v>957</v>
      </c>
      <c r="K515" s="55">
        <v>1300</v>
      </c>
      <c r="L515" s="13">
        <v>1300</v>
      </c>
      <c r="M515" s="1019">
        <v>825.26</v>
      </c>
      <c r="N515" s="1006">
        <f t="shared" si="70"/>
        <v>63.48153846153846</v>
      </c>
    </row>
    <row r="516" spans="1:14" ht="15.75" thickBot="1">
      <c r="A516" s="212"/>
      <c r="B516" s="28"/>
      <c r="C516" s="711"/>
      <c r="D516" s="583"/>
      <c r="E516" s="625"/>
      <c r="F516" s="241"/>
      <c r="G516" s="241"/>
      <c r="H516" s="29"/>
      <c r="I516" s="99"/>
      <c r="J516" s="259"/>
      <c r="K516" s="108"/>
      <c r="L516" s="99"/>
      <c r="M516" s="259"/>
      <c r="N516" s="1084"/>
    </row>
    <row r="517" spans="1:14" ht="15.75" thickBot="1">
      <c r="A517" s="199" t="s">
        <v>356</v>
      </c>
      <c r="B517" s="18"/>
      <c r="C517" s="706"/>
      <c r="D517" s="553"/>
      <c r="E517" s="59" t="s">
        <v>316</v>
      </c>
      <c r="F517" s="262">
        <f>F519+F530+F533+F518+F528</f>
        <v>33592</v>
      </c>
      <c r="G517" s="262">
        <f>G519+G530+G533+G518+G528</f>
        <v>55233</v>
      </c>
      <c r="H517" s="666">
        <f aca="true" t="shared" si="71" ref="H517:M517">H518+H519+H528+H530+H533</f>
        <v>44170</v>
      </c>
      <c r="I517" s="146">
        <f t="shared" si="71"/>
        <v>44170</v>
      </c>
      <c r="J517" s="262">
        <f t="shared" si="71"/>
        <v>36672</v>
      </c>
      <c r="K517" s="666">
        <f t="shared" si="71"/>
        <v>36610</v>
      </c>
      <c r="L517" s="146">
        <f t="shared" si="71"/>
        <v>30610</v>
      </c>
      <c r="M517" s="1086">
        <f t="shared" si="71"/>
        <v>14324.6</v>
      </c>
      <c r="N517" s="1050">
        <f>(100/L517)*M517</f>
        <v>46.79712512250899</v>
      </c>
    </row>
    <row r="518" spans="1:14" ht="15">
      <c r="A518" s="278">
        <v>611000</v>
      </c>
      <c r="B518" s="101"/>
      <c r="C518" s="151">
        <v>41</v>
      </c>
      <c r="D518" s="738">
        <v>42777</v>
      </c>
      <c r="E518" s="585" t="s">
        <v>76</v>
      </c>
      <c r="F518" s="230">
        <v>19927</v>
      </c>
      <c r="G518" s="230">
        <v>35549</v>
      </c>
      <c r="H518" s="113">
        <v>27000</v>
      </c>
      <c r="I518" s="104">
        <v>27000</v>
      </c>
      <c r="J518" s="230">
        <v>23470</v>
      </c>
      <c r="K518" s="113">
        <v>24000</v>
      </c>
      <c r="L518" s="104">
        <v>18000</v>
      </c>
      <c r="M518" s="1017">
        <v>9759.5</v>
      </c>
      <c r="N518" s="1009">
        <f>(100/L518)*M518</f>
        <v>54.21944444444445</v>
      </c>
    </row>
    <row r="519" spans="1:14" ht="15">
      <c r="A519" s="215">
        <v>62</v>
      </c>
      <c r="B519" s="74"/>
      <c r="C519" s="707"/>
      <c r="D519" s="559"/>
      <c r="E519" s="577" t="s">
        <v>77</v>
      </c>
      <c r="F519" s="233">
        <f aca="true" t="shared" si="72" ref="F519:M519">SUM(F520:F527)</f>
        <v>6593</v>
      </c>
      <c r="G519" s="233">
        <f t="shared" si="72"/>
        <v>11780</v>
      </c>
      <c r="H519" s="75">
        <f t="shared" si="72"/>
        <v>9670</v>
      </c>
      <c r="I519" s="75">
        <f t="shared" si="72"/>
        <v>9670</v>
      </c>
      <c r="J519" s="233">
        <f t="shared" si="72"/>
        <v>8075</v>
      </c>
      <c r="K519" s="75">
        <f t="shared" si="72"/>
        <v>8410</v>
      </c>
      <c r="L519" s="75">
        <f t="shared" si="72"/>
        <v>8410</v>
      </c>
      <c r="M519" s="985">
        <f t="shared" si="72"/>
        <v>3410.84</v>
      </c>
      <c r="N519" s="1009">
        <f>(100/L519)*M519</f>
        <v>40.556956004756245</v>
      </c>
    </row>
    <row r="520" spans="1:14" ht="15">
      <c r="A520" s="193">
        <v>621000</v>
      </c>
      <c r="B520" s="23"/>
      <c r="C520" s="696">
        <v>41</v>
      </c>
      <c r="D520" s="566" t="s">
        <v>317</v>
      </c>
      <c r="E520" s="579" t="s">
        <v>78</v>
      </c>
      <c r="F520" s="194">
        <v>1028</v>
      </c>
      <c r="G520" s="194">
        <v>1744</v>
      </c>
      <c r="H520" s="118">
        <v>1000</v>
      </c>
      <c r="I520" s="96">
        <v>1300</v>
      </c>
      <c r="J520" s="194">
        <v>1261</v>
      </c>
      <c r="K520" s="118">
        <v>800</v>
      </c>
      <c r="L520" s="96">
        <v>800</v>
      </c>
      <c r="M520" s="1035">
        <v>582.94</v>
      </c>
      <c r="N520" s="1007">
        <f aca="true" t="shared" si="73" ref="N520:N534">(100/L520)*M520</f>
        <v>72.8675</v>
      </c>
    </row>
    <row r="521" spans="1:14" ht="15">
      <c r="A521" s="184">
        <v>623000</v>
      </c>
      <c r="B521" s="9"/>
      <c r="C521" s="14">
        <v>41</v>
      </c>
      <c r="D521" s="557" t="s">
        <v>317</v>
      </c>
      <c r="E521" s="359" t="s">
        <v>79</v>
      </c>
      <c r="F521" s="226">
        <v>724</v>
      </c>
      <c r="G521" s="226">
        <v>1573</v>
      </c>
      <c r="H521" s="49">
        <v>1700</v>
      </c>
      <c r="I521" s="8">
        <v>1400</v>
      </c>
      <c r="J521" s="185">
        <v>954</v>
      </c>
      <c r="K521" s="49">
        <v>1600</v>
      </c>
      <c r="L521" s="8">
        <v>1600</v>
      </c>
      <c r="M521" s="988">
        <v>393</v>
      </c>
      <c r="N521" s="1007">
        <f t="shared" si="73"/>
        <v>24.5625</v>
      </c>
    </row>
    <row r="522" spans="1:14" ht="15">
      <c r="A522" s="184">
        <v>625001</v>
      </c>
      <c r="B522" s="9"/>
      <c r="C522" s="709">
        <v>41</v>
      </c>
      <c r="D522" s="567" t="s">
        <v>317</v>
      </c>
      <c r="E522" s="359" t="s">
        <v>80</v>
      </c>
      <c r="F522" s="226">
        <v>273</v>
      </c>
      <c r="G522" s="226">
        <v>489</v>
      </c>
      <c r="H522" s="37">
        <v>420</v>
      </c>
      <c r="I522" s="13">
        <v>420</v>
      </c>
      <c r="J522" s="196">
        <v>331</v>
      </c>
      <c r="K522" s="37">
        <v>340</v>
      </c>
      <c r="L522" s="13">
        <v>340</v>
      </c>
      <c r="M522" s="1019">
        <v>136.63</v>
      </c>
      <c r="N522" s="1007">
        <f t="shared" si="73"/>
        <v>40.18529411764706</v>
      </c>
    </row>
    <row r="523" spans="1:14" ht="15">
      <c r="A523" s="184">
        <v>625002</v>
      </c>
      <c r="B523" s="9"/>
      <c r="C523" s="14">
        <v>41</v>
      </c>
      <c r="D523" s="557" t="s">
        <v>317</v>
      </c>
      <c r="E523" s="359" t="s">
        <v>81</v>
      </c>
      <c r="F523" s="226">
        <v>2727</v>
      </c>
      <c r="G523" s="226">
        <v>4896</v>
      </c>
      <c r="H523" s="55">
        <v>3800</v>
      </c>
      <c r="I523" s="25">
        <v>3800</v>
      </c>
      <c r="J523" s="226">
        <v>3320</v>
      </c>
      <c r="K523" s="55">
        <v>3360</v>
      </c>
      <c r="L523" s="25">
        <v>3360</v>
      </c>
      <c r="M523" s="998">
        <v>1366.32</v>
      </c>
      <c r="N523" s="1007">
        <f t="shared" si="73"/>
        <v>40.66428571428571</v>
      </c>
    </row>
    <row r="524" spans="1:14" ht="15">
      <c r="A524" s="182">
        <v>625003</v>
      </c>
      <c r="B524" s="7"/>
      <c r="C524" s="709">
        <v>41</v>
      </c>
      <c r="D524" s="567" t="s">
        <v>317</v>
      </c>
      <c r="E524" s="579" t="s">
        <v>82</v>
      </c>
      <c r="F524" s="226">
        <v>156</v>
      </c>
      <c r="G524" s="226">
        <v>257</v>
      </c>
      <c r="H524" s="55">
        <v>250</v>
      </c>
      <c r="I524" s="25">
        <v>250</v>
      </c>
      <c r="J524" s="226">
        <v>190</v>
      </c>
      <c r="K524" s="55">
        <v>200</v>
      </c>
      <c r="L524" s="25">
        <v>200</v>
      </c>
      <c r="M524" s="998">
        <v>78.07</v>
      </c>
      <c r="N524" s="1007">
        <f t="shared" si="73"/>
        <v>39.035</v>
      </c>
    </row>
    <row r="525" spans="1:14" ht="15">
      <c r="A525" s="184">
        <v>625004</v>
      </c>
      <c r="B525" s="9"/>
      <c r="C525" s="14">
        <v>41</v>
      </c>
      <c r="D525" s="557" t="s">
        <v>317</v>
      </c>
      <c r="E525" s="359" t="s">
        <v>83</v>
      </c>
      <c r="F525" s="185">
        <v>560</v>
      </c>
      <c r="G525" s="185">
        <v>928</v>
      </c>
      <c r="H525" s="49">
        <v>900</v>
      </c>
      <c r="I525" s="8">
        <v>900</v>
      </c>
      <c r="J525" s="185">
        <v>669</v>
      </c>
      <c r="K525" s="49">
        <v>720</v>
      </c>
      <c r="L525" s="8">
        <v>720</v>
      </c>
      <c r="M525" s="988">
        <v>292.77</v>
      </c>
      <c r="N525" s="1007">
        <f t="shared" si="73"/>
        <v>40.6625</v>
      </c>
    </row>
    <row r="526" spans="1:14" ht="15">
      <c r="A526" s="184">
        <v>625005</v>
      </c>
      <c r="B526" s="9"/>
      <c r="C526" s="14">
        <v>41</v>
      </c>
      <c r="D526" s="557" t="s">
        <v>317</v>
      </c>
      <c r="E526" s="359" t="s">
        <v>84</v>
      </c>
      <c r="F526" s="185">
        <v>187</v>
      </c>
      <c r="G526" s="185">
        <v>297</v>
      </c>
      <c r="H526" s="94">
        <v>300</v>
      </c>
      <c r="I526" s="6">
        <v>300</v>
      </c>
      <c r="J526" s="183">
        <v>223</v>
      </c>
      <c r="K526" s="94">
        <v>240</v>
      </c>
      <c r="L526" s="6">
        <v>240</v>
      </c>
      <c r="M526" s="992">
        <v>97.58</v>
      </c>
      <c r="N526" s="1007">
        <f t="shared" si="73"/>
        <v>40.65833333333333</v>
      </c>
    </row>
    <row r="527" spans="1:14" ht="15">
      <c r="A527" s="192">
        <v>625007</v>
      </c>
      <c r="B527" s="33"/>
      <c r="C527" s="219">
        <v>41</v>
      </c>
      <c r="D527" s="554" t="s">
        <v>317</v>
      </c>
      <c r="E527" s="656" t="s">
        <v>85</v>
      </c>
      <c r="F527" s="196">
        <v>938</v>
      </c>
      <c r="G527" s="196">
        <v>1596</v>
      </c>
      <c r="H527" s="561">
        <v>1300</v>
      </c>
      <c r="I527" s="24">
        <v>1300</v>
      </c>
      <c r="J527" s="225">
        <v>1127</v>
      </c>
      <c r="K527" s="561">
        <v>1150</v>
      </c>
      <c r="L527" s="24">
        <v>1150</v>
      </c>
      <c r="M527" s="995">
        <v>463.53</v>
      </c>
      <c r="N527" s="1007">
        <f t="shared" si="73"/>
        <v>40.306956521739124</v>
      </c>
    </row>
    <row r="528" spans="1:14" ht="15">
      <c r="A528" s="177">
        <v>633</v>
      </c>
      <c r="B528" s="145"/>
      <c r="C528" s="145"/>
      <c r="D528" s="559"/>
      <c r="E528" s="577" t="s">
        <v>94</v>
      </c>
      <c r="F528" s="178">
        <v>71</v>
      </c>
      <c r="G528" s="178">
        <v>85</v>
      </c>
      <c r="H528" s="5">
        <v>200</v>
      </c>
      <c r="I528" s="4">
        <v>200</v>
      </c>
      <c r="J528" s="178"/>
      <c r="K528" s="5">
        <f>K529</f>
        <v>200</v>
      </c>
      <c r="L528" s="4">
        <f>L529</f>
        <v>200</v>
      </c>
      <c r="M528" s="990">
        <f>M529</f>
        <v>0</v>
      </c>
      <c r="N528" s="1009">
        <f t="shared" si="73"/>
        <v>0</v>
      </c>
    </row>
    <row r="529" spans="1:14" ht="15">
      <c r="A529" s="179">
        <v>633006</v>
      </c>
      <c r="B529" s="120">
        <v>3</v>
      </c>
      <c r="C529" s="120">
        <v>41</v>
      </c>
      <c r="D529" s="559" t="s">
        <v>317</v>
      </c>
      <c r="E529" s="587" t="s">
        <v>318</v>
      </c>
      <c r="F529" s="180">
        <v>71</v>
      </c>
      <c r="G529" s="180">
        <v>85</v>
      </c>
      <c r="H529" s="80">
        <v>200</v>
      </c>
      <c r="I529" s="81">
        <v>200</v>
      </c>
      <c r="J529" s="180"/>
      <c r="K529" s="80">
        <v>200</v>
      </c>
      <c r="L529" s="81">
        <v>200</v>
      </c>
      <c r="M529" s="991"/>
      <c r="N529" s="1007">
        <f t="shared" si="73"/>
        <v>0</v>
      </c>
    </row>
    <row r="530" spans="1:14" ht="15">
      <c r="A530" s="177">
        <v>637</v>
      </c>
      <c r="B530" s="3"/>
      <c r="C530" s="145"/>
      <c r="D530" s="559"/>
      <c r="E530" s="577" t="s">
        <v>138</v>
      </c>
      <c r="F530" s="257">
        <f aca="true" t="shared" si="74" ref="F530:M530">SUM(F531:F532)</f>
        <v>3562</v>
      </c>
      <c r="G530" s="257">
        <f t="shared" si="74"/>
        <v>7026</v>
      </c>
      <c r="H530" s="5">
        <f t="shared" si="74"/>
        <v>5500</v>
      </c>
      <c r="I530" s="4">
        <f t="shared" si="74"/>
        <v>5500</v>
      </c>
      <c r="J530" s="178">
        <f t="shared" si="74"/>
        <v>4324</v>
      </c>
      <c r="K530" s="5">
        <f t="shared" si="74"/>
        <v>2200</v>
      </c>
      <c r="L530" s="4">
        <f t="shared" si="74"/>
        <v>2200</v>
      </c>
      <c r="M530" s="990">
        <f t="shared" si="74"/>
        <v>1154.26</v>
      </c>
      <c r="N530" s="1009">
        <f t="shared" si="73"/>
        <v>52.46636363636364</v>
      </c>
    </row>
    <row r="531" spans="1:14" ht="15">
      <c r="A531" s="184">
        <v>637014</v>
      </c>
      <c r="B531" s="9"/>
      <c r="C531" s="709">
        <v>41</v>
      </c>
      <c r="D531" s="566" t="s">
        <v>317</v>
      </c>
      <c r="E531" s="359" t="s">
        <v>153</v>
      </c>
      <c r="F531" s="185">
        <v>3324</v>
      </c>
      <c r="G531" s="185">
        <v>6612</v>
      </c>
      <c r="H531" s="49">
        <v>5000</v>
      </c>
      <c r="I531" s="6">
        <v>5000</v>
      </c>
      <c r="J531" s="185">
        <v>4064</v>
      </c>
      <c r="K531" s="49">
        <v>1800</v>
      </c>
      <c r="L531" s="6">
        <v>1800</v>
      </c>
      <c r="M531" s="988">
        <v>1036</v>
      </c>
      <c r="N531" s="1007">
        <f t="shared" si="73"/>
        <v>57.55555555555555</v>
      </c>
    </row>
    <row r="532" spans="1:14" ht="15">
      <c r="A532" s="186">
        <v>637016</v>
      </c>
      <c r="B532" s="11"/>
      <c r="C532" s="219">
        <v>41</v>
      </c>
      <c r="D532" s="558" t="s">
        <v>317</v>
      </c>
      <c r="E532" s="603" t="s">
        <v>157</v>
      </c>
      <c r="F532" s="668">
        <v>238</v>
      </c>
      <c r="G532" s="668">
        <v>414</v>
      </c>
      <c r="H532" s="83">
        <v>500</v>
      </c>
      <c r="I532" s="83">
        <v>500</v>
      </c>
      <c r="J532" s="263">
        <v>260</v>
      </c>
      <c r="K532" s="83">
        <v>400</v>
      </c>
      <c r="L532" s="83">
        <v>400</v>
      </c>
      <c r="M532" s="1087">
        <v>118.26</v>
      </c>
      <c r="N532" s="1007">
        <f t="shared" si="73"/>
        <v>29.565</v>
      </c>
    </row>
    <row r="533" spans="1:14" ht="15">
      <c r="A533" s="177">
        <v>641</v>
      </c>
      <c r="B533" s="3"/>
      <c r="C533" s="145"/>
      <c r="D533" s="559"/>
      <c r="E533" s="577" t="s">
        <v>162</v>
      </c>
      <c r="F533" s="178">
        <v>3439</v>
      </c>
      <c r="G533" s="178">
        <v>793</v>
      </c>
      <c r="H533" s="5">
        <v>1800</v>
      </c>
      <c r="I533" s="4">
        <v>1800</v>
      </c>
      <c r="J533" s="178">
        <v>803</v>
      </c>
      <c r="K533" s="5">
        <f>K534</f>
        <v>1800</v>
      </c>
      <c r="L533" s="4">
        <f>L534</f>
        <v>1800</v>
      </c>
      <c r="M533" s="990">
        <f>M534</f>
        <v>0</v>
      </c>
      <c r="N533" s="1009">
        <f t="shared" si="73"/>
        <v>0</v>
      </c>
    </row>
    <row r="534" spans="1:14" ht="15">
      <c r="A534" s="179">
        <v>641012</v>
      </c>
      <c r="B534" s="16"/>
      <c r="C534" s="120">
        <v>41</v>
      </c>
      <c r="D534" s="559" t="s">
        <v>317</v>
      </c>
      <c r="E534" s="587" t="s">
        <v>319</v>
      </c>
      <c r="F534" s="180">
        <v>3439</v>
      </c>
      <c r="G534" s="180">
        <v>793</v>
      </c>
      <c r="H534" s="37">
        <v>1800</v>
      </c>
      <c r="I534" s="81">
        <v>1800</v>
      </c>
      <c r="J534" s="180">
        <v>803</v>
      </c>
      <c r="K534" s="80">
        <v>1800</v>
      </c>
      <c r="L534" s="13">
        <v>1800</v>
      </c>
      <c r="M534" s="991"/>
      <c r="N534" s="1006">
        <f t="shared" si="73"/>
        <v>0</v>
      </c>
    </row>
    <row r="535" spans="1:14" ht="15.75" thickBot="1">
      <c r="A535" s="213"/>
      <c r="B535" s="98"/>
      <c r="C535" s="711"/>
      <c r="D535" s="583"/>
      <c r="E535" s="625"/>
      <c r="F535" s="669"/>
      <c r="G535" s="669"/>
      <c r="H535" s="108"/>
      <c r="I535" s="13"/>
      <c r="J535" s="299"/>
      <c r="K535" s="37"/>
      <c r="L535" s="99"/>
      <c r="M535" s="1088"/>
      <c r="N535" s="1084"/>
    </row>
    <row r="536" spans="1:14" ht="15.75" thickBot="1">
      <c r="A536" s="199" t="s">
        <v>357</v>
      </c>
      <c r="B536" s="18"/>
      <c r="C536" s="706"/>
      <c r="D536" s="553"/>
      <c r="E536" s="59" t="s">
        <v>320</v>
      </c>
      <c r="F536" s="19">
        <v>471</v>
      </c>
      <c r="G536" s="19">
        <v>353</v>
      </c>
      <c r="H536" s="72">
        <f>H537</f>
        <v>300</v>
      </c>
      <c r="I536" s="70">
        <f>I537</f>
        <v>300</v>
      </c>
      <c r="J536" s="19">
        <v>213</v>
      </c>
      <c r="K536" s="72">
        <v>300</v>
      </c>
      <c r="L536" s="70">
        <v>300</v>
      </c>
      <c r="M536" s="1016">
        <f>M537</f>
        <v>0</v>
      </c>
      <c r="N536" s="1050">
        <f>(100/L536)*M536</f>
        <v>0</v>
      </c>
    </row>
    <row r="537" spans="1:14" ht="15">
      <c r="A537" s="190">
        <v>642</v>
      </c>
      <c r="B537" s="20"/>
      <c r="C537" s="721"/>
      <c r="D537" s="572"/>
      <c r="E537" s="577" t="s">
        <v>276</v>
      </c>
      <c r="F537" s="191">
        <v>471</v>
      </c>
      <c r="G537" s="191">
        <v>353</v>
      </c>
      <c r="H537" s="130">
        <v>300</v>
      </c>
      <c r="I537" s="21">
        <v>300</v>
      </c>
      <c r="J537" s="191">
        <v>213</v>
      </c>
      <c r="K537" s="130">
        <v>300</v>
      </c>
      <c r="L537" s="21">
        <v>300</v>
      </c>
      <c r="M537" s="1043">
        <f>M538</f>
        <v>0</v>
      </c>
      <c r="N537" s="1009">
        <f>(100/L537)*M537</f>
        <v>0</v>
      </c>
    </row>
    <row r="538" spans="1:21" ht="15">
      <c r="A538" s="179">
        <v>642014</v>
      </c>
      <c r="B538" s="23"/>
      <c r="C538" s="712">
        <v>111</v>
      </c>
      <c r="D538" s="667" t="s">
        <v>321</v>
      </c>
      <c r="E538" s="603" t="s">
        <v>322</v>
      </c>
      <c r="F538" s="194">
        <v>471</v>
      </c>
      <c r="G538" s="194">
        <v>353</v>
      </c>
      <c r="H538" s="54">
        <v>300</v>
      </c>
      <c r="I538" s="96">
        <v>300</v>
      </c>
      <c r="J538" s="194">
        <v>213</v>
      </c>
      <c r="K538" s="54">
        <v>300</v>
      </c>
      <c r="L538" s="22">
        <v>300</v>
      </c>
      <c r="M538" s="1035"/>
      <c r="N538" s="1007">
        <f>(100/L538)*M538</f>
        <v>0</v>
      </c>
      <c r="U538" s="172"/>
    </row>
    <row r="539" spans="1:14" ht="15.75" thickBot="1">
      <c r="A539" s="213"/>
      <c r="B539" s="98"/>
      <c r="C539" s="714"/>
      <c r="D539" s="588"/>
      <c r="E539" s="591"/>
      <c r="F539" s="350"/>
      <c r="G539" s="350"/>
      <c r="H539" s="108"/>
      <c r="I539" s="99"/>
      <c r="J539" s="259"/>
      <c r="K539" s="108"/>
      <c r="L539" s="99"/>
      <c r="M539" s="1089"/>
      <c r="N539" s="1084"/>
    </row>
    <row r="540" spans="1:14" ht="15.75" thickBot="1">
      <c r="A540" s="199" t="s">
        <v>358</v>
      </c>
      <c r="B540" s="100"/>
      <c r="C540" s="57"/>
      <c r="D540" s="553"/>
      <c r="E540" s="59" t="s">
        <v>323</v>
      </c>
      <c r="F540" s="19">
        <f aca="true" t="shared" si="75" ref="F540:L540">F541</f>
        <v>1299</v>
      </c>
      <c r="G540" s="19">
        <f t="shared" si="75"/>
        <v>116</v>
      </c>
      <c r="H540" s="72">
        <f t="shared" si="75"/>
        <v>400</v>
      </c>
      <c r="I540" s="70">
        <f t="shared" si="75"/>
        <v>400</v>
      </c>
      <c r="J540" s="19">
        <f t="shared" si="75"/>
        <v>286</v>
      </c>
      <c r="K540" s="72">
        <f t="shared" si="75"/>
        <v>1500</v>
      </c>
      <c r="L540" s="70">
        <f t="shared" si="75"/>
        <v>1500</v>
      </c>
      <c r="M540" s="1016">
        <v>66.4</v>
      </c>
      <c r="N540" s="1050">
        <f>(100/L540)*M540</f>
        <v>4.426666666666667</v>
      </c>
    </row>
    <row r="541" spans="1:14" ht="15">
      <c r="A541" s="278">
        <v>642</v>
      </c>
      <c r="B541" s="101"/>
      <c r="C541" s="151"/>
      <c r="D541" s="584"/>
      <c r="E541" s="585" t="s">
        <v>276</v>
      </c>
      <c r="F541" s="230">
        <f>SUM(F542:F545)</f>
        <v>1299</v>
      </c>
      <c r="G541" s="230">
        <f>SUM(G542:G545)</f>
        <v>116</v>
      </c>
      <c r="H541" s="113">
        <f>H542+H544+H545+H543</f>
        <v>400</v>
      </c>
      <c r="I541" s="104">
        <f>I542+I544+I545+I543</f>
        <v>400</v>
      </c>
      <c r="J541" s="230">
        <f>J542+J544+J546</f>
        <v>286</v>
      </c>
      <c r="K541" s="113">
        <v>1500</v>
      </c>
      <c r="L541" s="104">
        <v>1500</v>
      </c>
      <c r="M541" s="1017">
        <v>66.4</v>
      </c>
      <c r="N541" s="1009">
        <f>(100/L541)*M541</f>
        <v>4.426666666666667</v>
      </c>
    </row>
    <row r="542" spans="1:14" ht="15">
      <c r="A542" s="184">
        <v>642026</v>
      </c>
      <c r="B542" s="9">
        <v>2</v>
      </c>
      <c r="C542" s="14">
        <v>111</v>
      </c>
      <c r="D542" s="557" t="s">
        <v>321</v>
      </c>
      <c r="E542" s="359" t="s">
        <v>64</v>
      </c>
      <c r="F542" s="185"/>
      <c r="G542" s="185"/>
      <c r="H542" s="569">
        <v>400</v>
      </c>
      <c r="I542" s="56">
        <v>265</v>
      </c>
      <c r="J542" s="189">
        <v>153</v>
      </c>
      <c r="K542" s="569">
        <v>1300</v>
      </c>
      <c r="L542" s="56">
        <v>1300</v>
      </c>
      <c r="M542" s="996"/>
      <c r="N542" s="1007">
        <f>(100/L542)*M542</f>
        <v>0</v>
      </c>
    </row>
    <row r="543" spans="1:14" ht="15">
      <c r="A543" s="184">
        <v>642026</v>
      </c>
      <c r="B543" s="9"/>
      <c r="C543" s="14">
        <v>111</v>
      </c>
      <c r="D543" s="557" t="s">
        <v>321</v>
      </c>
      <c r="E543" s="656" t="s">
        <v>374</v>
      </c>
      <c r="F543" s="226">
        <v>1183</v>
      </c>
      <c r="G543" s="226"/>
      <c r="H543" s="649"/>
      <c r="I543" s="56"/>
      <c r="J543" s="189"/>
      <c r="K543" s="569"/>
      <c r="L543" s="134"/>
      <c r="M543" s="996"/>
      <c r="N543" s="258"/>
    </row>
    <row r="544" spans="1:14" ht="14.25" customHeight="1">
      <c r="A544" s="184">
        <v>642026</v>
      </c>
      <c r="B544" s="9">
        <v>3</v>
      </c>
      <c r="C544" s="9"/>
      <c r="D544" s="557" t="s">
        <v>321</v>
      </c>
      <c r="E544" s="656" t="s">
        <v>295</v>
      </c>
      <c r="F544" s="226">
        <v>116</v>
      </c>
      <c r="G544" s="226">
        <v>116</v>
      </c>
      <c r="H544" s="649"/>
      <c r="I544" s="134">
        <v>135</v>
      </c>
      <c r="J544" s="248">
        <v>133</v>
      </c>
      <c r="K544" s="649">
        <v>200</v>
      </c>
      <c r="L544" s="134">
        <v>200</v>
      </c>
      <c r="M544" s="1090">
        <v>66.4</v>
      </c>
      <c r="N544" s="1007">
        <f>(100/L544)*M544</f>
        <v>33.2</v>
      </c>
    </row>
    <row r="545" spans="1:14" ht="15" hidden="1">
      <c r="A545" s="186">
        <v>642026</v>
      </c>
      <c r="B545" s="11">
        <v>4</v>
      </c>
      <c r="C545" s="221">
        <v>111</v>
      </c>
      <c r="D545" s="555" t="s">
        <v>321</v>
      </c>
      <c r="E545" s="590" t="s">
        <v>324</v>
      </c>
      <c r="F545" s="225"/>
      <c r="G545" s="225"/>
      <c r="H545" s="599"/>
      <c r="I545" s="115"/>
      <c r="J545" s="264"/>
      <c r="K545" s="599"/>
      <c r="L545" s="115"/>
      <c r="M545" s="1091"/>
      <c r="N545" s="256"/>
    </row>
    <row r="546" spans="1:14" ht="15.75" thickBot="1">
      <c r="A546" s="213"/>
      <c r="B546" s="98"/>
      <c r="C546" s="714"/>
      <c r="D546" s="588"/>
      <c r="E546" s="591"/>
      <c r="F546" s="1159"/>
      <c r="G546" s="1160"/>
      <c r="H546" s="108"/>
      <c r="I546" s="99"/>
      <c r="J546" s="265"/>
      <c r="K546" s="108"/>
      <c r="L546" s="99"/>
      <c r="M546" s="1092"/>
      <c r="N546" s="1097"/>
    </row>
    <row r="547" spans="1:14" ht="15.75" thickBot="1">
      <c r="A547" s="199" t="s">
        <v>358</v>
      </c>
      <c r="B547" s="18"/>
      <c r="C547" s="706"/>
      <c r="D547" s="553"/>
      <c r="E547" s="59" t="s">
        <v>325</v>
      </c>
      <c r="F547" s="19">
        <v>355</v>
      </c>
      <c r="G547" s="19">
        <v>397</v>
      </c>
      <c r="H547" s="72">
        <f aca="true" t="shared" si="76" ref="H547:M547">H548</f>
        <v>2000</v>
      </c>
      <c r="I547" s="70">
        <f t="shared" si="76"/>
        <v>2000</v>
      </c>
      <c r="J547" s="19">
        <f t="shared" si="76"/>
        <v>313</v>
      </c>
      <c r="K547" s="72">
        <f t="shared" si="76"/>
        <v>2000</v>
      </c>
      <c r="L547" s="70">
        <f t="shared" si="76"/>
        <v>2000</v>
      </c>
      <c r="M547" s="1016">
        <f t="shared" si="76"/>
        <v>334.8</v>
      </c>
      <c r="N547" s="1050">
        <f>(100/L547)*M547</f>
        <v>16.740000000000002</v>
      </c>
    </row>
    <row r="548" spans="1:14" ht="15">
      <c r="A548" s="273">
        <v>642</v>
      </c>
      <c r="B548" s="101"/>
      <c r="C548" s="151"/>
      <c r="D548" s="584"/>
      <c r="E548" s="670" t="s">
        <v>276</v>
      </c>
      <c r="F548" s="593">
        <v>355</v>
      </c>
      <c r="G548" s="593">
        <v>397</v>
      </c>
      <c r="H548" s="113">
        <v>2000</v>
      </c>
      <c r="I548" s="104">
        <v>2000</v>
      </c>
      <c r="J548" s="230">
        <v>313</v>
      </c>
      <c r="K548" s="113">
        <f>K549</f>
        <v>2000</v>
      </c>
      <c r="L548" s="104">
        <f>L549</f>
        <v>2000</v>
      </c>
      <c r="M548" s="1017">
        <f>M549</f>
        <v>334.8</v>
      </c>
      <c r="N548" s="1009">
        <f>(100/L548)*M548</f>
        <v>16.740000000000002</v>
      </c>
    </row>
    <row r="549" spans="1:14" ht="15">
      <c r="A549" s="179">
        <v>642026</v>
      </c>
      <c r="B549" s="78"/>
      <c r="C549" s="120">
        <v>41</v>
      </c>
      <c r="D549" s="559" t="s">
        <v>321</v>
      </c>
      <c r="E549" s="587" t="s">
        <v>276</v>
      </c>
      <c r="F549" s="180">
        <v>355</v>
      </c>
      <c r="G549" s="180">
        <v>397</v>
      </c>
      <c r="H549" s="37">
        <v>2000</v>
      </c>
      <c r="I549" s="13">
        <v>2000</v>
      </c>
      <c r="J549" s="196">
        <v>313</v>
      </c>
      <c r="K549" s="37">
        <v>2000</v>
      </c>
      <c r="L549" s="81">
        <v>2000</v>
      </c>
      <c r="M549" s="994">
        <v>334.8</v>
      </c>
      <c r="N549" s="1007">
        <f>(100/L549)*M549</f>
        <v>16.740000000000002</v>
      </c>
    </row>
    <row r="550" spans="1:14" ht="17.25" thickBot="1">
      <c r="A550" s="284"/>
      <c r="B550" s="147"/>
      <c r="C550" s="729"/>
      <c r="D550" s="583"/>
      <c r="E550" s="671"/>
      <c r="F550" s="674"/>
      <c r="G550" s="674"/>
      <c r="H550" s="673"/>
      <c r="I550" s="148"/>
      <c r="J550" s="259"/>
      <c r="K550" s="673"/>
      <c r="L550" s="149"/>
      <c r="M550" s="1077"/>
      <c r="N550" s="1084"/>
    </row>
    <row r="551" spans="1:14" ht="15.75" thickBot="1">
      <c r="A551" s="199" t="s">
        <v>413</v>
      </c>
      <c r="B551" s="18"/>
      <c r="C551" s="706"/>
      <c r="D551" s="553"/>
      <c r="E551" s="672" t="s">
        <v>343</v>
      </c>
      <c r="F551" s="19">
        <f>SUM(F552:F554)</f>
        <v>9809</v>
      </c>
      <c r="G551" s="19">
        <f>SUM(G552:G554)</f>
        <v>617</v>
      </c>
      <c r="H551" s="72">
        <f aca="true" t="shared" si="77" ref="H551:M551">H552+H553+H554</f>
        <v>1500</v>
      </c>
      <c r="I551" s="70">
        <f t="shared" si="77"/>
        <v>1500</v>
      </c>
      <c r="J551" s="675">
        <f t="shared" si="77"/>
        <v>715</v>
      </c>
      <c r="K551" s="72">
        <f t="shared" si="77"/>
        <v>11500</v>
      </c>
      <c r="L551" s="70">
        <f t="shared" si="77"/>
        <v>11500</v>
      </c>
      <c r="M551" s="1016">
        <f t="shared" si="77"/>
        <v>893.65</v>
      </c>
      <c r="N551" s="1050">
        <f aca="true" t="shared" si="78" ref="N551:N558">(100/L551)*M551</f>
        <v>7.770869565217391</v>
      </c>
    </row>
    <row r="552" spans="1:14" ht="15">
      <c r="A552" s="215">
        <v>633006</v>
      </c>
      <c r="B552" s="739">
        <v>7</v>
      </c>
      <c r="C552" s="739">
        <v>41</v>
      </c>
      <c r="D552" s="740" t="s">
        <v>326</v>
      </c>
      <c r="E552" s="585" t="s">
        <v>501</v>
      </c>
      <c r="F552" s="257">
        <v>9203</v>
      </c>
      <c r="G552" s="257"/>
      <c r="H552" s="651"/>
      <c r="I552" s="135"/>
      <c r="J552" s="250"/>
      <c r="K552" s="651">
        <v>10000</v>
      </c>
      <c r="L552" s="135">
        <v>10000</v>
      </c>
      <c r="M552" s="1075"/>
      <c r="N552" s="1009">
        <f t="shared" si="78"/>
        <v>0</v>
      </c>
    </row>
    <row r="553" spans="1:14" ht="15">
      <c r="A553" s="207">
        <v>637015</v>
      </c>
      <c r="B553" s="145"/>
      <c r="C553" s="145">
        <v>41</v>
      </c>
      <c r="D553" s="741" t="s">
        <v>326</v>
      </c>
      <c r="E553" s="577" t="s">
        <v>138</v>
      </c>
      <c r="F553" s="178"/>
      <c r="G553" s="178"/>
      <c r="H553" s="5">
        <v>500</v>
      </c>
      <c r="I553" s="4">
        <v>500</v>
      </c>
      <c r="J553" s="178"/>
      <c r="K553" s="5">
        <v>500</v>
      </c>
      <c r="L553" s="4">
        <v>540</v>
      </c>
      <c r="M553" s="990">
        <v>536.15</v>
      </c>
      <c r="N553" s="1009">
        <f t="shared" si="78"/>
        <v>99.28703703703702</v>
      </c>
    </row>
    <row r="554" spans="1:14" ht="15">
      <c r="A554" s="285">
        <v>641006</v>
      </c>
      <c r="B554" s="152"/>
      <c r="C554" s="152">
        <v>111</v>
      </c>
      <c r="D554" s="741" t="s">
        <v>326</v>
      </c>
      <c r="E554" s="577" t="s">
        <v>327</v>
      </c>
      <c r="F554" s="178">
        <v>606</v>
      </c>
      <c r="G554" s="178">
        <v>617</v>
      </c>
      <c r="H554" s="5">
        <v>1000</v>
      </c>
      <c r="I554" s="4">
        <v>1000</v>
      </c>
      <c r="J554" s="181">
        <v>715</v>
      </c>
      <c r="K554" s="5">
        <v>1000</v>
      </c>
      <c r="L554" s="4">
        <v>960</v>
      </c>
      <c r="M554" s="990">
        <v>357.5</v>
      </c>
      <c r="N554" s="1009">
        <f t="shared" si="78"/>
        <v>37.239583333333336</v>
      </c>
    </row>
    <row r="555" spans="1:14" ht="15.75" thickBot="1">
      <c r="A555" s="333"/>
      <c r="B555" s="327"/>
      <c r="C555" s="730"/>
      <c r="D555" s="588"/>
      <c r="E555" s="676" t="s">
        <v>328</v>
      </c>
      <c r="F555" s="679">
        <v>450283</v>
      </c>
      <c r="G555" s="679">
        <v>528258</v>
      </c>
      <c r="H555" s="677">
        <v>434000</v>
      </c>
      <c r="I555" s="328">
        <v>517728</v>
      </c>
      <c r="J555" s="692">
        <v>512521</v>
      </c>
      <c r="K555" s="677">
        <v>494200</v>
      </c>
      <c r="L555" s="328">
        <v>551188</v>
      </c>
      <c r="M555" s="1093">
        <v>199251</v>
      </c>
      <c r="N555" s="1129">
        <f t="shared" si="78"/>
        <v>36.149371902145916</v>
      </c>
    </row>
    <row r="556" spans="1:14" ht="15.75" thickBot="1">
      <c r="A556" s="38"/>
      <c r="B556" s="40"/>
      <c r="C556" s="40"/>
      <c r="D556" s="334"/>
      <c r="E556" s="46" t="s">
        <v>329</v>
      </c>
      <c r="F556" s="47">
        <v>964821</v>
      </c>
      <c r="G556" s="47">
        <v>929776</v>
      </c>
      <c r="H556" s="678">
        <v>1125808</v>
      </c>
      <c r="I556" s="47">
        <v>1342740</v>
      </c>
      <c r="J556" s="678">
        <v>1022713</v>
      </c>
      <c r="K556" s="678">
        <f>K4+K110+K127+K146+K149+K165+K186+K190+K199+K218+K240+K250+K269+K300+K310+K350+K369+K401+K410+K476+K510+K517+K536+K540+K547+K551</f>
        <v>1400248</v>
      </c>
      <c r="L556" s="47">
        <f>L4+L110+L127+L146+L149+L156+L165+L186+L190+L199+L218+L240+L250+L269+L300+L310+L350+L369+L401+L410+L476+L510+L517+L536+L540+L547+L551</f>
        <v>1434802</v>
      </c>
      <c r="M556" s="1094">
        <f>M4+M110+M127+M146+M149+M156+M165+M186+M190+M199+M218+M237+M240+M250+M269+M300+M310+M350+M369+M401+M410+M476+M510+M517+M536+M540+M547+M551</f>
        <v>681715.15</v>
      </c>
      <c r="N556" s="1112">
        <f t="shared" si="78"/>
        <v>47.51283800831056</v>
      </c>
    </row>
    <row r="557" spans="1:14" ht="15.75" thickBot="1">
      <c r="A557" s="65"/>
      <c r="B557" s="65"/>
      <c r="C557" s="65"/>
      <c r="D557" s="167"/>
      <c r="E557" s="153" t="s">
        <v>330</v>
      </c>
      <c r="F557" s="154">
        <v>450283</v>
      </c>
      <c r="G557" s="154">
        <v>528258</v>
      </c>
      <c r="H557" s="330">
        <f>H555</f>
        <v>434000</v>
      </c>
      <c r="I557" s="330">
        <v>517728</v>
      </c>
      <c r="J557" s="693">
        <f>J555</f>
        <v>512521</v>
      </c>
      <c r="K557" s="62">
        <v>494200</v>
      </c>
      <c r="L557" s="330">
        <f>L555</f>
        <v>551188</v>
      </c>
      <c r="M557" s="1095">
        <f>M555</f>
        <v>199251</v>
      </c>
      <c r="N557" s="1129">
        <f t="shared" si="78"/>
        <v>36.149371902145916</v>
      </c>
    </row>
    <row r="558" spans="1:14" ht="15.75" thickBot="1">
      <c r="A558" s="155"/>
      <c r="B558" s="155"/>
      <c r="C558" s="155"/>
      <c r="D558" s="167"/>
      <c r="E558" s="156" t="s">
        <v>331</v>
      </c>
      <c r="F558" s="43">
        <v>1415104</v>
      </c>
      <c r="G558" s="43">
        <v>1458215</v>
      </c>
      <c r="H558" s="43">
        <f aca="true" t="shared" si="79" ref="H558:M558">H556+H557</f>
        <v>1559808</v>
      </c>
      <c r="I558" s="43">
        <f t="shared" si="79"/>
        <v>1860468</v>
      </c>
      <c r="J558" s="43">
        <f t="shared" si="79"/>
        <v>1535234</v>
      </c>
      <c r="K558" s="332">
        <f t="shared" si="79"/>
        <v>1894448</v>
      </c>
      <c r="L558" s="43">
        <f t="shared" si="79"/>
        <v>1985990</v>
      </c>
      <c r="M558" s="1096">
        <f t="shared" si="79"/>
        <v>880966.15</v>
      </c>
      <c r="N558" s="1151">
        <f t="shared" si="78"/>
        <v>44.35904259336653</v>
      </c>
    </row>
    <row r="559" spans="1:14" ht="15.75" thickBot="1">
      <c r="A559" s="155"/>
      <c r="B559" s="155"/>
      <c r="C559" s="155"/>
      <c r="D559" s="126"/>
      <c r="E559" s="41"/>
      <c r="H559" s="157"/>
      <c r="I559" s="157"/>
      <c r="J559" s="144"/>
      <c r="K559" s="157"/>
      <c r="L559" s="157"/>
      <c r="M559" s="220"/>
      <c r="N559" s="220"/>
    </row>
    <row r="560" spans="1:14" ht="15.75" thickBot="1">
      <c r="A560" s="286"/>
      <c r="B560" s="158"/>
      <c r="C560" s="44"/>
      <c r="D560" s="335"/>
      <c r="E560" s="63" t="s">
        <v>332</v>
      </c>
      <c r="H560" s="159"/>
      <c r="I560" s="159"/>
      <c r="J560" s="157"/>
      <c r="K560" s="159"/>
      <c r="L560" s="159"/>
      <c r="M560" s="268"/>
      <c r="N560" s="268"/>
    </row>
    <row r="561" spans="1:14" ht="15.75" thickBot="1">
      <c r="A561" s="160" t="s">
        <v>333</v>
      </c>
      <c r="B561" s="161"/>
      <c r="C561" s="731"/>
      <c r="D561" s="553"/>
      <c r="E561" s="346" t="s">
        <v>334</v>
      </c>
      <c r="F561" s="163">
        <v>15730</v>
      </c>
      <c r="G561" s="163">
        <v>82574</v>
      </c>
      <c r="H561" s="162">
        <v>46474</v>
      </c>
      <c r="I561" s="165">
        <f>SUM(I562:I566)</f>
        <v>303501</v>
      </c>
      <c r="J561" s="163">
        <f>SUM(J562:J566)</f>
        <v>104378</v>
      </c>
      <c r="K561" s="39">
        <f>SUM(K562:K567)</f>
        <v>220000</v>
      </c>
      <c r="L561" s="162">
        <f>SUM(L562:L566)</f>
        <v>220000</v>
      </c>
      <c r="M561" s="1100">
        <f>SUM(M562:M566)</f>
        <v>49373.64</v>
      </c>
      <c r="N561" s="1002">
        <f>(100/L561)*M561</f>
        <v>22.442563636363637</v>
      </c>
    </row>
    <row r="562" spans="1:14" ht="15">
      <c r="A562" s="197">
        <v>711001</v>
      </c>
      <c r="B562" s="32"/>
      <c r="C562" s="732">
        <v>43</v>
      </c>
      <c r="D562" s="680" t="s">
        <v>335</v>
      </c>
      <c r="E562" s="684" t="s">
        <v>411</v>
      </c>
      <c r="F562" s="686"/>
      <c r="G562" s="686">
        <v>11917</v>
      </c>
      <c r="H562" s="174"/>
      <c r="I562" s="166">
        <v>1900</v>
      </c>
      <c r="J562" s="337">
        <v>1865</v>
      </c>
      <c r="K562" s="682">
        <v>10000</v>
      </c>
      <c r="L562" s="166">
        <v>10000</v>
      </c>
      <c r="M562" s="1101"/>
      <c r="N562" s="1111">
        <f>(100/L562)*M562</f>
        <v>0</v>
      </c>
    </row>
    <row r="563" spans="1:14" ht="15">
      <c r="A563" s="184">
        <v>713005</v>
      </c>
      <c r="B563" s="9"/>
      <c r="C563" s="14">
        <v>111</v>
      </c>
      <c r="D563" s="568" t="s">
        <v>335</v>
      </c>
      <c r="E563" s="42" t="s">
        <v>437</v>
      </c>
      <c r="F563" s="185"/>
      <c r="G563" s="185">
        <v>18842</v>
      </c>
      <c r="H563" s="49"/>
      <c r="I563" s="8"/>
      <c r="J563" s="697"/>
      <c r="K563" s="184">
        <v>15000</v>
      </c>
      <c r="L563" s="93">
        <v>15000</v>
      </c>
      <c r="M563" s="1102">
        <v>745.06</v>
      </c>
      <c r="N563" s="1007">
        <f>(100/L563)*M563</f>
        <v>4.967066666666667</v>
      </c>
    </row>
    <row r="564" spans="1:14" ht="15">
      <c r="A564" s="184">
        <v>716000</v>
      </c>
      <c r="B564" s="7"/>
      <c r="C564" s="709">
        <v>41</v>
      </c>
      <c r="D564" s="573" t="s">
        <v>335</v>
      </c>
      <c r="E564" s="359" t="s">
        <v>336</v>
      </c>
      <c r="F564" s="183"/>
      <c r="G564" s="183">
        <v>7058</v>
      </c>
      <c r="H564" s="174">
        <v>15000</v>
      </c>
      <c r="I564" s="6">
        <v>15000</v>
      </c>
      <c r="J564" s="1133">
        <v>3500</v>
      </c>
      <c r="K564" s="174">
        <v>15000</v>
      </c>
      <c r="L564" s="176">
        <v>15000</v>
      </c>
      <c r="M564" s="1073">
        <v>11230</v>
      </c>
      <c r="N564" s="1007">
        <f>(100/L564)*M564</f>
        <v>74.86666666666667</v>
      </c>
    </row>
    <row r="565" spans="1:14" ht="15">
      <c r="A565" s="790">
        <v>717001</v>
      </c>
      <c r="B565" s="791">
        <v>40</v>
      </c>
      <c r="C565" s="956">
        <v>51</v>
      </c>
      <c r="D565" s="957" t="s">
        <v>335</v>
      </c>
      <c r="E565" s="958" t="s">
        <v>490</v>
      </c>
      <c r="F565" s="959">
        <v>15730</v>
      </c>
      <c r="G565" s="959">
        <v>25931</v>
      </c>
      <c r="H565" s="794"/>
      <c r="I565" s="300">
        <v>255570</v>
      </c>
      <c r="J565" s="636">
        <v>86013</v>
      </c>
      <c r="K565" s="794">
        <v>180000</v>
      </c>
      <c r="L565" s="300">
        <v>180000</v>
      </c>
      <c r="M565" s="1024">
        <v>37398.58</v>
      </c>
      <c r="N565" s="1007">
        <f>(100/L565)*M565</f>
        <v>20.77698888888889</v>
      </c>
    </row>
    <row r="566" spans="1:14" ht="15">
      <c r="A566" s="821">
        <v>717002</v>
      </c>
      <c r="B566" s="822"/>
      <c r="C566" s="823">
        <v>41</v>
      </c>
      <c r="D566" s="824" t="s">
        <v>335</v>
      </c>
      <c r="E566" s="825" t="s">
        <v>334</v>
      </c>
      <c r="F566" s="826"/>
      <c r="G566" s="826">
        <v>18826</v>
      </c>
      <c r="H566" s="662">
        <v>40431</v>
      </c>
      <c r="I566" s="297">
        <v>31031</v>
      </c>
      <c r="J566" s="298">
        <v>13000</v>
      </c>
      <c r="K566" s="827"/>
      <c r="L566" s="828"/>
      <c r="M566" s="1024"/>
      <c r="N566" s="1007"/>
    </row>
    <row r="567" spans="1:14" ht="15">
      <c r="A567" s="216"/>
      <c r="B567" s="97"/>
      <c r="C567" s="97"/>
      <c r="D567" s="556"/>
      <c r="E567" s="656"/>
      <c r="F567" s="668"/>
      <c r="G567" s="668"/>
      <c r="H567" s="55"/>
      <c r="I567" s="25"/>
      <c r="J567" s="226"/>
      <c r="K567" s="45"/>
      <c r="L567" s="800"/>
      <c r="M567" s="1019"/>
      <c r="N567" s="198"/>
    </row>
    <row r="568" spans="1:14" ht="15.75" thickBot="1">
      <c r="A568" s="212"/>
      <c r="B568" s="98"/>
      <c r="C568" s="714"/>
      <c r="D568" s="588"/>
      <c r="E568" s="582"/>
      <c r="F568" s="819"/>
      <c r="G568" s="819"/>
      <c r="H568" s="108"/>
      <c r="I568" s="108"/>
      <c r="J568" s="241"/>
      <c r="K568" s="212"/>
      <c r="L568" s="820"/>
      <c r="M568" s="1053"/>
      <c r="N568" s="1014"/>
    </row>
    <row r="569" spans="1:14" ht="15.75" thickBot="1">
      <c r="A569" s="160" t="s">
        <v>478</v>
      </c>
      <c r="B569" s="161"/>
      <c r="C569" s="731"/>
      <c r="D569" s="553"/>
      <c r="E569" s="346" t="s">
        <v>206</v>
      </c>
      <c r="F569" s="163"/>
      <c r="G569" s="163"/>
      <c r="H569" s="39"/>
      <c r="I569" s="39">
        <v>63000</v>
      </c>
      <c r="J569" s="678">
        <v>63000</v>
      </c>
      <c r="K569" s="164">
        <f>K570+K573+K572+K571</f>
        <v>80907</v>
      </c>
      <c r="L569" s="162">
        <f>SUM(L570:L573)</f>
        <v>80907</v>
      </c>
      <c r="M569" s="1100"/>
      <c r="N569" s="1112">
        <f>(100/L569)*M569</f>
        <v>0</v>
      </c>
    </row>
    <row r="570" spans="1:14" ht="15">
      <c r="A570" s="781" t="s">
        <v>449</v>
      </c>
      <c r="B570" s="32"/>
      <c r="C570" s="732">
        <v>111</v>
      </c>
      <c r="D570" s="699" t="s">
        <v>259</v>
      </c>
      <c r="E570" s="684" t="s">
        <v>479</v>
      </c>
      <c r="F570" s="686"/>
      <c r="G570" s="686"/>
      <c r="H570" s="681"/>
      <c r="I570" s="681">
        <v>20000</v>
      </c>
      <c r="J570" s="760">
        <v>20000</v>
      </c>
      <c r="K570" s="197">
        <v>12000</v>
      </c>
      <c r="L570" s="682">
        <v>12000</v>
      </c>
      <c r="M570" s="1103"/>
      <c r="N570" s="1013">
        <f>(100/L570)*M570</f>
        <v>0</v>
      </c>
    </row>
    <row r="571" spans="1:14" ht="15">
      <c r="A571" s="960" t="s">
        <v>449</v>
      </c>
      <c r="B571" s="288">
        <v>40</v>
      </c>
      <c r="C571" s="726">
        <v>51</v>
      </c>
      <c r="D571" s="632" t="s">
        <v>259</v>
      </c>
      <c r="E571" s="958" t="s">
        <v>519</v>
      </c>
      <c r="F571" s="961"/>
      <c r="G571" s="961"/>
      <c r="H571" s="962"/>
      <c r="I571" s="962">
        <v>43000</v>
      </c>
      <c r="J571" s="963">
        <v>43000</v>
      </c>
      <c r="K571" s="952">
        <v>33987</v>
      </c>
      <c r="L571" s="964">
        <v>33987</v>
      </c>
      <c r="M571" s="1059"/>
      <c r="N571" s="1007">
        <f>(100/L571)*M571</f>
        <v>0</v>
      </c>
    </row>
    <row r="572" spans="1:14" ht="15">
      <c r="A572" s="818" t="s">
        <v>449</v>
      </c>
      <c r="B572" s="9">
        <v>1</v>
      </c>
      <c r="C572" s="14">
        <v>41</v>
      </c>
      <c r="D572" s="557" t="s">
        <v>259</v>
      </c>
      <c r="E572" s="509" t="s">
        <v>491</v>
      </c>
      <c r="F572" s="185"/>
      <c r="G572" s="185"/>
      <c r="H572" s="49"/>
      <c r="I572" s="49"/>
      <c r="J572" s="224"/>
      <c r="K572" s="184">
        <v>4920</v>
      </c>
      <c r="L572" s="49">
        <v>4920</v>
      </c>
      <c r="M572" s="988"/>
      <c r="N572" s="1007">
        <f>(100/L572)*M572</f>
        <v>0</v>
      </c>
    </row>
    <row r="573" spans="1:14" ht="15.75" thickBot="1">
      <c r="A573" s="213">
        <v>717002</v>
      </c>
      <c r="B573" s="28">
        <v>2</v>
      </c>
      <c r="C573" s="711">
        <v>41</v>
      </c>
      <c r="D573" s="583" t="s">
        <v>259</v>
      </c>
      <c r="E573" s="608" t="s">
        <v>492</v>
      </c>
      <c r="F573" s="580"/>
      <c r="G573" s="580"/>
      <c r="H573" s="29"/>
      <c r="I573" s="27"/>
      <c r="J573" s="580"/>
      <c r="K573" s="213">
        <v>30000</v>
      </c>
      <c r="L573" s="338">
        <v>30000</v>
      </c>
      <c r="M573" s="1104"/>
      <c r="N573" s="1006">
        <f>(100/L573)*M573</f>
        <v>0</v>
      </c>
    </row>
    <row r="574" spans="1:14" ht="15.75" thickBot="1">
      <c r="A574" s="213"/>
      <c r="B574" s="28"/>
      <c r="C574" s="711"/>
      <c r="D574" s="583"/>
      <c r="E574" s="608"/>
      <c r="F574" s="657"/>
      <c r="G574" s="657"/>
      <c r="H574" s="29"/>
      <c r="I574" s="29"/>
      <c r="J574" s="580"/>
      <c r="K574" s="213"/>
      <c r="L574" s="29"/>
      <c r="M574" s="1105"/>
      <c r="N574" s="1113"/>
    </row>
    <row r="575" spans="1:14" ht="15.75" thickBot="1">
      <c r="A575" s="160" t="s">
        <v>398</v>
      </c>
      <c r="B575" s="161"/>
      <c r="C575" s="731"/>
      <c r="D575" s="553"/>
      <c r="E575" s="346" t="s">
        <v>211</v>
      </c>
      <c r="F575" s="163">
        <v>26509</v>
      </c>
      <c r="G575" s="163"/>
      <c r="H575" s="39"/>
      <c r="I575" s="39"/>
      <c r="J575" s="678"/>
      <c r="K575" s="162"/>
      <c r="L575" s="165"/>
      <c r="M575" s="1100"/>
      <c r="N575" s="1002"/>
    </row>
    <row r="576" spans="1:14" ht="15">
      <c r="A576" s="517">
        <v>713004</v>
      </c>
      <c r="B576" s="518"/>
      <c r="C576" s="733">
        <v>111</v>
      </c>
      <c r="D576" s="584"/>
      <c r="E576" s="42" t="s">
        <v>399</v>
      </c>
      <c r="F576" s="694">
        <v>26509</v>
      </c>
      <c r="G576" s="694"/>
      <c r="H576" s="683"/>
      <c r="I576" s="301"/>
      <c r="J576" s="695"/>
      <c r="K576" s="683"/>
      <c r="L576" s="301"/>
      <c r="M576" s="1106"/>
      <c r="N576" s="1111"/>
    </row>
    <row r="577" spans="1:14" ht="15.75" thickBot="1">
      <c r="A577" s="195"/>
      <c r="B577" s="36"/>
      <c r="C577" s="40"/>
      <c r="D577" s="555"/>
      <c r="E577" s="591"/>
      <c r="F577" s="196"/>
      <c r="G577" s="196"/>
      <c r="H577" s="37"/>
      <c r="I577" s="13"/>
      <c r="J577" s="299"/>
      <c r="K577" s="37"/>
      <c r="L577" s="13"/>
      <c r="M577" s="1107"/>
      <c r="N577" s="256"/>
    </row>
    <row r="578" spans="1:14" ht="15.75" thickBot="1">
      <c r="A578" s="160" t="s">
        <v>412</v>
      </c>
      <c r="B578" s="161"/>
      <c r="C578" s="731"/>
      <c r="D578" s="553"/>
      <c r="E578" s="346" t="s">
        <v>246</v>
      </c>
      <c r="F578" s="163"/>
      <c r="G578" s="163">
        <v>11974</v>
      </c>
      <c r="H578" s="39"/>
      <c r="I578" s="39"/>
      <c r="J578" s="678"/>
      <c r="K578" s="162"/>
      <c r="L578" s="165"/>
      <c r="M578" s="1100"/>
      <c r="N578" s="1112"/>
    </row>
    <row r="579" spans="1:14" ht="15">
      <c r="A579" s="197">
        <v>713004</v>
      </c>
      <c r="B579" s="355"/>
      <c r="C579" s="734">
        <v>41</v>
      </c>
      <c r="D579" s="699" t="s">
        <v>247</v>
      </c>
      <c r="E579" s="684" t="s">
        <v>495</v>
      </c>
      <c r="F579" s="700"/>
      <c r="G579" s="686">
        <v>11974</v>
      </c>
      <c r="H579" s="681"/>
      <c r="I579" s="31"/>
      <c r="J579" s="686"/>
      <c r="K579" s="681"/>
      <c r="L579" s="31"/>
      <c r="M579" s="1103"/>
      <c r="N579" s="1013"/>
    </row>
    <row r="580" spans="1:14" ht="15.75" thickBot="1">
      <c r="A580" s="195"/>
      <c r="B580" s="36"/>
      <c r="C580" s="40"/>
      <c r="D580" s="555"/>
      <c r="E580" s="42"/>
      <c r="F580" s="191"/>
      <c r="G580" s="191"/>
      <c r="H580" s="37"/>
      <c r="I580" s="13"/>
      <c r="J580" s="198"/>
      <c r="K580" s="45"/>
      <c r="L580" s="13"/>
      <c r="M580" s="1019"/>
      <c r="N580" s="198"/>
    </row>
    <row r="581" spans="1:14" ht="15.75" thickBot="1">
      <c r="A581" s="160" t="s">
        <v>354</v>
      </c>
      <c r="B581" s="161"/>
      <c r="C581" s="731"/>
      <c r="D581" s="553"/>
      <c r="E581" s="346" t="s">
        <v>438</v>
      </c>
      <c r="F581" s="163"/>
      <c r="G581" s="163">
        <v>27579</v>
      </c>
      <c r="H581" s="39">
        <v>1125720</v>
      </c>
      <c r="I581" s="39">
        <f>SUM(I582:I587)</f>
        <v>1197150</v>
      </c>
      <c r="J581" s="678">
        <f>SUM(J582:J587)</f>
        <v>1167334</v>
      </c>
      <c r="K581" s="162">
        <v>20000</v>
      </c>
      <c r="L581" s="165">
        <f>SUM(L582:L588)</f>
        <v>20000</v>
      </c>
      <c r="M581" s="1100">
        <f>SUM(M582:M588)</f>
        <v>12557.810000000001</v>
      </c>
      <c r="N581" s="1114">
        <f>(100/L581)*M581</f>
        <v>62.78905000000001</v>
      </c>
    </row>
    <row r="582" spans="1:14" ht="15">
      <c r="A582" s="781" t="s">
        <v>449</v>
      </c>
      <c r="B582" s="355">
        <v>20</v>
      </c>
      <c r="C582" s="734" t="s">
        <v>447</v>
      </c>
      <c r="D582" s="699" t="s">
        <v>335</v>
      </c>
      <c r="E582" s="684" t="s">
        <v>408</v>
      </c>
      <c r="F582" s="686"/>
      <c r="G582" s="686"/>
      <c r="H582" s="681">
        <v>959835</v>
      </c>
      <c r="I582" s="681">
        <v>466900</v>
      </c>
      <c r="J582" s="760">
        <v>466893</v>
      </c>
      <c r="K582" s="1098"/>
      <c r="L582" s="1116">
        <v>4200</v>
      </c>
      <c r="M582" s="1108">
        <v>4198.8</v>
      </c>
      <c r="N582" s="1111">
        <f>(100/L582)*M582</f>
        <v>99.97142857142858</v>
      </c>
    </row>
    <row r="583" spans="1:14" ht="15">
      <c r="A583" s="182">
        <v>717002</v>
      </c>
      <c r="B583" s="53">
        <v>20</v>
      </c>
      <c r="C583" s="88" t="s">
        <v>448</v>
      </c>
      <c r="D583" s="567" t="s">
        <v>335</v>
      </c>
      <c r="E583" s="549" t="s">
        <v>408</v>
      </c>
      <c r="F583" s="780"/>
      <c r="G583" s="780"/>
      <c r="H583" s="94">
        <v>106650</v>
      </c>
      <c r="I583" s="6">
        <v>72835</v>
      </c>
      <c r="J583" s="244">
        <v>54928</v>
      </c>
      <c r="K583" s="184"/>
      <c r="L583" s="176"/>
      <c r="M583" s="988"/>
      <c r="N583" s="1007"/>
    </row>
    <row r="584" spans="1:14" ht="15">
      <c r="A584" s="184">
        <v>717002</v>
      </c>
      <c r="B584" s="34"/>
      <c r="C584" s="89">
        <v>41</v>
      </c>
      <c r="D584" s="557" t="s">
        <v>335</v>
      </c>
      <c r="E584" s="509" t="s">
        <v>480</v>
      </c>
      <c r="F584" s="801"/>
      <c r="G584" s="801"/>
      <c r="H584" s="49">
        <v>59235</v>
      </c>
      <c r="I584" s="8">
        <v>53235</v>
      </c>
      <c r="J584" s="224">
        <v>41576</v>
      </c>
      <c r="K584" s="174"/>
      <c r="L584" s="6"/>
      <c r="M584" s="992"/>
      <c r="N584" s="1007"/>
    </row>
    <row r="585" spans="1:14" ht="15">
      <c r="A585" s="184">
        <v>717002</v>
      </c>
      <c r="B585" s="34">
        <v>20</v>
      </c>
      <c r="C585" s="89">
        <v>41</v>
      </c>
      <c r="D585" s="557" t="s">
        <v>335</v>
      </c>
      <c r="E585" s="509" t="s">
        <v>481</v>
      </c>
      <c r="F585" s="801"/>
      <c r="G585" s="801"/>
      <c r="H585" s="49"/>
      <c r="I585" s="8">
        <v>77430</v>
      </c>
      <c r="J585" s="224">
        <v>77423</v>
      </c>
      <c r="K585" s="308">
        <v>20000</v>
      </c>
      <c r="L585" s="8">
        <v>15800</v>
      </c>
      <c r="M585" s="988">
        <v>8359.01</v>
      </c>
      <c r="N585" s="1007">
        <f>(100/L585)*M585</f>
        <v>52.905126582278484</v>
      </c>
    </row>
    <row r="586" spans="1:14" ht="15">
      <c r="A586" s="195">
        <v>717002</v>
      </c>
      <c r="B586" s="36">
        <v>20</v>
      </c>
      <c r="C586" s="40">
        <v>51</v>
      </c>
      <c r="D586" s="555" t="s">
        <v>335</v>
      </c>
      <c r="E586" s="549" t="s">
        <v>482</v>
      </c>
      <c r="F586" s="191"/>
      <c r="G586" s="191"/>
      <c r="H586" s="37"/>
      <c r="I586" s="13">
        <v>498750</v>
      </c>
      <c r="J586" s="198">
        <v>498750</v>
      </c>
      <c r="K586" s="308"/>
      <c r="L586" s="8"/>
      <c r="M586" s="988"/>
      <c r="N586" s="1007"/>
    </row>
    <row r="587" spans="1:14" ht="15">
      <c r="A587" s="192">
        <v>717002</v>
      </c>
      <c r="B587" s="82">
        <v>30</v>
      </c>
      <c r="C587" s="723">
        <v>41</v>
      </c>
      <c r="D587" s="558" t="s">
        <v>335</v>
      </c>
      <c r="E587" s="560" t="s">
        <v>483</v>
      </c>
      <c r="F587" s="307"/>
      <c r="G587" s="225">
        <v>27579</v>
      </c>
      <c r="H587" s="561"/>
      <c r="I587" s="24">
        <v>28000</v>
      </c>
      <c r="J587" s="701">
        <v>27764</v>
      </c>
      <c r="K587" s="45"/>
      <c r="L587" s="13"/>
      <c r="M587" s="1019"/>
      <c r="N587" s="1007"/>
    </row>
    <row r="588" spans="1:14" ht="15.75" thickBot="1">
      <c r="A588" s="515"/>
      <c r="B588" s="516"/>
      <c r="C588" s="155"/>
      <c r="D588" s="583"/>
      <c r="E588" s="685"/>
      <c r="F588" s="657"/>
      <c r="G588" s="657"/>
      <c r="H588" s="130"/>
      <c r="I588" s="354"/>
      <c r="J588" s="245"/>
      <c r="K588" s="702"/>
      <c r="L588" s="24"/>
      <c r="M588" s="995"/>
      <c r="N588" s="1006"/>
    </row>
    <row r="589" spans="1:14" ht="15.75" thickBot="1">
      <c r="A589" s="160" t="s">
        <v>404</v>
      </c>
      <c r="B589" s="161"/>
      <c r="C589" s="731"/>
      <c r="D589" s="553"/>
      <c r="E589" s="346" t="s">
        <v>341</v>
      </c>
      <c r="F589" s="163"/>
      <c r="G589" s="163">
        <v>15000</v>
      </c>
      <c r="H589" s="39"/>
      <c r="I589" s="39"/>
      <c r="J589" s="678"/>
      <c r="K589" s="162"/>
      <c r="L589" s="165"/>
      <c r="M589" s="1100"/>
      <c r="N589" s="47"/>
    </row>
    <row r="590" spans="1:14" ht="15">
      <c r="A590" s="786" t="s">
        <v>449</v>
      </c>
      <c r="B590" s="355"/>
      <c r="C590" s="734">
        <v>41</v>
      </c>
      <c r="D590" s="699" t="s">
        <v>460</v>
      </c>
      <c r="E590" s="684" t="s">
        <v>461</v>
      </c>
      <c r="F590" s="686"/>
      <c r="G590" s="686">
        <v>1500</v>
      </c>
      <c r="H590" s="681"/>
      <c r="I590" s="681"/>
      <c r="J590" s="760"/>
      <c r="K590" s="197"/>
      <c r="L590" s="682"/>
      <c r="M590" s="1103"/>
      <c r="N590" s="198"/>
    </row>
    <row r="591" spans="1:14" ht="15">
      <c r="A591" s="195">
        <v>717002</v>
      </c>
      <c r="B591" s="36"/>
      <c r="C591" s="40">
        <v>111</v>
      </c>
      <c r="D591" s="555" t="s">
        <v>284</v>
      </c>
      <c r="E591" s="42" t="s">
        <v>462</v>
      </c>
      <c r="F591" s="787"/>
      <c r="G591" s="225">
        <v>13500</v>
      </c>
      <c r="H591" s="192"/>
      <c r="I591" s="24"/>
      <c r="J591" s="701"/>
      <c r="K591" s="192"/>
      <c r="L591" s="561"/>
      <c r="M591" s="995"/>
      <c r="N591" s="198"/>
    </row>
    <row r="592" spans="1:14" ht="15.75" thickBot="1">
      <c r="A592" s="212"/>
      <c r="B592" s="105"/>
      <c r="C592" s="105"/>
      <c r="D592" s="642"/>
      <c r="E592" s="582"/>
      <c r="F592" s="331"/>
      <c r="G592" s="331"/>
      <c r="H592" s="213"/>
      <c r="I592" s="27"/>
      <c r="J592" s="239"/>
      <c r="K592" s="213"/>
      <c r="L592" s="29"/>
      <c r="M592" s="1037"/>
      <c r="N592" s="1014"/>
    </row>
    <row r="593" spans="1:14" ht="15.75" thickBot="1">
      <c r="A593" s="763" t="s">
        <v>413</v>
      </c>
      <c r="B593" s="161"/>
      <c r="C593" s="161"/>
      <c r="D593" s="344"/>
      <c r="E593" s="346" t="s">
        <v>343</v>
      </c>
      <c r="F593" s="47"/>
      <c r="G593" s="47">
        <v>3000</v>
      </c>
      <c r="H593" s="164"/>
      <c r="I593" s="802"/>
      <c r="J593" s="678"/>
      <c r="K593" s="164"/>
      <c r="L593" s="39"/>
      <c r="M593" s="1109"/>
      <c r="N593" s="1115"/>
    </row>
    <row r="594" spans="1:14" ht="15.75" thickBot="1">
      <c r="A594" s="302">
        <v>717002</v>
      </c>
      <c r="B594" s="765"/>
      <c r="C594" s="765">
        <v>41</v>
      </c>
      <c r="D594" s="335" t="s">
        <v>326</v>
      </c>
      <c r="E594" s="608" t="s">
        <v>414</v>
      </c>
      <c r="F594" s="331"/>
      <c r="G594" s="239">
        <v>3000</v>
      </c>
      <c r="H594" s="698"/>
      <c r="I594" s="750"/>
      <c r="J594" s="198"/>
      <c r="K594" s="698"/>
      <c r="L594" s="29"/>
      <c r="M594" s="994"/>
      <c r="N594" s="979"/>
    </row>
    <row r="595" spans="1:14" ht="15.75" thickBot="1">
      <c r="A595" s="761"/>
      <c r="B595" s="38"/>
      <c r="C595" s="38"/>
      <c r="D595" s="334"/>
      <c r="E595" s="63" t="s">
        <v>337</v>
      </c>
      <c r="F595" s="64">
        <v>42239</v>
      </c>
      <c r="G595" s="64">
        <v>140127</v>
      </c>
      <c r="H595" s="767">
        <v>1181151</v>
      </c>
      <c r="I595" s="768">
        <f>I561+I569+I581</f>
        <v>1563651</v>
      </c>
      <c r="J595" s="168">
        <f>J561+J569+J581</f>
        <v>1334712</v>
      </c>
      <c r="K595" s="168">
        <f>K561+K569+K581</f>
        <v>320907</v>
      </c>
      <c r="L595" s="168">
        <f>L561+L569+L581</f>
        <v>320907</v>
      </c>
      <c r="M595" s="1110">
        <f>M561+M569+M581</f>
        <v>61931.45</v>
      </c>
      <c r="N595" s="1110">
        <f>(100/L595)*M595</f>
        <v>19.298877868042762</v>
      </c>
    </row>
    <row r="596" spans="1:14" ht="15.75" thickBot="1">
      <c r="A596" s="762"/>
      <c r="B596" s="138"/>
      <c r="C596" s="138"/>
      <c r="D596" s="356"/>
      <c r="E596" s="138"/>
      <c r="H596" s="804"/>
      <c r="I596" s="804"/>
      <c r="J596" s="804"/>
      <c r="K596" s="804"/>
      <c r="L596" s="804"/>
      <c r="M596" s="804"/>
      <c r="N596" s="804"/>
    </row>
    <row r="597" spans="1:14" ht="15.75" thickBot="1">
      <c r="A597" s="323" t="s">
        <v>181</v>
      </c>
      <c r="B597" s="766"/>
      <c r="C597" s="766"/>
      <c r="D597" s="344"/>
      <c r="E597" s="687" t="s">
        <v>338</v>
      </c>
      <c r="F597" s="201"/>
      <c r="G597" s="201"/>
      <c r="H597" s="805"/>
      <c r="I597" s="805"/>
      <c r="J597" s="338"/>
      <c r="K597" s="807"/>
      <c r="L597" s="805"/>
      <c r="M597" s="338"/>
      <c r="N597" s="338"/>
    </row>
    <row r="598" spans="1:14" ht="15">
      <c r="A598" s="764">
        <v>819002</v>
      </c>
      <c r="B598" s="78"/>
      <c r="C598" s="78">
        <v>41</v>
      </c>
      <c r="D598" s="641" t="s">
        <v>75</v>
      </c>
      <c r="E598" s="587" t="s">
        <v>415</v>
      </c>
      <c r="F598" s="803"/>
      <c r="G598" s="806"/>
      <c r="H598" s="683">
        <v>3000</v>
      </c>
      <c r="I598" s="683">
        <v>31000</v>
      </c>
      <c r="J598" s="1132">
        <v>31006</v>
      </c>
      <c r="K598" s="517">
        <v>1200</v>
      </c>
      <c r="L598" s="301">
        <v>1200</v>
      </c>
      <c r="M598" s="1117"/>
      <c r="N598" s="1006">
        <f>(100/L598)*M598</f>
        <v>0</v>
      </c>
    </row>
    <row r="599" spans="1:14" ht="15">
      <c r="A599" s="179">
        <v>819002</v>
      </c>
      <c r="B599" s="78"/>
      <c r="C599" s="120">
        <v>41</v>
      </c>
      <c r="D599" s="559" t="s">
        <v>235</v>
      </c>
      <c r="E599" s="589" t="s">
        <v>428</v>
      </c>
      <c r="F599" s="690">
        <v>410</v>
      </c>
      <c r="G599" s="690">
        <v>2</v>
      </c>
      <c r="H599" s="688"/>
      <c r="I599" s="502">
        <v>500</v>
      </c>
      <c r="J599" s="266">
        <v>448</v>
      </c>
      <c r="K599" s="749"/>
      <c r="L599" s="689"/>
      <c r="M599" s="1118"/>
      <c r="N599" s="1031"/>
    </row>
    <row r="600" spans="1:14" ht="15">
      <c r="A600" s="965">
        <v>821005</v>
      </c>
      <c r="B600" s="966">
        <v>40</v>
      </c>
      <c r="C600" s="967">
        <v>41</v>
      </c>
      <c r="D600" s="968" t="s">
        <v>75</v>
      </c>
      <c r="E600" s="969" t="s">
        <v>484</v>
      </c>
      <c r="F600" s="970"/>
      <c r="G600" s="970"/>
      <c r="H600" s="971"/>
      <c r="I600" s="972">
        <v>10500</v>
      </c>
      <c r="J600" s="973">
        <v>10500</v>
      </c>
      <c r="K600" s="971">
        <v>42000</v>
      </c>
      <c r="L600" s="972">
        <v>42000</v>
      </c>
      <c r="M600" s="1119">
        <v>21000</v>
      </c>
      <c r="N600" s="1031">
        <f>(100/L600)*M600</f>
        <v>50.00000000000001</v>
      </c>
    </row>
    <row r="601" spans="1:14" ht="15">
      <c r="A601" s="179">
        <v>821007</v>
      </c>
      <c r="B601" s="78"/>
      <c r="C601" s="120">
        <v>41</v>
      </c>
      <c r="D601" s="559" t="s">
        <v>75</v>
      </c>
      <c r="E601" s="589" t="s">
        <v>439</v>
      </c>
      <c r="F601" s="691">
        <v>47424</v>
      </c>
      <c r="G601" s="691">
        <v>47424</v>
      </c>
      <c r="H601" s="663">
        <v>47424</v>
      </c>
      <c r="I601" s="170">
        <v>47424</v>
      </c>
      <c r="J601" s="267">
        <v>47424</v>
      </c>
      <c r="K601" s="663">
        <v>47424</v>
      </c>
      <c r="L601" s="170">
        <v>47424</v>
      </c>
      <c r="M601" s="1120">
        <v>23712</v>
      </c>
      <c r="N601" s="1031">
        <f>(100/L601)*M601</f>
        <v>50</v>
      </c>
    </row>
    <row r="602" spans="1:14" ht="15">
      <c r="A602" s="179">
        <v>821007</v>
      </c>
      <c r="B602" s="78">
        <v>50</v>
      </c>
      <c r="C602" s="120">
        <v>41</v>
      </c>
      <c r="D602" s="559" t="s">
        <v>75</v>
      </c>
      <c r="E602" s="587" t="s">
        <v>339</v>
      </c>
      <c r="F602" s="266">
        <v>14694</v>
      </c>
      <c r="G602" s="266">
        <v>14855</v>
      </c>
      <c r="H602" s="749">
        <v>14944</v>
      </c>
      <c r="I602" s="688">
        <v>14944</v>
      </c>
      <c r="J602" s="266">
        <v>14724</v>
      </c>
      <c r="K602" s="688">
        <v>14944</v>
      </c>
      <c r="L602" s="169">
        <v>14944</v>
      </c>
      <c r="M602" s="1118">
        <v>7565.51</v>
      </c>
      <c r="N602" s="1015">
        <f>(100/L602)*M602</f>
        <v>50.625736081370455</v>
      </c>
    </row>
    <row r="603" spans="1:14" ht="15.75" thickBot="1">
      <c r="A603" s="179">
        <v>821006</v>
      </c>
      <c r="B603" s="105">
        <v>20</v>
      </c>
      <c r="C603" s="120">
        <v>51</v>
      </c>
      <c r="D603" s="559" t="s">
        <v>75</v>
      </c>
      <c r="E603" s="587" t="s">
        <v>444</v>
      </c>
      <c r="F603" s="769"/>
      <c r="G603" s="769"/>
      <c r="H603" s="749">
        <v>500000</v>
      </c>
      <c r="I603" s="770">
        <v>499500</v>
      </c>
      <c r="J603" s="266">
        <v>498750</v>
      </c>
      <c r="K603" s="770"/>
      <c r="L603" s="771"/>
      <c r="M603" s="1118"/>
      <c r="N603" s="1128"/>
    </row>
    <row r="604" spans="1:14" ht="15.75" thickBot="1">
      <c r="A604" s="274"/>
      <c r="B604" s="98"/>
      <c r="C604" s="714"/>
      <c r="D604" s="588"/>
      <c r="E604" s="324" t="s">
        <v>338</v>
      </c>
      <c r="F604" s="325">
        <f>SUM(F598:F601)</f>
        <v>47834</v>
      </c>
      <c r="G604" s="325">
        <f>SUM(G598:G603)</f>
        <v>62281</v>
      </c>
      <c r="H604" s="326">
        <v>562368</v>
      </c>
      <c r="I604" s="325">
        <v>603868</v>
      </c>
      <c r="J604" s="171">
        <f>SUM(J597:J603)</f>
        <v>602852</v>
      </c>
      <c r="K604" s="326">
        <f>K598+K601+K602+K603+K600</f>
        <v>105568</v>
      </c>
      <c r="L604" s="171">
        <f>L598+L599+L601+L602+L600</f>
        <v>105568</v>
      </c>
      <c r="M604" s="1121">
        <f>M599+M601+M602+M600</f>
        <v>52277.51</v>
      </c>
      <c r="N604" s="1121">
        <f>(100/L604)*M604</f>
        <v>49.52022393149439</v>
      </c>
    </row>
    <row r="605" spans="1:14" ht="15.75" thickBot="1">
      <c r="A605" s="40"/>
      <c r="B605" s="40"/>
      <c r="C605" s="40"/>
      <c r="D605" s="167"/>
      <c r="E605" s="58" t="s">
        <v>66</v>
      </c>
      <c r="H605" s="268"/>
      <c r="I605" s="268"/>
      <c r="J605" s="268"/>
      <c r="K605" s="268"/>
      <c r="L605" s="268"/>
      <c r="M605" s="1122"/>
      <c r="N605" s="245"/>
    </row>
    <row r="606" spans="1:14" ht="15.75" thickBot="1">
      <c r="A606" s="40"/>
      <c r="B606" s="40"/>
      <c r="C606" s="40"/>
      <c r="D606" s="167"/>
      <c r="E606" s="59" t="s">
        <v>329</v>
      </c>
      <c r="F606" s="311">
        <f aca="true" t="shared" si="80" ref="F606:M606">F556</f>
        <v>964821</v>
      </c>
      <c r="G606" s="311">
        <f t="shared" si="80"/>
        <v>929776</v>
      </c>
      <c r="H606" s="30">
        <f t="shared" si="80"/>
        <v>1125808</v>
      </c>
      <c r="I606" s="318">
        <f t="shared" si="80"/>
        <v>1342740</v>
      </c>
      <c r="J606" s="318">
        <f t="shared" si="80"/>
        <v>1022713</v>
      </c>
      <c r="K606" s="30">
        <f t="shared" si="80"/>
        <v>1400248</v>
      </c>
      <c r="L606" s="30">
        <f t="shared" si="80"/>
        <v>1434802</v>
      </c>
      <c r="M606" s="1123">
        <f t="shared" si="80"/>
        <v>681715.15</v>
      </c>
      <c r="N606" s="982">
        <f>(100/L606)*M606</f>
        <v>47.51283800831056</v>
      </c>
    </row>
    <row r="607" spans="1:14" ht="15.75" thickBot="1">
      <c r="A607" s="40"/>
      <c r="B607" s="40"/>
      <c r="C607" s="40"/>
      <c r="D607" s="126"/>
      <c r="E607" s="61" t="s">
        <v>330</v>
      </c>
      <c r="F607" s="64">
        <f>F557</f>
        <v>450283</v>
      </c>
      <c r="G607" s="64">
        <f>G557</f>
        <v>528258</v>
      </c>
      <c r="H607" s="316">
        <v>434000</v>
      </c>
      <c r="I607" s="319">
        <v>517728</v>
      </c>
      <c r="J607" s="311">
        <f>J555</f>
        <v>512521</v>
      </c>
      <c r="K607" s="316">
        <v>494200</v>
      </c>
      <c r="L607" s="311">
        <v>551188</v>
      </c>
      <c r="M607" s="1124">
        <v>199251</v>
      </c>
      <c r="N607" s="1129">
        <f>(100/L607)*M607</f>
        <v>36.149371902145916</v>
      </c>
    </row>
    <row r="608" spans="1:14" ht="15.75" thickBot="1">
      <c r="A608" s="40"/>
      <c r="B608" s="40"/>
      <c r="C608" s="40"/>
      <c r="D608" s="126"/>
      <c r="E608" s="309" t="s">
        <v>337</v>
      </c>
      <c r="F608" s="312">
        <v>42239</v>
      </c>
      <c r="G608" s="312">
        <v>140127</v>
      </c>
      <c r="H608" s="313">
        <v>1181151</v>
      </c>
      <c r="I608" s="64">
        <f>I595</f>
        <v>1563651</v>
      </c>
      <c r="J608" s="312">
        <v>1334713</v>
      </c>
      <c r="K608" s="64">
        <f>K595</f>
        <v>320907</v>
      </c>
      <c r="L608" s="312">
        <f>L595</f>
        <v>320907</v>
      </c>
      <c r="M608" s="1125">
        <f>M595</f>
        <v>61931.45</v>
      </c>
      <c r="N608" s="1099">
        <f>(100/L608)*M608</f>
        <v>19.298877868042762</v>
      </c>
    </row>
    <row r="609" spans="1:14" ht="15.75" thickBot="1">
      <c r="A609" s="155"/>
      <c r="B609" s="155"/>
      <c r="C609" s="155"/>
      <c r="D609" s="126"/>
      <c r="E609" s="310" t="s">
        <v>338</v>
      </c>
      <c r="F609" s="314">
        <f>F604</f>
        <v>47834</v>
      </c>
      <c r="G609" s="314">
        <f>G604</f>
        <v>62281</v>
      </c>
      <c r="H609" s="314">
        <f>H604</f>
        <v>562368</v>
      </c>
      <c r="I609" s="320">
        <v>603868</v>
      </c>
      <c r="J609" s="314">
        <f>J604</f>
        <v>602852</v>
      </c>
      <c r="K609" s="320">
        <f>K604</f>
        <v>105568</v>
      </c>
      <c r="L609" s="314">
        <f>L604</f>
        <v>105568</v>
      </c>
      <c r="M609" s="1126">
        <f>M604</f>
        <v>52277.51</v>
      </c>
      <c r="N609" s="1130">
        <f>(100/L609)*M609</f>
        <v>49.52022393149439</v>
      </c>
    </row>
    <row r="610" spans="1:14" ht="15.75" thickBot="1">
      <c r="A610" s="155"/>
      <c r="B610" s="155"/>
      <c r="C610" s="155"/>
      <c r="D610" s="126"/>
      <c r="E610" s="58" t="s">
        <v>340</v>
      </c>
      <c r="F610" s="315">
        <f>SUM(F606:F609)</f>
        <v>1505177</v>
      </c>
      <c r="G610" s="315">
        <f>SUM(G606:G609)</f>
        <v>1660442</v>
      </c>
      <c r="H610" s="317">
        <f aca="true" t="shared" si="81" ref="H610:M610">H606+H607+H608+H609</f>
        <v>3303327</v>
      </c>
      <c r="I610" s="317">
        <f t="shared" si="81"/>
        <v>4027987</v>
      </c>
      <c r="J610" s="317">
        <f t="shared" si="81"/>
        <v>3472799</v>
      </c>
      <c r="K610" s="317">
        <f t="shared" si="81"/>
        <v>2320923</v>
      </c>
      <c r="L610" s="317">
        <f t="shared" si="81"/>
        <v>2412465</v>
      </c>
      <c r="M610" s="1127">
        <f t="shared" si="81"/>
        <v>995175.11</v>
      </c>
      <c r="N610" s="1131">
        <f>(100/L610)*M610</f>
        <v>41.251380227277906</v>
      </c>
    </row>
    <row r="611" ht="15">
      <c r="N611" s="218"/>
    </row>
    <row r="612" spans="5:13" ht="15">
      <c r="E612" t="s">
        <v>546</v>
      </c>
      <c r="F612" s="1150">
        <v>52906.47</v>
      </c>
      <c r="H612" t="s">
        <v>524</v>
      </c>
      <c r="I612" t="s">
        <v>550</v>
      </c>
      <c r="M612" s="1150">
        <v>63491</v>
      </c>
    </row>
    <row r="613" spans="5:13" ht="15">
      <c r="E613" t="s">
        <v>547</v>
      </c>
      <c r="F613" s="1150">
        <v>3062.09</v>
      </c>
      <c r="G613" t="s">
        <v>525</v>
      </c>
      <c r="I613" t="s">
        <v>551</v>
      </c>
      <c r="M613" s="1150">
        <v>165941</v>
      </c>
    </row>
    <row r="614" spans="5:13" ht="15">
      <c r="E614" t="s">
        <v>548</v>
      </c>
      <c r="F614" s="1150">
        <v>4242.307</v>
      </c>
      <c r="I614" t="s">
        <v>552</v>
      </c>
      <c r="M614" s="1150">
        <v>91911.66</v>
      </c>
    </row>
    <row r="615" spans="5:13" ht="15">
      <c r="E615" t="s">
        <v>549</v>
      </c>
      <c r="F615" s="1150">
        <v>2563.09</v>
      </c>
      <c r="I615" t="s">
        <v>553</v>
      </c>
      <c r="M615" s="1150">
        <v>342293.14</v>
      </c>
    </row>
    <row r="616" spans="5:6" ht="15">
      <c r="E616" t="s">
        <v>526</v>
      </c>
      <c r="F616" s="1150">
        <v>60027.36</v>
      </c>
    </row>
    <row r="617" spans="5:7" ht="15">
      <c r="E617" t="s">
        <v>527</v>
      </c>
      <c r="G617" t="s">
        <v>554</v>
      </c>
    </row>
    <row r="618" spans="5:6" ht="15">
      <c r="E618" t="s">
        <v>528</v>
      </c>
      <c r="F618" t="s">
        <v>529</v>
      </c>
    </row>
  </sheetData>
  <sheetProtection/>
  <mergeCells count="14">
    <mergeCell ref="K2:K3"/>
    <mergeCell ref="L2:L3"/>
    <mergeCell ref="M2:M3"/>
    <mergeCell ref="N2:N3"/>
    <mergeCell ref="F1:G1"/>
    <mergeCell ref="H1:J1"/>
    <mergeCell ref="K1:M1"/>
    <mergeCell ref="J2:J3"/>
    <mergeCell ref="A2:A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71">
      <selection activeCell="I18" sqref="I18"/>
    </sheetView>
  </sheetViews>
  <sheetFormatPr defaultColWidth="9.140625" defaultRowHeight="15"/>
  <cols>
    <col min="1" max="1" width="7.28125" style="0" customWidth="1"/>
    <col min="2" max="2" width="4.421875" style="0" customWidth="1"/>
    <col min="3" max="3" width="3.8515625" style="0" customWidth="1"/>
    <col min="4" max="4" width="35.00390625" style="0" customWidth="1"/>
    <col min="8" max="8" width="8.421875" style="0" customWidth="1"/>
    <col min="9" max="9" width="9.57421875" style="0" customWidth="1"/>
    <col min="12" max="12" width="10.00390625" style="0" customWidth="1"/>
    <col min="13" max="13" width="5.00390625" style="0" customWidth="1"/>
  </cols>
  <sheetData>
    <row r="1" spans="1:13" ht="15.75">
      <c r="A1" s="362"/>
      <c r="B1" s="363"/>
      <c r="C1" s="363"/>
      <c r="D1" s="534" t="s">
        <v>0</v>
      </c>
      <c r="E1" s="1185" t="s">
        <v>1</v>
      </c>
      <c r="F1" s="1186"/>
      <c r="G1" s="1187" t="s">
        <v>451</v>
      </c>
      <c r="H1" s="1185"/>
      <c r="I1" s="1185"/>
      <c r="J1" s="1188" t="s">
        <v>509</v>
      </c>
      <c r="K1" s="1225"/>
      <c r="L1" s="1226"/>
      <c r="M1" s="853"/>
    </row>
    <row r="2" spans="1:13" ht="15">
      <c r="A2" s="366"/>
      <c r="B2" s="367" t="s">
        <v>2</v>
      </c>
      <c r="C2" s="368" t="s">
        <v>405</v>
      </c>
      <c r="D2" s="851" t="s">
        <v>3</v>
      </c>
      <c r="E2" s="1197">
        <v>2016</v>
      </c>
      <c r="F2" s="1199">
        <v>2017</v>
      </c>
      <c r="G2" s="1201" t="s">
        <v>4</v>
      </c>
      <c r="H2" s="1203" t="s">
        <v>5</v>
      </c>
      <c r="I2" s="1191" t="s">
        <v>514</v>
      </c>
      <c r="J2" s="1193" t="s">
        <v>4</v>
      </c>
      <c r="K2" s="1205" t="s">
        <v>5</v>
      </c>
      <c r="L2" s="1205" t="s">
        <v>555</v>
      </c>
      <c r="M2" s="854" t="s">
        <v>507</v>
      </c>
    </row>
    <row r="3" spans="1:13" ht="15.75" thickBot="1">
      <c r="A3" s="369" t="s">
        <v>6</v>
      </c>
      <c r="B3" s="370" t="s">
        <v>7</v>
      </c>
      <c r="C3" s="370"/>
      <c r="D3" s="852"/>
      <c r="E3" s="1198"/>
      <c r="F3" s="1200"/>
      <c r="G3" s="1202"/>
      <c r="H3" s="1204"/>
      <c r="I3" s="1192"/>
      <c r="J3" s="1223"/>
      <c r="K3" s="1224"/>
      <c r="L3" s="1224"/>
      <c r="M3" s="854"/>
    </row>
    <row r="4" spans="1:13" ht="15">
      <c r="A4" s="371">
        <v>100</v>
      </c>
      <c r="B4" s="372"/>
      <c r="C4" s="372"/>
      <c r="D4" s="526" t="s">
        <v>8</v>
      </c>
      <c r="E4" s="373">
        <f>E6+E7+E11</f>
        <v>946343</v>
      </c>
      <c r="F4" s="373">
        <f>F6+F7+F11</f>
        <v>1005383</v>
      </c>
      <c r="G4" s="374">
        <f>G5+G7+G11</f>
        <v>1009777</v>
      </c>
      <c r="H4" s="373">
        <f>H6+H7+H11</f>
        <v>1143317</v>
      </c>
      <c r="I4" s="375">
        <f>I6+I7+I11</f>
        <v>1141849</v>
      </c>
      <c r="J4" s="374">
        <f>J5+J7+J11</f>
        <v>1202747</v>
      </c>
      <c r="K4" s="373">
        <f>K5+K7+K11</f>
        <v>1246887</v>
      </c>
      <c r="L4" s="898">
        <f>L5+L7+L11</f>
        <v>962648.3800000001</v>
      </c>
      <c r="M4" s="899">
        <f aca="true" t="shared" si="0" ref="M4:M16">(100/K4)*L4</f>
        <v>77.20413958923304</v>
      </c>
    </row>
    <row r="5" spans="1:13" ht="15">
      <c r="A5" s="377">
        <v>110</v>
      </c>
      <c r="B5" s="378"/>
      <c r="C5" s="378"/>
      <c r="D5" s="527" t="s">
        <v>9</v>
      </c>
      <c r="E5" s="379">
        <v>727481</v>
      </c>
      <c r="F5" s="379">
        <v>797325</v>
      </c>
      <c r="G5" s="380">
        <v>800000</v>
      </c>
      <c r="H5" s="379">
        <v>927380</v>
      </c>
      <c r="I5" s="381">
        <v>927373</v>
      </c>
      <c r="J5" s="380">
        <v>1000580</v>
      </c>
      <c r="K5" s="379">
        <v>1043720</v>
      </c>
      <c r="L5" s="863">
        <v>798659.68</v>
      </c>
      <c r="M5" s="910">
        <f t="shared" si="0"/>
        <v>76.52049208600008</v>
      </c>
    </row>
    <row r="6" spans="1:13" ht="15">
      <c r="A6" s="383">
        <v>111003</v>
      </c>
      <c r="B6" s="384"/>
      <c r="C6" s="384">
        <v>41</v>
      </c>
      <c r="D6" s="528" t="s">
        <v>9</v>
      </c>
      <c r="E6" s="385">
        <v>727481</v>
      </c>
      <c r="F6" s="385">
        <v>797325</v>
      </c>
      <c r="G6" s="383">
        <v>800000</v>
      </c>
      <c r="H6" s="385">
        <v>927380</v>
      </c>
      <c r="I6" s="386">
        <v>927373</v>
      </c>
      <c r="J6" s="383">
        <v>1000580</v>
      </c>
      <c r="K6" s="385">
        <v>1043720</v>
      </c>
      <c r="L6" s="864">
        <v>798659.68</v>
      </c>
      <c r="M6" s="869">
        <f t="shared" si="0"/>
        <v>76.52049208600008</v>
      </c>
    </row>
    <row r="7" spans="1:13" ht="15">
      <c r="A7" s="380">
        <v>121</v>
      </c>
      <c r="B7" s="378"/>
      <c r="C7" s="378"/>
      <c r="D7" s="527" t="s">
        <v>10</v>
      </c>
      <c r="E7" s="389">
        <f aca="true" t="shared" si="1" ref="E7:L7">SUM(E8:E10)</f>
        <v>148792</v>
      </c>
      <c r="F7" s="389">
        <f t="shared" si="1"/>
        <v>135558</v>
      </c>
      <c r="G7" s="380">
        <f t="shared" si="1"/>
        <v>137400</v>
      </c>
      <c r="H7" s="389">
        <f t="shared" si="1"/>
        <v>137650</v>
      </c>
      <c r="I7" s="390">
        <f t="shared" si="1"/>
        <v>137973</v>
      </c>
      <c r="J7" s="380">
        <f t="shared" si="1"/>
        <v>128900</v>
      </c>
      <c r="K7" s="389">
        <f t="shared" si="1"/>
        <v>129900</v>
      </c>
      <c r="L7" s="863">
        <f t="shared" si="1"/>
        <v>106777.14000000001</v>
      </c>
      <c r="M7" s="910">
        <f t="shared" si="0"/>
        <v>82.19949191685913</v>
      </c>
    </row>
    <row r="8" spans="1:13" ht="15">
      <c r="A8" s="392">
        <v>121001</v>
      </c>
      <c r="B8" s="393"/>
      <c r="C8" s="393">
        <v>41</v>
      </c>
      <c r="D8" s="529" t="s">
        <v>11</v>
      </c>
      <c r="E8" s="394">
        <v>37331</v>
      </c>
      <c r="F8" s="394">
        <v>24740</v>
      </c>
      <c r="G8" s="392">
        <v>25000</v>
      </c>
      <c r="H8" s="394">
        <v>25000</v>
      </c>
      <c r="I8" s="395">
        <v>25188</v>
      </c>
      <c r="J8" s="392">
        <v>24500</v>
      </c>
      <c r="K8" s="394">
        <v>27000</v>
      </c>
      <c r="L8" s="865">
        <v>26632.65</v>
      </c>
      <c r="M8" s="870">
        <f t="shared" si="0"/>
        <v>98.63944444444445</v>
      </c>
    </row>
    <row r="9" spans="1:13" ht="15">
      <c r="A9" s="397">
        <v>121002</v>
      </c>
      <c r="B9" s="398"/>
      <c r="C9" s="398">
        <v>41</v>
      </c>
      <c r="D9" s="530" t="s">
        <v>12</v>
      </c>
      <c r="E9" s="399">
        <v>107937</v>
      </c>
      <c r="F9" s="399">
        <v>107586</v>
      </c>
      <c r="G9" s="397">
        <v>109000</v>
      </c>
      <c r="H9" s="399">
        <v>109000</v>
      </c>
      <c r="I9" s="400">
        <v>109158</v>
      </c>
      <c r="J9" s="397">
        <v>101000</v>
      </c>
      <c r="K9" s="399">
        <v>98500</v>
      </c>
      <c r="L9" s="866">
        <v>75848.77</v>
      </c>
      <c r="M9" s="871">
        <f t="shared" si="0"/>
        <v>77.00382741116752</v>
      </c>
    </row>
    <row r="10" spans="1:13" ht="15">
      <c r="A10" s="402">
        <v>121003</v>
      </c>
      <c r="B10" s="403"/>
      <c r="C10" s="403">
        <v>41</v>
      </c>
      <c r="D10" s="531" t="s">
        <v>401</v>
      </c>
      <c r="E10" s="404">
        <v>3524</v>
      </c>
      <c r="F10" s="404">
        <v>3232</v>
      </c>
      <c r="G10" s="402">
        <v>3400</v>
      </c>
      <c r="H10" s="404">
        <v>3650</v>
      </c>
      <c r="I10" s="405">
        <v>3627</v>
      </c>
      <c r="J10" s="402">
        <v>3400</v>
      </c>
      <c r="K10" s="404">
        <v>4400</v>
      </c>
      <c r="L10" s="867">
        <v>4295.72</v>
      </c>
      <c r="M10" s="872">
        <f t="shared" si="0"/>
        <v>97.63000000000001</v>
      </c>
    </row>
    <row r="11" spans="1:13" ht="15">
      <c r="A11" s="407">
        <v>130</v>
      </c>
      <c r="B11" s="378"/>
      <c r="C11" s="378"/>
      <c r="D11" s="527" t="s">
        <v>13</v>
      </c>
      <c r="E11" s="379">
        <f aca="true" t="shared" si="2" ref="E11:L11">SUM(E12:E17)</f>
        <v>70070</v>
      </c>
      <c r="F11" s="379">
        <f t="shared" si="2"/>
        <v>72500</v>
      </c>
      <c r="G11" s="380">
        <f t="shared" si="2"/>
        <v>72377</v>
      </c>
      <c r="H11" s="379">
        <f t="shared" si="2"/>
        <v>78287</v>
      </c>
      <c r="I11" s="409">
        <f t="shared" si="2"/>
        <v>76503</v>
      </c>
      <c r="J11" s="380">
        <f t="shared" si="2"/>
        <v>73267</v>
      </c>
      <c r="K11" s="379">
        <f t="shared" si="2"/>
        <v>73267</v>
      </c>
      <c r="L11" s="863">
        <f t="shared" si="2"/>
        <v>57211.56</v>
      </c>
      <c r="M11" s="911">
        <f t="shared" si="0"/>
        <v>78.08639633122688</v>
      </c>
    </row>
    <row r="12" spans="1:13" ht="15">
      <c r="A12" s="410">
        <v>133001</v>
      </c>
      <c r="B12" s="393"/>
      <c r="C12" s="393">
        <v>41</v>
      </c>
      <c r="D12" s="529" t="s">
        <v>14</v>
      </c>
      <c r="E12" s="394">
        <v>1886</v>
      </c>
      <c r="F12" s="394">
        <v>1954</v>
      </c>
      <c r="G12" s="392">
        <v>1960</v>
      </c>
      <c r="H12" s="394">
        <v>2070</v>
      </c>
      <c r="I12" s="412">
        <v>2064</v>
      </c>
      <c r="J12" s="392">
        <v>1850</v>
      </c>
      <c r="K12" s="394">
        <v>1850</v>
      </c>
      <c r="L12" s="865">
        <v>1821.39</v>
      </c>
      <c r="M12" s="871">
        <f t="shared" si="0"/>
        <v>98.45351351351353</v>
      </c>
    </row>
    <row r="13" spans="1:13" ht="15">
      <c r="A13" s="392">
        <v>133004</v>
      </c>
      <c r="B13" s="393"/>
      <c r="C13" s="393">
        <v>41</v>
      </c>
      <c r="D13" s="529" t="s">
        <v>375</v>
      </c>
      <c r="E13" s="394">
        <v>50</v>
      </c>
      <c r="F13" s="394"/>
      <c r="G13" s="392">
        <v>50</v>
      </c>
      <c r="H13" s="394">
        <v>100</v>
      </c>
      <c r="I13" s="395">
        <v>100</v>
      </c>
      <c r="J13" s="392">
        <v>50</v>
      </c>
      <c r="K13" s="394">
        <v>50</v>
      </c>
      <c r="L13" s="865">
        <v>50</v>
      </c>
      <c r="M13" s="873">
        <f t="shared" si="0"/>
        <v>100</v>
      </c>
    </row>
    <row r="14" spans="1:13" ht="15">
      <c r="A14" s="392">
        <v>133006</v>
      </c>
      <c r="B14" s="393"/>
      <c r="C14" s="393">
        <v>41</v>
      </c>
      <c r="D14" s="529" t="s">
        <v>17</v>
      </c>
      <c r="E14" s="394">
        <v>1130</v>
      </c>
      <c r="F14" s="394">
        <v>954</v>
      </c>
      <c r="G14" s="392">
        <v>1200</v>
      </c>
      <c r="H14" s="394">
        <v>1200</v>
      </c>
      <c r="I14" s="395">
        <v>1034</v>
      </c>
      <c r="J14" s="392">
        <v>1200</v>
      </c>
      <c r="K14" s="394">
        <v>1200</v>
      </c>
      <c r="L14" s="865">
        <v>978.78</v>
      </c>
      <c r="M14" s="873">
        <f t="shared" si="0"/>
        <v>81.565</v>
      </c>
    </row>
    <row r="15" spans="1:13" ht="15">
      <c r="A15" s="397">
        <v>133012</v>
      </c>
      <c r="B15" s="398"/>
      <c r="C15" s="398">
        <v>41</v>
      </c>
      <c r="D15" s="530" t="s">
        <v>344</v>
      </c>
      <c r="E15" s="413">
        <v>825</v>
      </c>
      <c r="F15" s="413">
        <v>2097</v>
      </c>
      <c r="G15" s="414">
        <v>2000</v>
      </c>
      <c r="H15" s="413">
        <v>2000</v>
      </c>
      <c r="I15" s="415">
        <v>1563</v>
      </c>
      <c r="J15" s="414">
        <v>2000</v>
      </c>
      <c r="K15" s="413">
        <v>2000</v>
      </c>
      <c r="L15" s="868">
        <v>1032.72</v>
      </c>
      <c r="M15" s="873">
        <f t="shared" si="0"/>
        <v>51.636</v>
      </c>
    </row>
    <row r="16" spans="1:13" ht="15">
      <c r="A16" s="397">
        <v>133013</v>
      </c>
      <c r="B16" s="398"/>
      <c r="C16" s="398">
        <v>41</v>
      </c>
      <c r="D16" s="530" t="s">
        <v>15</v>
      </c>
      <c r="E16" s="413">
        <v>66179</v>
      </c>
      <c r="F16" s="413">
        <v>67495</v>
      </c>
      <c r="G16" s="414">
        <v>67000</v>
      </c>
      <c r="H16" s="413">
        <v>72750</v>
      </c>
      <c r="I16" s="415">
        <v>71742</v>
      </c>
      <c r="J16" s="414">
        <v>68000</v>
      </c>
      <c r="K16" s="413">
        <v>68000</v>
      </c>
      <c r="L16" s="868">
        <v>53328.67</v>
      </c>
      <c r="M16" s="873">
        <f t="shared" si="0"/>
        <v>78.42451470588234</v>
      </c>
    </row>
    <row r="17" spans="1:13" ht="15.75" thickBot="1">
      <c r="A17" s="392">
        <v>139002</v>
      </c>
      <c r="B17" s="393"/>
      <c r="C17" s="393">
        <v>41</v>
      </c>
      <c r="D17" s="529" t="s">
        <v>16</v>
      </c>
      <c r="E17" s="394"/>
      <c r="F17" s="394"/>
      <c r="G17" s="392">
        <v>167</v>
      </c>
      <c r="H17" s="394">
        <v>167</v>
      </c>
      <c r="I17" s="395"/>
      <c r="J17" s="392">
        <v>167</v>
      </c>
      <c r="K17" s="394">
        <v>167</v>
      </c>
      <c r="L17" s="865"/>
      <c r="M17" s="874"/>
    </row>
    <row r="18" spans="1:13" ht="15.75" thickBot="1">
      <c r="A18" s="417">
        <v>200</v>
      </c>
      <c r="B18" s="418"/>
      <c r="C18" s="418"/>
      <c r="D18" s="532" t="s">
        <v>18</v>
      </c>
      <c r="E18" s="419">
        <f>E19+E20+E27+E33+E32+E51+E53</f>
        <v>137090</v>
      </c>
      <c r="F18" s="419">
        <f>F19+F20+F27+F33+F32+F51+F53</f>
        <v>108843</v>
      </c>
      <c r="G18" s="420">
        <f>G19+G20+G27+G31+G51+G53+G33</f>
        <v>140581</v>
      </c>
      <c r="H18" s="419">
        <f>H19+H20+H27+H33+H51+H53+H31</f>
        <v>151487</v>
      </c>
      <c r="I18" s="421">
        <f>I20+I27+I31+I33+I51+I53</f>
        <v>139054</v>
      </c>
      <c r="J18" s="420">
        <f>J19+J20+J27+J31+J51+J53+J33</f>
        <v>124331</v>
      </c>
      <c r="K18" s="419">
        <f>K19+K20+K27+K33+K32+K51+K53</f>
        <v>134181</v>
      </c>
      <c r="L18" s="878">
        <f>L20+L27+L33+L32+L51+L53</f>
        <v>83841.55</v>
      </c>
      <c r="M18" s="875">
        <f aca="true" t="shared" si="3" ref="M18:M33">(100/K18)*L18</f>
        <v>62.483920972417856</v>
      </c>
    </row>
    <row r="19" spans="1:13" ht="15" hidden="1">
      <c r="A19" s="422">
        <v>211</v>
      </c>
      <c r="B19" s="423"/>
      <c r="C19" s="423"/>
      <c r="D19" s="533" t="s">
        <v>19</v>
      </c>
      <c r="E19" s="424">
        <v>0</v>
      </c>
      <c r="F19" s="424">
        <v>0</v>
      </c>
      <c r="G19" s="425">
        <v>0</v>
      </c>
      <c r="H19" s="424">
        <v>0</v>
      </c>
      <c r="I19" s="426">
        <v>0</v>
      </c>
      <c r="J19" s="425">
        <v>0</v>
      </c>
      <c r="K19" s="424">
        <v>0</v>
      </c>
      <c r="L19" s="879">
        <v>0</v>
      </c>
      <c r="M19" s="903" t="e">
        <f t="shared" si="3"/>
        <v>#DIV/0!</v>
      </c>
    </row>
    <row r="20" spans="1:13" ht="15">
      <c r="A20" s="380">
        <v>212</v>
      </c>
      <c r="B20" s="378"/>
      <c r="C20" s="378"/>
      <c r="D20" s="527" t="s">
        <v>20</v>
      </c>
      <c r="E20" s="389">
        <f aca="true" t="shared" si="4" ref="E20:L20">SUM(E21:E26)</f>
        <v>56811</v>
      </c>
      <c r="F20" s="389">
        <f t="shared" si="4"/>
        <v>50105</v>
      </c>
      <c r="G20" s="380">
        <f t="shared" si="4"/>
        <v>50420</v>
      </c>
      <c r="H20" s="389">
        <f t="shared" si="4"/>
        <v>54540</v>
      </c>
      <c r="I20" s="390">
        <f t="shared" si="4"/>
        <v>52984</v>
      </c>
      <c r="J20" s="380">
        <f t="shared" si="4"/>
        <v>49420</v>
      </c>
      <c r="K20" s="389">
        <f t="shared" si="4"/>
        <v>52420</v>
      </c>
      <c r="L20" s="880">
        <f t="shared" si="4"/>
        <v>38589.33</v>
      </c>
      <c r="M20" s="912">
        <f t="shared" si="3"/>
        <v>73.61566196108356</v>
      </c>
    </row>
    <row r="21" spans="1:13" ht="15">
      <c r="A21" s="392">
        <v>212001</v>
      </c>
      <c r="B21" s="393"/>
      <c r="C21" s="393">
        <v>41</v>
      </c>
      <c r="D21" s="529" t="s">
        <v>21</v>
      </c>
      <c r="E21" s="394">
        <v>1094</v>
      </c>
      <c r="F21" s="394">
        <v>1086</v>
      </c>
      <c r="G21" s="392">
        <v>1090</v>
      </c>
      <c r="H21" s="394">
        <v>1090</v>
      </c>
      <c r="I21" s="395">
        <v>1086</v>
      </c>
      <c r="J21" s="392">
        <v>1090</v>
      </c>
      <c r="K21" s="394">
        <v>1090</v>
      </c>
      <c r="L21" s="881">
        <v>1086.16</v>
      </c>
      <c r="M21" s="876">
        <f t="shared" si="3"/>
        <v>99.64770642201836</v>
      </c>
    </row>
    <row r="22" spans="1:13" ht="15">
      <c r="A22" s="397">
        <v>212002</v>
      </c>
      <c r="B22" s="398"/>
      <c r="C22" s="398">
        <v>41</v>
      </c>
      <c r="D22" s="530" t="s">
        <v>22</v>
      </c>
      <c r="E22" s="399">
        <v>1728</v>
      </c>
      <c r="F22" s="399">
        <v>1280</v>
      </c>
      <c r="G22" s="397">
        <v>1700</v>
      </c>
      <c r="H22" s="399">
        <v>1700</v>
      </c>
      <c r="I22" s="400">
        <v>1060</v>
      </c>
      <c r="J22" s="397">
        <v>1700</v>
      </c>
      <c r="K22" s="399">
        <v>1700</v>
      </c>
      <c r="L22" s="882">
        <v>620.35</v>
      </c>
      <c r="M22" s="877">
        <f t="shared" si="3"/>
        <v>36.491176470588236</v>
      </c>
    </row>
    <row r="23" spans="1:13" ht="15">
      <c r="A23" s="397">
        <v>212003</v>
      </c>
      <c r="B23" s="398">
        <v>1</v>
      </c>
      <c r="C23" s="398">
        <v>41</v>
      </c>
      <c r="D23" s="530" t="s">
        <v>23</v>
      </c>
      <c r="E23" s="399">
        <v>11152</v>
      </c>
      <c r="F23" s="399">
        <v>4360</v>
      </c>
      <c r="G23" s="397">
        <v>5000</v>
      </c>
      <c r="H23" s="399">
        <v>3500</v>
      </c>
      <c r="I23" s="400">
        <v>3480</v>
      </c>
      <c r="J23" s="397">
        <v>2500</v>
      </c>
      <c r="K23" s="399">
        <v>5500</v>
      </c>
      <c r="L23" s="882">
        <v>5177.54</v>
      </c>
      <c r="M23" s="877">
        <f t="shared" si="3"/>
        <v>94.1370909090909</v>
      </c>
    </row>
    <row r="24" spans="1:13" ht="15">
      <c r="A24" s="397">
        <v>212003</v>
      </c>
      <c r="B24" s="398">
        <v>2</v>
      </c>
      <c r="C24" s="398">
        <v>41</v>
      </c>
      <c r="D24" s="530" t="s">
        <v>24</v>
      </c>
      <c r="E24" s="399">
        <v>41872</v>
      </c>
      <c r="F24" s="399">
        <v>42007</v>
      </c>
      <c r="G24" s="397">
        <v>41130</v>
      </c>
      <c r="H24" s="399">
        <v>41130</v>
      </c>
      <c r="I24" s="400">
        <v>40319</v>
      </c>
      <c r="J24" s="397">
        <v>41130</v>
      </c>
      <c r="K24" s="399">
        <v>41130</v>
      </c>
      <c r="L24" s="882">
        <v>30398.25</v>
      </c>
      <c r="M24" s="871">
        <f t="shared" si="3"/>
        <v>73.9077315827863</v>
      </c>
    </row>
    <row r="25" spans="1:13" ht="15">
      <c r="A25" s="428">
        <v>212003</v>
      </c>
      <c r="B25" s="429">
        <v>3</v>
      </c>
      <c r="C25" s="398">
        <v>41</v>
      </c>
      <c r="D25" s="530" t="s">
        <v>360</v>
      </c>
      <c r="E25" s="399">
        <v>351</v>
      </c>
      <c r="F25" s="399">
        <v>902</v>
      </c>
      <c r="G25" s="397">
        <v>1000</v>
      </c>
      <c r="H25" s="430">
        <v>6620</v>
      </c>
      <c r="I25" s="401">
        <v>6620</v>
      </c>
      <c r="J25" s="397">
        <v>2500</v>
      </c>
      <c r="K25" s="430">
        <v>2500</v>
      </c>
      <c r="L25" s="882">
        <v>1216.4</v>
      </c>
      <c r="M25" s="906">
        <f t="shared" si="3"/>
        <v>48.656000000000006</v>
      </c>
    </row>
    <row r="26" spans="1:13" ht="15">
      <c r="A26" s="431">
        <v>212004</v>
      </c>
      <c r="B26" s="432"/>
      <c r="C26" s="403">
        <v>41</v>
      </c>
      <c r="D26" s="531" t="s">
        <v>345</v>
      </c>
      <c r="E26" s="404">
        <v>614</v>
      </c>
      <c r="F26" s="404">
        <v>470</v>
      </c>
      <c r="G26" s="402">
        <v>500</v>
      </c>
      <c r="H26" s="433">
        <v>500</v>
      </c>
      <c r="I26" s="405">
        <v>419</v>
      </c>
      <c r="J26" s="402">
        <v>500</v>
      </c>
      <c r="K26" s="433">
        <v>500</v>
      </c>
      <c r="L26" s="883">
        <v>90.63</v>
      </c>
      <c r="M26" s="917">
        <f t="shared" si="3"/>
        <v>18.126</v>
      </c>
    </row>
    <row r="27" spans="1:13" ht="15">
      <c r="A27" s="380">
        <v>221</v>
      </c>
      <c r="B27" s="378"/>
      <c r="C27" s="378"/>
      <c r="D27" s="527" t="s">
        <v>25</v>
      </c>
      <c r="E27" s="389">
        <f aca="true" t="shared" si="5" ref="E27:L27">SUM(E28:E30)</f>
        <v>16886</v>
      </c>
      <c r="F27" s="389">
        <f t="shared" si="5"/>
        <v>9100</v>
      </c>
      <c r="G27" s="380">
        <f t="shared" si="5"/>
        <v>10300</v>
      </c>
      <c r="H27" s="389">
        <f t="shared" si="5"/>
        <v>10300</v>
      </c>
      <c r="I27" s="390">
        <f t="shared" si="5"/>
        <v>7935</v>
      </c>
      <c r="J27" s="380">
        <f t="shared" si="5"/>
        <v>8300</v>
      </c>
      <c r="K27" s="389">
        <f t="shared" si="5"/>
        <v>8500</v>
      </c>
      <c r="L27" s="880">
        <f t="shared" si="5"/>
        <v>7121</v>
      </c>
      <c r="M27" s="913">
        <f t="shared" si="3"/>
        <v>83.7764705882353</v>
      </c>
    </row>
    <row r="28" spans="1:13" ht="15">
      <c r="A28" s="434">
        <v>221004</v>
      </c>
      <c r="B28" s="411">
        <v>1</v>
      </c>
      <c r="C28" s="411">
        <v>41</v>
      </c>
      <c r="D28" s="538" t="s">
        <v>26</v>
      </c>
      <c r="E28" s="436">
        <v>9086</v>
      </c>
      <c r="F28" s="436">
        <v>5700</v>
      </c>
      <c r="G28" s="410">
        <v>7000</v>
      </c>
      <c r="H28" s="436">
        <v>7000</v>
      </c>
      <c r="I28" s="437">
        <v>5171</v>
      </c>
      <c r="J28" s="410">
        <v>5000</v>
      </c>
      <c r="K28" s="430">
        <v>5000</v>
      </c>
      <c r="L28" s="884">
        <v>3853</v>
      </c>
      <c r="M28" s="914">
        <f t="shared" si="3"/>
        <v>77.06</v>
      </c>
    </row>
    <row r="29" spans="1:13" ht="15">
      <c r="A29" s="397">
        <v>221004</v>
      </c>
      <c r="B29" s="393">
        <v>2</v>
      </c>
      <c r="C29" s="393">
        <v>41</v>
      </c>
      <c r="D29" s="529" t="s">
        <v>346</v>
      </c>
      <c r="E29" s="394">
        <v>7500</v>
      </c>
      <c r="F29" s="394">
        <v>3200</v>
      </c>
      <c r="G29" s="392">
        <v>3000</v>
      </c>
      <c r="H29" s="394">
        <v>3000</v>
      </c>
      <c r="I29" s="401">
        <v>2664</v>
      </c>
      <c r="J29" s="392">
        <v>3000</v>
      </c>
      <c r="K29" s="399">
        <v>3200</v>
      </c>
      <c r="L29" s="881">
        <v>3168</v>
      </c>
      <c r="M29" s="909">
        <f t="shared" si="3"/>
        <v>99</v>
      </c>
    </row>
    <row r="30" spans="1:13" ht="15">
      <c r="A30" s="438">
        <v>221005</v>
      </c>
      <c r="B30" s="432">
        <v>2</v>
      </c>
      <c r="C30" s="429">
        <v>41</v>
      </c>
      <c r="D30" s="536" t="s">
        <v>347</v>
      </c>
      <c r="E30" s="752">
        <v>300</v>
      </c>
      <c r="F30" s="752">
        <v>200</v>
      </c>
      <c r="G30" s="428">
        <v>300</v>
      </c>
      <c r="H30" s="399">
        <v>300</v>
      </c>
      <c r="I30" s="400">
        <v>100</v>
      </c>
      <c r="J30" s="428">
        <v>300</v>
      </c>
      <c r="K30" s="399">
        <v>300</v>
      </c>
      <c r="L30" s="885">
        <v>100</v>
      </c>
      <c r="M30" s="912">
        <f t="shared" si="3"/>
        <v>33.33333333333333</v>
      </c>
    </row>
    <row r="31" spans="1:13" ht="15">
      <c r="A31" s="377">
        <v>222</v>
      </c>
      <c r="B31" s="378"/>
      <c r="C31" s="378"/>
      <c r="D31" s="527" t="s">
        <v>27</v>
      </c>
      <c r="E31" s="832">
        <v>265</v>
      </c>
      <c r="F31" s="751">
        <v>15</v>
      </c>
      <c r="G31" s="380">
        <v>120</v>
      </c>
      <c r="H31" s="379">
        <v>120</v>
      </c>
      <c r="I31" s="92">
        <v>0</v>
      </c>
      <c r="J31" s="380">
        <v>120</v>
      </c>
      <c r="K31" s="379">
        <v>6620</v>
      </c>
      <c r="L31" s="886">
        <v>6536.46</v>
      </c>
      <c r="M31" s="915">
        <f t="shared" si="3"/>
        <v>98.73806646525681</v>
      </c>
    </row>
    <row r="32" spans="1:13" ht="15">
      <c r="A32" s="383">
        <v>222003</v>
      </c>
      <c r="B32" s="384"/>
      <c r="C32" s="384">
        <v>41</v>
      </c>
      <c r="D32" s="528" t="s">
        <v>27</v>
      </c>
      <c r="E32" s="833">
        <v>265</v>
      </c>
      <c r="F32" s="387">
        <v>15</v>
      </c>
      <c r="G32" s="383">
        <v>120</v>
      </c>
      <c r="H32" s="385">
        <v>120</v>
      </c>
      <c r="I32" s="386">
        <v>0</v>
      </c>
      <c r="J32" s="383">
        <v>120</v>
      </c>
      <c r="K32" s="385">
        <v>6620</v>
      </c>
      <c r="L32" s="887">
        <v>6546.46</v>
      </c>
      <c r="M32" s="589">
        <f t="shared" si="3"/>
        <v>98.88912386706949</v>
      </c>
    </row>
    <row r="33" spans="1:13" ht="15">
      <c r="A33" s="380">
        <v>223</v>
      </c>
      <c r="B33" s="378"/>
      <c r="C33" s="378"/>
      <c r="D33" s="527" t="s">
        <v>28</v>
      </c>
      <c r="E33" s="391">
        <f>SUM(E34:E49)</f>
        <v>51880</v>
      </c>
      <c r="F33" s="391">
        <f>SUM(F34:F48)</f>
        <v>45347</v>
      </c>
      <c r="G33" s="380">
        <f>SUM(G35:G49)</f>
        <v>65271</v>
      </c>
      <c r="H33" s="389">
        <f>SUM(H34:H49)</f>
        <v>73661</v>
      </c>
      <c r="I33" s="390">
        <f>SUM(I34:I49)</f>
        <v>66717</v>
      </c>
      <c r="J33" s="380">
        <f>SUM(J35:J50)</f>
        <v>56021</v>
      </c>
      <c r="K33" s="389">
        <f>SUM(K35:K50)</f>
        <v>56141</v>
      </c>
      <c r="L33" s="880">
        <f>SUM(L35:L50)</f>
        <v>31041.1</v>
      </c>
      <c r="M33" s="916">
        <f t="shared" si="3"/>
        <v>55.2913200691117</v>
      </c>
    </row>
    <row r="34" spans="1:13" ht="15">
      <c r="A34" s="195">
        <v>223001</v>
      </c>
      <c r="B34" s="16"/>
      <c r="C34" s="16"/>
      <c r="D34" s="759" t="s">
        <v>424</v>
      </c>
      <c r="E34" s="198">
        <v>816</v>
      </c>
      <c r="F34" s="198"/>
      <c r="G34" s="195"/>
      <c r="H34" s="37">
        <v>9020</v>
      </c>
      <c r="I34" s="45">
        <v>9018</v>
      </c>
      <c r="J34" s="195"/>
      <c r="K34" s="37"/>
      <c r="L34" s="198"/>
      <c r="M34" s="900"/>
    </row>
    <row r="35" spans="1:13" ht="15">
      <c r="A35" s="392">
        <v>223001</v>
      </c>
      <c r="B35" s="393">
        <v>1</v>
      </c>
      <c r="C35" s="393">
        <v>41</v>
      </c>
      <c r="D35" s="529" t="s">
        <v>29</v>
      </c>
      <c r="E35" s="834">
        <v>24754</v>
      </c>
      <c r="F35" s="396">
        <v>6134</v>
      </c>
      <c r="G35" s="392">
        <v>1800</v>
      </c>
      <c r="H35" s="394">
        <v>2160</v>
      </c>
      <c r="I35" s="395">
        <v>2156</v>
      </c>
      <c r="J35" s="392">
        <v>1800</v>
      </c>
      <c r="K35" s="394">
        <v>1800</v>
      </c>
      <c r="L35" s="881">
        <v>1549.15</v>
      </c>
      <c r="M35" s="908">
        <f aca="true" t="shared" si="6" ref="M35:M40">(100/K35)*L35</f>
        <v>86.06388888888888</v>
      </c>
    </row>
    <row r="36" spans="1:13" ht="15">
      <c r="A36" s="397">
        <v>223001</v>
      </c>
      <c r="B36" s="398">
        <v>2</v>
      </c>
      <c r="C36" s="398">
        <v>41</v>
      </c>
      <c r="D36" s="530" t="s">
        <v>30</v>
      </c>
      <c r="E36" s="473">
        <v>717</v>
      </c>
      <c r="F36" s="401">
        <v>373</v>
      </c>
      <c r="G36" s="397">
        <v>500</v>
      </c>
      <c r="H36" s="399">
        <v>500</v>
      </c>
      <c r="I36" s="400">
        <v>487</v>
      </c>
      <c r="J36" s="397">
        <v>500</v>
      </c>
      <c r="K36" s="399">
        <v>500</v>
      </c>
      <c r="L36" s="882">
        <v>400</v>
      </c>
      <c r="M36" s="908">
        <f t="shared" si="6"/>
        <v>80</v>
      </c>
    </row>
    <row r="37" spans="1:13" ht="15">
      <c r="A37" s="397">
        <v>223001</v>
      </c>
      <c r="B37" s="398">
        <v>3</v>
      </c>
      <c r="C37" s="398">
        <v>41</v>
      </c>
      <c r="D37" s="530" t="s">
        <v>31</v>
      </c>
      <c r="E37" s="473">
        <v>3655</v>
      </c>
      <c r="F37" s="401">
        <v>6135</v>
      </c>
      <c r="G37" s="397">
        <v>6300</v>
      </c>
      <c r="H37" s="399">
        <v>6300</v>
      </c>
      <c r="I37" s="400">
        <v>2842</v>
      </c>
      <c r="J37" s="397">
        <v>3000</v>
      </c>
      <c r="K37" s="399">
        <v>3000</v>
      </c>
      <c r="L37" s="882">
        <v>1353.9</v>
      </c>
      <c r="M37" s="909">
        <f t="shared" si="6"/>
        <v>45.13</v>
      </c>
    </row>
    <row r="38" spans="1:13" ht="15">
      <c r="A38" s="397">
        <v>223001</v>
      </c>
      <c r="B38" s="398">
        <v>4</v>
      </c>
      <c r="C38" s="398">
        <v>41</v>
      </c>
      <c r="D38" s="530" t="s">
        <v>32</v>
      </c>
      <c r="E38" s="473">
        <v>1302</v>
      </c>
      <c r="F38" s="401">
        <v>648</v>
      </c>
      <c r="G38" s="397">
        <v>1500</v>
      </c>
      <c r="H38" s="399">
        <v>1500</v>
      </c>
      <c r="I38" s="400">
        <v>810</v>
      </c>
      <c r="J38" s="397">
        <v>1500</v>
      </c>
      <c r="K38" s="399">
        <v>1500</v>
      </c>
      <c r="L38" s="882">
        <v>621</v>
      </c>
      <c r="M38" s="906">
        <f t="shared" si="6"/>
        <v>41.4</v>
      </c>
    </row>
    <row r="39" spans="1:13" ht="15">
      <c r="A39" s="397">
        <v>223001</v>
      </c>
      <c r="B39" s="398">
        <v>5</v>
      </c>
      <c r="C39" s="398">
        <v>41</v>
      </c>
      <c r="D39" s="530" t="s">
        <v>33</v>
      </c>
      <c r="E39" s="394">
        <v>4</v>
      </c>
      <c r="F39" s="394">
        <v>4</v>
      </c>
      <c r="G39" s="397">
        <v>5</v>
      </c>
      <c r="H39" s="399">
        <v>5</v>
      </c>
      <c r="I39" s="400"/>
      <c r="J39" s="397">
        <v>5</v>
      </c>
      <c r="K39" s="399">
        <v>5</v>
      </c>
      <c r="L39" s="882">
        <v>1.05</v>
      </c>
      <c r="M39" s="906">
        <f t="shared" si="6"/>
        <v>21</v>
      </c>
    </row>
    <row r="40" spans="1:13" ht="15">
      <c r="A40" s="397">
        <v>223001</v>
      </c>
      <c r="B40" s="398">
        <v>6</v>
      </c>
      <c r="C40" s="398">
        <v>41</v>
      </c>
      <c r="D40" s="530" t="s">
        <v>34</v>
      </c>
      <c r="E40" s="399">
        <v>132</v>
      </c>
      <c r="F40" s="399">
        <v>114</v>
      </c>
      <c r="G40" s="397">
        <v>166</v>
      </c>
      <c r="H40" s="399">
        <v>166</v>
      </c>
      <c r="I40" s="400"/>
      <c r="J40" s="397">
        <v>166</v>
      </c>
      <c r="K40" s="399">
        <v>166</v>
      </c>
      <c r="L40" s="882">
        <v>111</v>
      </c>
      <c r="M40" s="908">
        <f t="shared" si="6"/>
        <v>66.86746987951808</v>
      </c>
    </row>
    <row r="41" spans="1:13" ht="15">
      <c r="A41" s="397">
        <v>223001</v>
      </c>
      <c r="B41" s="398">
        <v>7</v>
      </c>
      <c r="C41" s="398">
        <v>41</v>
      </c>
      <c r="D41" s="530" t="s">
        <v>38</v>
      </c>
      <c r="E41" s="399"/>
      <c r="F41" s="399"/>
      <c r="G41" s="397">
        <v>1000</v>
      </c>
      <c r="H41" s="399">
        <v>1000</v>
      </c>
      <c r="I41" s="400"/>
      <c r="J41" s="397"/>
      <c r="K41" s="399"/>
      <c r="L41" s="882"/>
      <c r="M41" s="909"/>
    </row>
    <row r="42" spans="1:13" ht="15">
      <c r="A42" s="397">
        <v>223001</v>
      </c>
      <c r="B42" s="398">
        <v>8</v>
      </c>
      <c r="C42" s="398">
        <v>41</v>
      </c>
      <c r="D42" s="530" t="s">
        <v>37</v>
      </c>
      <c r="E42" s="399">
        <v>26</v>
      </c>
      <c r="F42" s="399">
        <v>251</v>
      </c>
      <c r="G42" s="397">
        <v>500</v>
      </c>
      <c r="H42" s="399">
        <v>500</v>
      </c>
      <c r="I42" s="400">
        <v>53</v>
      </c>
      <c r="J42" s="397">
        <v>500</v>
      </c>
      <c r="K42" s="399">
        <v>600</v>
      </c>
      <c r="L42" s="882">
        <v>551.21</v>
      </c>
      <c r="M42" s="909">
        <f aca="true" t="shared" si="7" ref="M42:M55">(100/K42)*L42</f>
        <v>91.86833333333334</v>
      </c>
    </row>
    <row r="43" spans="1:13" ht="15">
      <c r="A43" s="397">
        <v>223001</v>
      </c>
      <c r="B43" s="398">
        <v>9</v>
      </c>
      <c r="C43" s="398">
        <v>41</v>
      </c>
      <c r="D43" s="530" t="s">
        <v>379</v>
      </c>
      <c r="E43" s="399">
        <v>349</v>
      </c>
      <c r="F43" s="399">
        <v>436</v>
      </c>
      <c r="G43" s="397">
        <v>500</v>
      </c>
      <c r="H43" s="399">
        <v>540</v>
      </c>
      <c r="I43" s="400">
        <v>539</v>
      </c>
      <c r="J43" s="397">
        <v>500</v>
      </c>
      <c r="K43" s="399">
        <v>520</v>
      </c>
      <c r="L43" s="882">
        <v>512.2</v>
      </c>
      <c r="M43" s="908">
        <f t="shared" si="7"/>
        <v>98.50000000000001</v>
      </c>
    </row>
    <row r="44" spans="1:13" ht="15">
      <c r="A44" s="392">
        <v>223001</v>
      </c>
      <c r="B44" s="393">
        <v>10</v>
      </c>
      <c r="C44" s="393">
        <v>41</v>
      </c>
      <c r="D44" s="529" t="s">
        <v>36</v>
      </c>
      <c r="E44" s="399">
        <v>1310</v>
      </c>
      <c r="F44" s="399">
        <v>6738</v>
      </c>
      <c r="G44" s="397">
        <v>5000</v>
      </c>
      <c r="H44" s="399">
        <v>7590</v>
      </c>
      <c r="I44" s="400">
        <v>7586</v>
      </c>
      <c r="J44" s="397">
        <v>5000</v>
      </c>
      <c r="K44" s="399">
        <v>5000</v>
      </c>
      <c r="L44" s="882">
        <v>2752</v>
      </c>
      <c r="M44" s="906">
        <f t="shared" si="7"/>
        <v>55.04</v>
      </c>
    </row>
    <row r="45" spans="1:13" ht="15">
      <c r="A45" s="428">
        <v>223001</v>
      </c>
      <c r="B45" s="429">
        <v>11</v>
      </c>
      <c r="C45" s="429">
        <v>41</v>
      </c>
      <c r="D45" s="536" t="s">
        <v>359</v>
      </c>
      <c r="E45" s="399">
        <v>66</v>
      </c>
      <c r="F45" s="399">
        <v>1674</v>
      </c>
      <c r="G45" s="397">
        <v>1500</v>
      </c>
      <c r="H45" s="399">
        <v>1500</v>
      </c>
      <c r="I45" s="400">
        <v>758</v>
      </c>
      <c r="J45" s="397">
        <v>1500</v>
      </c>
      <c r="K45" s="399">
        <v>1500</v>
      </c>
      <c r="L45" s="882">
        <v>1487.76</v>
      </c>
      <c r="M45" s="906">
        <f t="shared" si="7"/>
        <v>99.184</v>
      </c>
    </row>
    <row r="46" spans="1:13" ht="15">
      <c r="A46" s="428">
        <v>223001</v>
      </c>
      <c r="B46" s="429">
        <v>12</v>
      </c>
      <c r="C46" s="429">
        <v>41</v>
      </c>
      <c r="D46" s="759" t="s">
        <v>463</v>
      </c>
      <c r="E46" s="399"/>
      <c r="F46" s="399"/>
      <c r="G46" s="397"/>
      <c r="H46" s="399">
        <v>50</v>
      </c>
      <c r="I46" s="400">
        <v>10</v>
      </c>
      <c r="J46" s="397">
        <v>50</v>
      </c>
      <c r="K46" s="399">
        <v>50</v>
      </c>
      <c r="L46" s="882"/>
      <c r="M46" s="908">
        <f t="shared" si="7"/>
        <v>0</v>
      </c>
    </row>
    <row r="47" spans="1:13" ht="15">
      <c r="A47" s="397">
        <v>223002</v>
      </c>
      <c r="B47" s="398">
        <v>16</v>
      </c>
      <c r="C47" s="9" t="s">
        <v>510</v>
      </c>
      <c r="D47" s="530" t="s">
        <v>35</v>
      </c>
      <c r="E47" s="399">
        <v>3813</v>
      </c>
      <c r="F47" s="399">
        <v>6489</v>
      </c>
      <c r="G47" s="397">
        <v>7500</v>
      </c>
      <c r="H47" s="399">
        <v>7500</v>
      </c>
      <c r="I47" s="400">
        <v>7232</v>
      </c>
      <c r="J47" s="397">
        <v>7500</v>
      </c>
      <c r="K47" s="399">
        <v>7500</v>
      </c>
      <c r="L47" s="882">
        <v>4552.5</v>
      </c>
      <c r="M47" s="909">
        <f t="shared" si="7"/>
        <v>60.7</v>
      </c>
    </row>
    <row r="48" spans="1:13" ht="15">
      <c r="A48" s="397">
        <v>223003</v>
      </c>
      <c r="B48" s="398"/>
      <c r="C48" s="9">
        <v>41</v>
      </c>
      <c r="D48" s="360" t="s">
        <v>454</v>
      </c>
      <c r="E48" s="399">
        <v>14936</v>
      </c>
      <c r="F48" s="399">
        <v>16351</v>
      </c>
      <c r="G48" s="397">
        <v>25000</v>
      </c>
      <c r="H48" s="399">
        <v>13780</v>
      </c>
      <c r="I48" s="400">
        <v>13690</v>
      </c>
      <c r="J48" s="397">
        <v>9000</v>
      </c>
      <c r="K48" s="399">
        <v>9000</v>
      </c>
      <c r="L48" s="882">
        <v>6055.08</v>
      </c>
      <c r="M48" s="906">
        <f t="shared" si="7"/>
        <v>67.27866666666667</v>
      </c>
    </row>
    <row r="49" spans="1:13" ht="15">
      <c r="A49" s="397">
        <v>223003</v>
      </c>
      <c r="B49" s="398"/>
      <c r="C49" s="9" t="s">
        <v>450</v>
      </c>
      <c r="D49" s="360" t="s">
        <v>440</v>
      </c>
      <c r="E49" s="399"/>
      <c r="F49" s="399">
        <v>17777</v>
      </c>
      <c r="G49" s="397">
        <v>14000</v>
      </c>
      <c r="H49" s="399">
        <v>21550</v>
      </c>
      <c r="I49" s="400">
        <v>21536</v>
      </c>
      <c r="J49" s="397">
        <v>25000</v>
      </c>
      <c r="K49" s="399">
        <v>25000</v>
      </c>
      <c r="L49" s="882">
        <v>11094.25</v>
      </c>
      <c r="M49" s="901">
        <f t="shared" si="7"/>
        <v>44.377</v>
      </c>
    </row>
    <row r="50" spans="1:13" ht="0.75" customHeight="1">
      <c r="A50" s="397">
        <v>223003</v>
      </c>
      <c r="B50" s="398">
        <v>1</v>
      </c>
      <c r="C50" s="398"/>
      <c r="D50" s="530" t="s">
        <v>39</v>
      </c>
      <c r="E50" s="399">
        <v>0</v>
      </c>
      <c r="F50" s="399">
        <v>0</v>
      </c>
      <c r="G50" s="397">
        <v>0</v>
      </c>
      <c r="H50" s="399">
        <v>0</v>
      </c>
      <c r="I50" s="400"/>
      <c r="J50" s="397">
        <v>0</v>
      </c>
      <c r="K50" s="399">
        <v>0</v>
      </c>
      <c r="L50" s="882"/>
      <c r="M50" s="901" t="e">
        <f t="shared" si="7"/>
        <v>#DIV/0!</v>
      </c>
    </row>
    <row r="51" spans="1:13" ht="15">
      <c r="A51" s="377">
        <v>240</v>
      </c>
      <c r="B51" s="408"/>
      <c r="C51" s="408"/>
      <c r="D51" s="527" t="s">
        <v>40</v>
      </c>
      <c r="E51" s="389">
        <f>SUM(E52:E52)</f>
        <v>71</v>
      </c>
      <c r="F51" s="389">
        <f>SUM(F52:F52)</f>
        <v>72</v>
      </c>
      <c r="G51" s="380">
        <f>SUM(G52:G52)</f>
        <v>70</v>
      </c>
      <c r="H51" s="389">
        <f>SUM(H52:H52)</f>
        <v>70</v>
      </c>
      <c r="I51" s="390">
        <v>45</v>
      </c>
      <c r="J51" s="380">
        <f>SUM(J52:J52)</f>
        <v>70</v>
      </c>
      <c r="K51" s="389">
        <f>SUM(K52:K52)</f>
        <v>100</v>
      </c>
      <c r="L51" s="880">
        <f>SUM(L52:L52)</f>
        <v>82.71</v>
      </c>
      <c r="M51" s="903">
        <f t="shared" si="7"/>
        <v>82.71</v>
      </c>
    </row>
    <row r="52" spans="1:13" ht="15">
      <c r="A52" s="410">
        <v>242000</v>
      </c>
      <c r="B52" s="411"/>
      <c r="C52" s="411"/>
      <c r="D52" s="538" t="s">
        <v>41</v>
      </c>
      <c r="E52" s="436">
        <v>71</v>
      </c>
      <c r="F52" s="436">
        <v>72</v>
      </c>
      <c r="G52" s="410">
        <v>70</v>
      </c>
      <c r="H52" s="436">
        <v>70</v>
      </c>
      <c r="I52" s="440">
        <v>45</v>
      </c>
      <c r="J52" s="410">
        <v>70</v>
      </c>
      <c r="K52" s="436">
        <v>100</v>
      </c>
      <c r="L52" s="884">
        <v>82.71</v>
      </c>
      <c r="M52" s="904">
        <f t="shared" si="7"/>
        <v>82.71</v>
      </c>
    </row>
    <row r="53" spans="1:13" ht="15">
      <c r="A53" s="377">
        <v>290</v>
      </c>
      <c r="B53" s="378"/>
      <c r="C53" s="378"/>
      <c r="D53" s="527" t="s">
        <v>42</v>
      </c>
      <c r="E53" s="379">
        <f aca="true" t="shared" si="8" ref="E53:L53">SUM(E54:E59)</f>
        <v>11177</v>
      </c>
      <c r="F53" s="379">
        <f t="shared" si="8"/>
        <v>4204</v>
      </c>
      <c r="G53" s="380">
        <f t="shared" si="8"/>
        <v>14400</v>
      </c>
      <c r="H53" s="379">
        <f t="shared" si="8"/>
        <v>12796</v>
      </c>
      <c r="I53" s="381">
        <f t="shared" si="8"/>
        <v>11373</v>
      </c>
      <c r="J53" s="380">
        <f t="shared" si="8"/>
        <v>10400</v>
      </c>
      <c r="K53" s="379">
        <f t="shared" si="8"/>
        <v>10400</v>
      </c>
      <c r="L53" s="886">
        <f t="shared" si="8"/>
        <v>460.95</v>
      </c>
      <c r="M53" s="905">
        <f t="shared" si="7"/>
        <v>4.432211538461539</v>
      </c>
    </row>
    <row r="54" spans="1:13" ht="15">
      <c r="A54" s="392">
        <v>292017</v>
      </c>
      <c r="B54" s="393"/>
      <c r="C54" s="393">
        <v>41</v>
      </c>
      <c r="D54" s="529" t="s">
        <v>425</v>
      </c>
      <c r="E54" s="394">
        <v>5956</v>
      </c>
      <c r="F54" s="394"/>
      <c r="G54" s="392">
        <v>5000</v>
      </c>
      <c r="H54" s="394">
        <v>5000</v>
      </c>
      <c r="I54" s="829">
        <v>4709</v>
      </c>
      <c r="J54" s="410">
        <v>5000</v>
      </c>
      <c r="K54" s="394">
        <v>5000</v>
      </c>
      <c r="L54" s="881">
        <v>111.27</v>
      </c>
      <c r="M54" s="900">
        <f t="shared" si="7"/>
        <v>2.2254</v>
      </c>
    </row>
    <row r="55" spans="1:13" ht="17.25" customHeight="1">
      <c r="A55" s="397">
        <v>292008</v>
      </c>
      <c r="B55" s="398"/>
      <c r="C55" s="398">
        <v>41</v>
      </c>
      <c r="D55" s="530" t="s">
        <v>348</v>
      </c>
      <c r="E55" s="399">
        <v>3699</v>
      </c>
      <c r="F55" s="399">
        <v>3868</v>
      </c>
      <c r="G55" s="397">
        <v>9000</v>
      </c>
      <c r="H55" s="399">
        <v>7396</v>
      </c>
      <c r="I55" s="395">
        <v>6664</v>
      </c>
      <c r="J55" s="392">
        <v>5000</v>
      </c>
      <c r="K55" s="399">
        <v>5000</v>
      </c>
      <c r="L55" s="882">
        <v>349.68</v>
      </c>
      <c r="M55" s="906">
        <f t="shared" si="7"/>
        <v>6.993600000000001</v>
      </c>
    </row>
    <row r="56" spans="1:13" ht="16.5" customHeight="1">
      <c r="A56" s="397">
        <v>292006</v>
      </c>
      <c r="B56" s="398"/>
      <c r="C56" s="398">
        <v>41</v>
      </c>
      <c r="D56" s="360" t="s">
        <v>568</v>
      </c>
      <c r="E56" s="399"/>
      <c r="F56" s="399"/>
      <c r="G56" s="397"/>
      <c r="H56" s="399"/>
      <c r="I56" s="400"/>
      <c r="J56" s="397"/>
      <c r="K56" s="399"/>
      <c r="L56" s="882"/>
      <c r="M56" s="861">
        <v>0</v>
      </c>
    </row>
    <row r="57" spans="1:13" ht="15">
      <c r="A57" s="397">
        <v>292019</v>
      </c>
      <c r="B57" s="398"/>
      <c r="C57" s="398">
        <v>41</v>
      </c>
      <c r="D57" s="530" t="s">
        <v>361</v>
      </c>
      <c r="E57" s="399">
        <v>1469</v>
      </c>
      <c r="F57" s="399"/>
      <c r="G57" s="397"/>
      <c r="H57" s="399"/>
      <c r="I57" s="400"/>
      <c r="J57" s="397"/>
      <c r="K57" s="399"/>
      <c r="L57" s="882"/>
      <c r="M57" s="861"/>
    </row>
    <row r="58" spans="1:13" ht="15">
      <c r="A58" s="397">
        <v>292027</v>
      </c>
      <c r="B58" s="398"/>
      <c r="C58" s="398">
        <v>41</v>
      </c>
      <c r="D58" s="530" t="s">
        <v>43</v>
      </c>
      <c r="E58" s="399">
        <v>53</v>
      </c>
      <c r="F58" s="399">
        <v>8</v>
      </c>
      <c r="G58" s="397">
        <v>100</v>
      </c>
      <c r="H58" s="399">
        <v>100</v>
      </c>
      <c r="I58" s="400"/>
      <c r="J58" s="397">
        <v>100</v>
      </c>
      <c r="K58" s="399">
        <v>100</v>
      </c>
      <c r="L58" s="882"/>
      <c r="M58" s="906">
        <f aca="true" t="shared" si="9" ref="M58:M63">(100/K58)*L58</f>
        <v>0</v>
      </c>
    </row>
    <row r="59" spans="1:13" ht="15.75" thickBot="1">
      <c r="A59" s="392">
        <v>292027</v>
      </c>
      <c r="B59" s="398">
        <v>1</v>
      </c>
      <c r="C59" s="398">
        <v>41</v>
      </c>
      <c r="D59" s="530" t="s">
        <v>44</v>
      </c>
      <c r="E59" s="399"/>
      <c r="F59" s="399">
        <v>328</v>
      </c>
      <c r="G59" s="397">
        <v>300</v>
      </c>
      <c r="H59" s="399">
        <v>300</v>
      </c>
      <c r="I59" s="400"/>
      <c r="J59" s="397">
        <v>300</v>
      </c>
      <c r="K59" s="399">
        <v>300</v>
      </c>
      <c r="L59" s="882"/>
      <c r="M59" s="907">
        <f t="shared" si="9"/>
        <v>0</v>
      </c>
    </row>
    <row r="60" spans="1:13" ht="15.75" thickBot="1">
      <c r="A60" s="441">
        <v>300</v>
      </c>
      <c r="B60" s="418"/>
      <c r="C60" s="418"/>
      <c r="D60" s="532" t="s">
        <v>46</v>
      </c>
      <c r="E60" s="442">
        <f aca="true" t="shared" si="10" ref="E60:L60">SUM(E61:E82)</f>
        <v>446644</v>
      </c>
      <c r="F60" s="442">
        <f t="shared" si="10"/>
        <v>427260</v>
      </c>
      <c r="G60" s="441">
        <f t="shared" si="10"/>
        <v>409450</v>
      </c>
      <c r="H60" s="442">
        <f t="shared" si="10"/>
        <v>516476</v>
      </c>
      <c r="I60" s="443">
        <f t="shared" si="10"/>
        <v>418247</v>
      </c>
      <c r="J60" s="441">
        <f t="shared" si="10"/>
        <v>524150</v>
      </c>
      <c r="K60" s="442">
        <f t="shared" si="10"/>
        <v>574950</v>
      </c>
      <c r="L60" s="890">
        <f t="shared" si="10"/>
        <v>457992.26</v>
      </c>
      <c r="M60" s="420">
        <f t="shared" si="9"/>
        <v>79.65775458735543</v>
      </c>
    </row>
    <row r="61" spans="1:13" ht="15">
      <c r="A61" s="445">
        <v>311000</v>
      </c>
      <c r="B61" s="446">
        <v>1</v>
      </c>
      <c r="C61" s="446">
        <v>71</v>
      </c>
      <c r="D61" s="539" t="s">
        <v>47</v>
      </c>
      <c r="E61" s="447">
        <v>4100</v>
      </c>
      <c r="F61" s="447">
        <v>3700</v>
      </c>
      <c r="G61" s="445">
        <v>1500</v>
      </c>
      <c r="H61" s="447">
        <v>4780</v>
      </c>
      <c r="I61" s="448">
        <v>4776</v>
      </c>
      <c r="J61" s="445">
        <v>1500</v>
      </c>
      <c r="K61" s="447">
        <v>1500</v>
      </c>
      <c r="L61" s="891">
        <v>800</v>
      </c>
      <c r="M61" s="908">
        <f t="shared" si="9"/>
        <v>53.333333333333336</v>
      </c>
    </row>
    <row r="62" spans="1:13" ht="15">
      <c r="A62" s="392">
        <v>312001</v>
      </c>
      <c r="B62" s="393">
        <v>1</v>
      </c>
      <c r="C62" s="393">
        <v>111</v>
      </c>
      <c r="D62" s="529" t="s">
        <v>48</v>
      </c>
      <c r="E62" s="394">
        <v>344242</v>
      </c>
      <c r="F62" s="394">
        <v>372215</v>
      </c>
      <c r="G62" s="392">
        <v>367000</v>
      </c>
      <c r="H62" s="394">
        <v>378409</v>
      </c>
      <c r="I62" s="395">
        <v>377128</v>
      </c>
      <c r="J62" s="392">
        <v>395000</v>
      </c>
      <c r="K62" s="394">
        <v>410550</v>
      </c>
      <c r="L62" s="881">
        <v>304970.4</v>
      </c>
      <c r="M62" s="906">
        <f t="shared" si="9"/>
        <v>74.2833759590793</v>
      </c>
    </row>
    <row r="63" spans="1:13" ht="15">
      <c r="A63" s="392">
        <v>312001</v>
      </c>
      <c r="B63" s="393">
        <v>2</v>
      </c>
      <c r="C63" s="393">
        <v>111</v>
      </c>
      <c r="D63" s="529" t="s">
        <v>402</v>
      </c>
      <c r="E63" s="399">
        <v>2576</v>
      </c>
      <c r="F63" s="399">
        <v>2536</v>
      </c>
      <c r="G63" s="397">
        <v>2800</v>
      </c>
      <c r="H63" s="399">
        <v>3000</v>
      </c>
      <c r="I63" s="400">
        <v>2997</v>
      </c>
      <c r="J63" s="397">
        <v>3000</v>
      </c>
      <c r="K63" s="399">
        <v>3000</v>
      </c>
      <c r="L63" s="882">
        <v>3000.63</v>
      </c>
      <c r="M63" s="906">
        <f t="shared" si="9"/>
        <v>100.021</v>
      </c>
    </row>
    <row r="64" spans="1:13" ht="15">
      <c r="A64" s="392">
        <v>312001</v>
      </c>
      <c r="B64" s="393">
        <v>3</v>
      </c>
      <c r="C64" s="393">
        <v>111</v>
      </c>
      <c r="D64" s="529" t="s">
        <v>380</v>
      </c>
      <c r="E64" s="399">
        <v>3122</v>
      </c>
      <c r="F64" s="399"/>
      <c r="G64" s="397"/>
      <c r="H64" s="399"/>
      <c r="I64" s="400"/>
      <c r="J64" s="397"/>
      <c r="K64" s="399"/>
      <c r="L64" s="882"/>
      <c r="M64" s="906"/>
    </row>
    <row r="65" spans="1:13" ht="15">
      <c r="A65" s="392">
        <v>312001</v>
      </c>
      <c r="B65" s="393">
        <v>4</v>
      </c>
      <c r="C65" s="393">
        <v>111</v>
      </c>
      <c r="D65" s="529" t="s">
        <v>381</v>
      </c>
      <c r="E65" s="399">
        <v>24547</v>
      </c>
      <c r="F65" s="399">
        <v>5853</v>
      </c>
      <c r="G65" s="397">
        <v>8200</v>
      </c>
      <c r="H65" s="399">
        <v>8200</v>
      </c>
      <c r="I65" s="400">
        <v>7073</v>
      </c>
      <c r="J65" s="397"/>
      <c r="K65" s="399">
        <v>8500</v>
      </c>
      <c r="L65" s="882">
        <v>2867.74</v>
      </c>
      <c r="M65" s="906">
        <f>(100/K65)*L65</f>
        <v>33.73811764705882</v>
      </c>
    </row>
    <row r="66" spans="1:13" ht="15">
      <c r="A66" s="397">
        <v>312001</v>
      </c>
      <c r="B66" s="398">
        <v>5</v>
      </c>
      <c r="C66" s="398">
        <v>111</v>
      </c>
      <c r="D66" s="530" t="s">
        <v>49</v>
      </c>
      <c r="E66" s="399">
        <v>608</v>
      </c>
      <c r="F66" s="399">
        <v>613</v>
      </c>
      <c r="G66" s="397">
        <v>800</v>
      </c>
      <c r="H66" s="399">
        <v>871</v>
      </c>
      <c r="I66" s="400">
        <v>871</v>
      </c>
      <c r="J66" s="397">
        <v>1000</v>
      </c>
      <c r="K66" s="399">
        <v>29100</v>
      </c>
      <c r="L66" s="882">
        <v>29071.2</v>
      </c>
      <c r="M66" s="909">
        <f>(100/K66)*L66</f>
        <v>99.90103092783505</v>
      </c>
    </row>
    <row r="67" spans="1:13" ht="15">
      <c r="A67" s="428">
        <v>312001</v>
      </c>
      <c r="B67" s="429">
        <v>6</v>
      </c>
      <c r="C67" s="429">
        <v>111</v>
      </c>
      <c r="D67" s="536" t="s">
        <v>403</v>
      </c>
      <c r="E67" s="399">
        <v>248</v>
      </c>
      <c r="F67" s="399">
        <v>244</v>
      </c>
      <c r="G67" s="397">
        <v>250</v>
      </c>
      <c r="H67" s="399">
        <v>250</v>
      </c>
      <c r="I67" s="400">
        <v>246</v>
      </c>
      <c r="J67" s="397">
        <v>250</v>
      </c>
      <c r="K67" s="399">
        <v>250</v>
      </c>
      <c r="L67" s="882">
        <v>243.23</v>
      </c>
      <c r="M67" s="908">
        <f>(100/K67)*L67</f>
        <v>97.292</v>
      </c>
    </row>
    <row r="68" spans="1:13" ht="15">
      <c r="A68" s="397">
        <v>312001</v>
      </c>
      <c r="B68" s="398">
        <v>7</v>
      </c>
      <c r="C68" s="398">
        <v>111</v>
      </c>
      <c r="D68" s="530" t="s">
        <v>50</v>
      </c>
      <c r="E68" s="399">
        <v>116</v>
      </c>
      <c r="F68" s="399">
        <v>116</v>
      </c>
      <c r="G68" s="397">
        <v>200</v>
      </c>
      <c r="H68" s="399">
        <v>200</v>
      </c>
      <c r="I68" s="400">
        <v>133</v>
      </c>
      <c r="J68" s="397">
        <v>200</v>
      </c>
      <c r="K68" s="399">
        <v>200</v>
      </c>
      <c r="L68" s="882">
        <v>132.8</v>
      </c>
      <c r="M68" s="906">
        <f>(100/K68)*L68</f>
        <v>66.4</v>
      </c>
    </row>
    <row r="69" spans="1:13" ht="15">
      <c r="A69" s="397">
        <v>312001</v>
      </c>
      <c r="B69" s="398">
        <v>8</v>
      </c>
      <c r="C69" s="398">
        <v>111</v>
      </c>
      <c r="D69" s="530" t="s">
        <v>372</v>
      </c>
      <c r="E69" s="399">
        <v>1174</v>
      </c>
      <c r="F69" s="399"/>
      <c r="G69" s="397"/>
      <c r="H69" s="399"/>
      <c r="I69" s="400"/>
      <c r="J69" s="397"/>
      <c r="K69" s="399"/>
      <c r="L69" s="882"/>
      <c r="M69" s="909"/>
    </row>
    <row r="70" spans="1:13" ht="15">
      <c r="A70" s="397">
        <v>312001</v>
      </c>
      <c r="B70" s="398">
        <v>9</v>
      </c>
      <c r="C70" s="398">
        <v>111</v>
      </c>
      <c r="D70" s="530" t="s">
        <v>51</v>
      </c>
      <c r="E70" s="399">
        <v>3893</v>
      </c>
      <c r="F70" s="399">
        <v>4985</v>
      </c>
      <c r="G70" s="397">
        <v>5000</v>
      </c>
      <c r="H70" s="399">
        <v>5000</v>
      </c>
      <c r="I70" s="400">
        <v>4226</v>
      </c>
      <c r="J70" s="397">
        <v>5000</v>
      </c>
      <c r="K70" s="399">
        <v>5000</v>
      </c>
      <c r="L70" s="882">
        <v>4568.65</v>
      </c>
      <c r="M70" s="908">
        <f>(100/K70)*L70</f>
        <v>91.37299999999999</v>
      </c>
    </row>
    <row r="71" spans="1:13" ht="15">
      <c r="A71" s="397">
        <v>312001</v>
      </c>
      <c r="B71" s="398">
        <v>10</v>
      </c>
      <c r="C71" s="398">
        <v>111</v>
      </c>
      <c r="D71" s="530" t="s">
        <v>52</v>
      </c>
      <c r="E71" s="399">
        <v>2032</v>
      </c>
      <c r="F71" s="399">
        <v>1316</v>
      </c>
      <c r="G71" s="397">
        <v>2500</v>
      </c>
      <c r="H71" s="399">
        <v>2500</v>
      </c>
      <c r="I71" s="400">
        <v>2370</v>
      </c>
      <c r="J71" s="397">
        <v>7500</v>
      </c>
      <c r="K71" s="399">
        <v>7500</v>
      </c>
      <c r="L71" s="882">
        <v>4324.33</v>
      </c>
      <c r="M71" s="906">
        <f>(100/K71)*L71</f>
        <v>57.65773333333333</v>
      </c>
    </row>
    <row r="72" spans="1:13" ht="0.75" customHeight="1">
      <c r="A72" s="438">
        <v>312001</v>
      </c>
      <c r="B72" s="398">
        <v>10</v>
      </c>
      <c r="C72" s="398"/>
      <c r="D72" s="536" t="s">
        <v>53</v>
      </c>
      <c r="E72" s="430">
        <v>0</v>
      </c>
      <c r="F72" s="430">
        <v>0</v>
      </c>
      <c r="G72" s="428"/>
      <c r="H72" s="430">
        <v>0</v>
      </c>
      <c r="I72" s="437">
        <v>0</v>
      </c>
      <c r="J72" s="428"/>
      <c r="K72" s="430"/>
      <c r="L72" s="885"/>
      <c r="M72" s="906"/>
    </row>
    <row r="73" spans="1:13" ht="15">
      <c r="A73" s="397">
        <v>312001</v>
      </c>
      <c r="B73" s="393">
        <v>11</v>
      </c>
      <c r="C73" s="393">
        <v>111</v>
      </c>
      <c r="D73" s="530" t="s">
        <v>54</v>
      </c>
      <c r="E73" s="399">
        <v>447</v>
      </c>
      <c r="F73" s="399">
        <v>353</v>
      </c>
      <c r="G73" s="397">
        <v>300</v>
      </c>
      <c r="H73" s="399">
        <v>300</v>
      </c>
      <c r="I73" s="400">
        <v>210</v>
      </c>
      <c r="J73" s="397">
        <v>300</v>
      </c>
      <c r="K73" s="399">
        <v>300</v>
      </c>
      <c r="L73" s="882"/>
      <c r="M73" s="909">
        <f>(100/K73)*L73</f>
        <v>0</v>
      </c>
    </row>
    <row r="74" spans="1:13" ht="15">
      <c r="A74" s="397">
        <v>312001</v>
      </c>
      <c r="B74" s="450">
        <v>12</v>
      </c>
      <c r="C74" s="398">
        <v>111</v>
      </c>
      <c r="D74" s="360" t="s">
        <v>464</v>
      </c>
      <c r="E74" s="399"/>
      <c r="F74" s="399"/>
      <c r="G74" s="397"/>
      <c r="H74" s="399">
        <v>1200</v>
      </c>
      <c r="I74" s="400">
        <v>1200</v>
      </c>
      <c r="J74" s="397"/>
      <c r="K74" s="399"/>
      <c r="L74" s="882"/>
      <c r="M74" s="909"/>
    </row>
    <row r="75" spans="1:13" ht="15">
      <c r="A75" s="392">
        <v>312001</v>
      </c>
      <c r="B75" s="451">
        <v>13</v>
      </c>
      <c r="C75" s="835">
        <v>111</v>
      </c>
      <c r="D75" s="530" t="s">
        <v>55</v>
      </c>
      <c r="E75" s="399">
        <v>385</v>
      </c>
      <c r="F75" s="399">
        <v>280</v>
      </c>
      <c r="G75" s="397"/>
      <c r="H75" s="399"/>
      <c r="I75" s="400"/>
      <c r="J75" s="397"/>
      <c r="K75" s="399"/>
      <c r="L75" s="882"/>
      <c r="M75" s="908"/>
    </row>
    <row r="76" spans="1:13" ht="15">
      <c r="A76" s="392">
        <v>312001</v>
      </c>
      <c r="B76" s="450">
        <v>14</v>
      </c>
      <c r="C76" s="452">
        <v>111</v>
      </c>
      <c r="D76" s="529" t="s">
        <v>56</v>
      </c>
      <c r="E76" s="394">
        <v>3689</v>
      </c>
      <c r="F76" s="394">
        <v>4460</v>
      </c>
      <c r="G76" s="392">
        <v>4900</v>
      </c>
      <c r="H76" s="394">
        <v>5400</v>
      </c>
      <c r="I76" s="395">
        <v>5356</v>
      </c>
      <c r="J76" s="392">
        <v>4900</v>
      </c>
      <c r="K76" s="394">
        <v>4900</v>
      </c>
      <c r="L76" s="881">
        <v>4156</v>
      </c>
      <c r="M76" s="906">
        <f>(100/K76)*L76</f>
        <v>84.81632653061224</v>
      </c>
    </row>
    <row r="77" spans="1:13" ht="15">
      <c r="A77" s="397">
        <v>312001</v>
      </c>
      <c r="B77" s="398">
        <v>16</v>
      </c>
      <c r="C77" s="398">
        <v>111</v>
      </c>
      <c r="D77" s="530" t="s">
        <v>373</v>
      </c>
      <c r="E77" s="399">
        <v>5577</v>
      </c>
      <c r="F77" s="399">
        <v>29913</v>
      </c>
      <c r="G77" s="397">
        <v>16000</v>
      </c>
      <c r="H77" s="399">
        <v>11700</v>
      </c>
      <c r="I77" s="400">
        <v>11661</v>
      </c>
      <c r="J77" s="397"/>
      <c r="K77" s="399"/>
      <c r="L77" s="882"/>
      <c r="M77" s="908"/>
    </row>
    <row r="78" spans="1:13" ht="15">
      <c r="A78" s="397">
        <v>312001</v>
      </c>
      <c r="B78" s="450">
        <v>15</v>
      </c>
      <c r="C78" s="398">
        <v>111</v>
      </c>
      <c r="D78" s="530" t="s">
        <v>57</v>
      </c>
      <c r="E78" s="472">
        <v>6000</v>
      </c>
      <c r="F78" s="472"/>
      <c r="G78" s="397"/>
      <c r="H78" s="472"/>
      <c r="I78" s="521"/>
      <c r="J78" s="397"/>
      <c r="K78" s="472"/>
      <c r="L78" s="892"/>
      <c r="M78" s="909"/>
    </row>
    <row r="79" spans="1:13" ht="15">
      <c r="A79" s="397">
        <v>312001</v>
      </c>
      <c r="B79" s="398">
        <v>17</v>
      </c>
      <c r="C79" s="454">
        <v>111</v>
      </c>
      <c r="D79" s="535" t="s">
        <v>57</v>
      </c>
      <c r="E79" s="472">
        <v>1000</v>
      </c>
      <c r="F79" s="472">
        <v>275</v>
      </c>
      <c r="G79" s="397"/>
      <c r="H79" s="472"/>
      <c r="I79" s="521"/>
      <c r="J79" s="397"/>
      <c r="K79" s="472"/>
      <c r="L79" s="892"/>
      <c r="M79" s="909"/>
    </row>
    <row r="80" spans="1:13" ht="15">
      <c r="A80" s="399">
        <v>312011</v>
      </c>
      <c r="B80" s="393"/>
      <c r="C80" s="450">
        <v>111</v>
      </c>
      <c r="D80" s="360" t="s">
        <v>416</v>
      </c>
      <c r="E80" s="519"/>
      <c r="F80" s="519">
        <v>401</v>
      </c>
      <c r="G80" s="392"/>
      <c r="H80" s="519"/>
      <c r="I80" s="520"/>
      <c r="J80" s="392"/>
      <c r="K80" s="519"/>
      <c r="L80" s="881"/>
      <c r="M80" s="906"/>
    </row>
    <row r="81" spans="1:13" ht="15">
      <c r="A81" s="399">
        <v>312001</v>
      </c>
      <c r="B81" s="450">
        <v>18</v>
      </c>
      <c r="C81" s="34" t="s">
        <v>556</v>
      </c>
      <c r="D81" s="360" t="s">
        <v>486</v>
      </c>
      <c r="E81" s="472"/>
      <c r="F81" s="473"/>
      <c r="G81" s="428"/>
      <c r="H81" s="399">
        <v>94666</v>
      </c>
      <c r="I81" s="473"/>
      <c r="J81" s="397">
        <v>105500</v>
      </c>
      <c r="K81" s="399">
        <v>104150</v>
      </c>
      <c r="L81" s="892">
        <v>103857.28</v>
      </c>
      <c r="M81" s="861">
        <f>(100/K81)*L81</f>
        <v>99.71894383101295</v>
      </c>
    </row>
    <row r="82" spans="1:13" ht="15.75" thickBot="1">
      <c r="A82" s="522">
        <v>312001</v>
      </c>
      <c r="B82" s="453">
        <v>19</v>
      </c>
      <c r="C82" s="508">
        <v>111</v>
      </c>
      <c r="D82" s="540" t="s">
        <v>57</v>
      </c>
      <c r="E82" s="455">
        <v>42888</v>
      </c>
      <c r="F82" s="455"/>
      <c r="G82" s="434"/>
      <c r="H82" s="455"/>
      <c r="I82" s="456"/>
      <c r="J82" s="847"/>
      <c r="K82" s="848"/>
      <c r="L82" s="893"/>
      <c r="M82" s="908"/>
    </row>
    <row r="83" spans="1:13" ht="15.75" thickBot="1">
      <c r="A83" s="458"/>
      <c r="B83" s="458"/>
      <c r="C83" s="459"/>
      <c r="D83" s="837" t="s">
        <v>499</v>
      </c>
      <c r="E83" s="838"/>
      <c r="F83" s="838"/>
      <c r="G83" s="839"/>
      <c r="H83" s="840">
        <v>49068</v>
      </c>
      <c r="I83" s="841">
        <v>49068</v>
      </c>
      <c r="J83" s="330">
        <v>43220</v>
      </c>
      <c r="K83" s="330">
        <v>50572</v>
      </c>
      <c r="L83" s="894">
        <v>51250</v>
      </c>
      <c r="M83" s="1153">
        <f>(100/K83)*L83</f>
        <v>101.34066281736929</v>
      </c>
    </row>
    <row r="84" spans="1:13" ht="15.75" thickBot="1">
      <c r="A84" s="462"/>
      <c r="B84" s="462"/>
      <c r="C84" s="462"/>
      <c r="D84" s="842" t="s">
        <v>58</v>
      </c>
      <c r="E84" s="844">
        <f aca="true" t="shared" si="11" ref="E84:L84">E60+E18+E4</f>
        <v>1530077</v>
      </c>
      <c r="F84" s="844">
        <f t="shared" si="11"/>
        <v>1541486</v>
      </c>
      <c r="G84" s="846">
        <f t="shared" si="11"/>
        <v>1559808</v>
      </c>
      <c r="H84" s="843">
        <f t="shared" si="11"/>
        <v>1811280</v>
      </c>
      <c r="I84" s="844">
        <f t="shared" si="11"/>
        <v>1699150</v>
      </c>
      <c r="J84" s="843">
        <f t="shared" si="11"/>
        <v>1851228</v>
      </c>
      <c r="K84" s="844">
        <f t="shared" si="11"/>
        <v>1956018</v>
      </c>
      <c r="L84" s="895">
        <f t="shared" si="11"/>
        <v>1504482.1900000002</v>
      </c>
      <c r="M84" s="889">
        <f>(100/K84)*L84</f>
        <v>76.91555957051521</v>
      </c>
    </row>
    <row r="85" spans="1:13" ht="15.75" thickBot="1">
      <c r="A85" s="462"/>
      <c r="B85" s="462"/>
      <c r="C85" s="490"/>
      <c r="D85" s="845" t="s">
        <v>503</v>
      </c>
      <c r="E85" s="461">
        <v>1530077</v>
      </c>
      <c r="F85" s="461">
        <v>1541486</v>
      </c>
      <c r="G85" s="461">
        <v>1559808</v>
      </c>
      <c r="H85" s="836">
        <f>H83+H84</f>
        <v>1860348</v>
      </c>
      <c r="I85" s="460">
        <f>I83+I84</f>
        <v>1748218</v>
      </c>
      <c r="J85" s="460">
        <v>1894448</v>
      </c>
      <c r="K85" s="460">
        <f>K83+K84</f>
        <v>2006590</v>
      </c>
      <c r="L85" s="896">
        <f>L83+L84</f>
        <v>1555732.1900000002</v>
      </c>
      <c r="M85" s="902">
        <f>(100/K85)*L85</f>
        <v>77.53114437927032</v>
      </c>
    </row>
    <row r="86" spans="1:13" ht="15.75" thickBot="1">
      <c r="A86" s="462"/>
      <c r="B86" s="462"/>
      <c r="C86" s="462"/>
      <c r="D86" s="918"/>
      <c r="E86" s="463"/>
      <c r="F86" s="463"/>
      <c r="G86" s="463"/>
      <c r="H86" s="463"/>
      <c r="I86" s="463"/>
      <c r="J86" s="897"/>
      <c r="K86" s="897"/>
      <c r="L86" s="919"/>
      <c r="M86" s="920"/>
    </row>
    <row r="87" spans="1:13" ht="15.75" thickBot="1">
      <c r="A87" s="481"/>
      <c r="B87" s="481"/>
      <c r="C87" s="933"/>
      <c r="D87" s="474" t="s">
        <v>59</v>
      </c>
      <c r="E87" s="456"/>
      <c r="F87" s="456"/>
      <c r="G87" s="456"/>
      <c r="H87" s="456"/>
      <c r="I87" s="464"/>
      <c r="J87" s="456"/>
      <c r="K87" s="456"/>
      <c r="L87" s="484"/>
      <c r="M87" s="856"/>
    </row>
    <row r="88" spans="1:13" ht="15.75" thickBot="1">
      <c r="A88" s="467">
        <v>230</v>
      </c>
      <c r="B88" s="921"/>
      <c r="C88" s="922"/>
      <c r="D88" s="468" t="s">
        <v>60</v>
      </c>
      <c r="E88" s="469"/>
      <c r="F88" s="469"/>
      <c r="G88" s="469"/>
      <c r="H88" s="469"/>
      <c r="I88" s="470"/>
      <c r="J88" s="469"/>
      <c r="K88" s="469"/>
      <c r="L88" s="469"/>
      <c r="M88" s="858"/>
    </row>
    <row r="89" spans="1:13" ht="15">
      <c r="A89" s="392">
        <v>233001</v>
      </c>
      <c r="B89" s="393"/>
      <c r="C89" s="393">
        <v>43</v>
      </c>
      <c r="D89" s="539" t="s">
        <v>61</v>
      </c>
      <c r="E89" s="449">
        <v>21447</v>
      </c>
      <c r="F89" s="449"/>
      <c r="G89" s="472"/>
      <c r="H89" s="399">
        <v>73000</v>
      </c>
      <c r="I89" s="449">
        <v>73000</v>
      </c>
      <c r="J89" s="472"/>
      <c r="K89" s="399">
        <v>5560</v>
      </c>
      <c r="L89" s="882">
        <v>941</v>
      </c>
      <c r="M89" s="939">
        <f>(100/K89)*L89</f>
        <v>16.924460431654676</v>
      </c>
    </row>
    <row r="90" spans="1:13" ht="15">
      <c r="A90" s="392">
        <v>322001</v>
      </c>
      <c r="B90" s="398">
        <v>1</v>
      </c>
      <c r="C90" s="398">
        <v>111</v>
      </c>
      <c r="D90" s="360" t="s">
        <v>429</v>
      </c>
      <c r="E90" s="486"/>
      <c r="F90" s="486">
        <v>15000</v>
      </c>
      <c r="G90" s="472"/>
      <c r="H90" s="472"/>
      <c r="I90" s="401"/>
      <c r="J90" s="472"/>
      <c r="K90" s="472"/>
      <c r="L90" s="473"/>
      <c r="M90" s="860"/>
    </row>
    <row r="91" spans="1:13" ht="15">
      <c r="A91" s="392">
        <v>322001</v>
      </c>
      <c r="B91" s="429">
        <v>20</v>
      </c>
      <c r="C91" s="16" t="s">
        <v>447</v>
      </c>
      <c r="D91" s="360" t="s">
        <v>465</v>
      </c>
      <c r="E91" s="486"/>
      <c r="F91" s="486"/>
      <c r="G91" s="472"/>
      <c r="H91" s="472">
        <v>20000</v>
      </c>
      <c r="I91" s="401">
        <v>20000</v>
      </c>
      <c r="J91" s="472"/>
      <c r="K91" s="472"/>
      <c r="L91" s="473"/>
      <c r="M91" s="860"/>
    </row>
    <row r="92" spans="1:13" ht="15">
      <c r="A92" s="392">
        <v>322001</v>
      </c>
      <c r="B92" s="398">
        <v>20</v>
      </c>
      <c r="C92" s="9" t="s">
        <v>448</v>
      </c>
      <c r="D92" s="360" t="s">
        <v>446</v>
      </c>
      <c r="E92" s="486"/>
      <c r="F92" s="486"/>
      <c r="G92" s="472">
        <v>959850</v>
      </c>
      <c r="H92" s="472">
        <v>959850</v>
      </c>
      <c r="I92" s="401">
        <v>898974</v>
      </c>
      <c r="J92" s="472">
        <v>52300</v>
      </c>
      <c r="K92" s="472">
        <v>51350</v>
      </c>
      <c r="L92" s="473"/>
      <c r="M92" s="906">
        <f>(100/K92)*L92</f>
        <v>0</v>
      </c>
    </row>
    <row r="93" spans="1:13" ht="15">
      <c r="A93" s="392">
        <v>322001</v>
      </c>
      <c r="B93" s="435"/>
      <c r="C93" s="435">
        <v>111</v>
      </c>
      <c r="D93" s="360" t="s">
        <v>446</v>
      </c>
      <c r="E93" s="486"/>
      <c r="F93" s="486"/>
      <c r="G93" s="472">
        <v>106650</v>
      </c>
      <c r="H93" s="49">
        <v>106650</v>
      </c>
      <c r="I93" s="401">
        <v>105762</v>
      </c>
      <c r="J93" s="472">
        <v>9450</v>
      </c>
      <c r="K93" s="472">
        <v>9450</v>
      </c>
      <c r="L93" s="473"/>
      <c r="M93" s="906">
        <f>(100/K93)*L93</f>
        <v>0</v>
      </c>
    </row>
    <row r="94" spans="1:13" ht="15">
      <c r="A94" s="392">
        <v>322001</v>
      </c>
      <c r="B94" s="398">
        <v>17</v>
      </c>
      <c r="C94" s="398">
        <v>111</v>
      </c>
      <c r="D94" s="541" t="s">
        <v>430</v>
      </c>
      <c r="E94" s="401"/>
      <c r="F94" s="401">
        <v>13500</v>
      </c>
      <c r="G94" s="472"/>
      <c r="H94" s="472"/>
      <c r="I94" s="401"/>
      <c r="J94" s="472"/>
      <c r="K94" s="472"/>
      <c r="L94" s="473"/>
      <c r="M94" s="861"/>
    </row>
    <row r="95" spans="1:13" ht="15.75" thickBot="1">
      <c r="A95" s="847">
        <v>322002</v>
      </c>
      <c r="B95" s="507"/>
      <c r="C95" s="507">
        <v>111</v>
      </c>
      <c r="D95" s="471" t="s">
        <v>382</v>
      </c>
      <c r="E95" s="537">
        <v>25915</v>
      </c>
      <c r="F95" s="439"/>
      <c r="G95" s="472"/>
      <c r="H95" s="472"/>
      <c r="I95" s="401"/>
      <c r="J95" s="472"/>
      <c r="K95" s="472"/>
      <c r="L95" s="473"/>
      <c r="M95" s="857"/>
    </row>
    <row r="96" spans="1:13" ht="15.75" thickBot="1">
      <c r="A96" s="479"/>
      <c r="B96" s="479"/>
      <c r="C96" s="479"/>
      <c r="D96" s="934" t="s">
        <v>62</v>
      </c>
      <c r="E96" s="475">
        <f aca="true" t="shared" si="12" ref="E96:M96">SUM(E89:E95)</f>
        <v>47362</v>
      </c>
      <c r="F96" s="475">
        <f t="shared" si="12"/>
        <v>28500</v>
      </c>
      <c r="G96" s="476">
        <f t="shared" si="12"/>
        <v>1066500</v>
      </c>
      <c r="H96" s="476">
        <f t="shared" si="12"/>
        <v>1159500</v>
      </c>
      <c r="I96" s="476">
        <f t="shared" si="12"/>
        <v>1097736</v>
      </c>
      <c r="J96" s="476">
        <f t="shared" si="12"/>
        <v>61750</v>
      </c>
      <c r="K96" s="476">
        <f t="shared" si="12"/>
        <v>66360</v>
      </c>
      <c r="L96" s="1154">
        <f t="shared" si="12"/>
        <v>941</v>
      </c>
      <c r="M96" s="477">
        <f t="shared" si="12"/>
        <v>16.924460431654676</v>
      </c>
    </row>
    <row r="97" spans="1:13" ht="15.75" thickBot="1">
      <c r="A97" s="482"/>
      <c r="B97" s="482"/>
      <c r="C97" s="482"/>
      <c r="D97" s="480"/>
      <c r="E97" s="456"/>
      <c r="F97" s="456"/>
      <c r="G97" s="456"/>
      <c r="H97" s="456"/>
      <c r="I97" s="464"/>
      <c r="J97" s="456"/>
      <c r="K97" s="456"/>
      <c r="L97" s="456"/>
      <c r="M97" s="855"/>
    </row>
    <row r="98" spans="1:13" ht="15.75" thickBot="1">
      <c r="A98" s="942"/>
      <c r="B98" s="936"/>
      <c r="C98" s="924"/>
      <c r="D98" s="483" t="s">
        <v>63</v>
      </c>
      <c r="E98" s="484"/>
      <c r="F98" s="484"/>
      <c r="G98" s="456"/>
      <c r="H98" s="456"/>
      <c r="I98" s="464"/>
      <c r="J98" s="456"/>
      <c r="K98" s="456"/>
      <c r="L98" s="484"/>
      <c r="M98" s="856"/>
    </row>
    <row r="99" spans="1:13" ht="15">
      <c r="A99" s="392">
        <v>454001</v>
      </c>
      <c r="B99" s="452"/>
      <c r="C99" s="452">
        <v>46</v>
      </c>
      <c r="D99" s="784" t="s">
        <v>453</v>
      </c>
      <c r="E99" s="449">
        <v>43470</v>
      </c>
      <c r="F99" s="449">
        <v>126878</v>
      </c>
      <c r="G99" s="525">
        <v>130500</v>
      </c>
      <c r="H99" s="447">
        <v>129300</v>
      </c>
      <c r="I99" s="449">
        <v>93603</v>
      </c>
      <c r="J99" s="525">
        <v>90000</v>
      </c>
      <c r="K99" s="447">
        <v>90000</v>
      </c>
      <c r="L99" s="891">
        <v>40000</v>
      </c>
      <c r="M99" s="939">
        <f>(100/K99)*L99</f>
        <v>44.44444444444444</v>
      </c>
    </row>
    <row r="100" spans="1:13" ht="15">
      <c r="A100" s="392">
        <v>453000</v>
      </c>
      <c r="B100" s="452"/>
      <c r="C100" s="452">
        <v>46</v>
      </c>
      <c r="D100" s="542" t="s">
        <v>267</v>
      </c>
      <c r="E100" s="401">
        <v>4115</v>
      </c>
      <c r="F100" s="401">
        <v>3622</v>
      </c>
      <c r="G100" s="472">
        <v>2299</v>
      </c>
      <c r="H100" s="472">
        <v>2299</v>
      </c>
      <c r="I100" s="473">
        <v>2299</v>
      </c>
      <c r="J100" s="472">
        <v>1518</v>
      </c>
      <c r="K100" s="472">
        <v>1518</v>
      </c>
      <c r="L100" s="882">
        <v>1139.01</v>
      </c>
      <c r="M100" s="906">
        <f>(100/K100)*L100</f>
        <v>75.03359683794467</v>
      </c>
    </row>
    <row r="101" spans="1:13" ht="15">
      <c r="A101" s="397">
        <v>453000</v>
      </c>
      <c r="B101" s="450">
        <v>16</v>
      </c>
      <c r="C101" s="450">
        <v>46</v>
      </c>
      <c r="D101" s="543" t="s">
        <v>431</v>
      </c>
      <c r="E101" s="439"/>
      <c r="F101" s="439">
        <v>3447</v>
      </c>
      <c r="G101" s="455">
        <v>3000</v>
      </c>
      <c r="H101" s="455">
        <v>3000</v>
      </c>
      <c r="I101" s="457"/>
      <c r="J101" s="455">
        <v>3000</v>
      </c>
      <c r="K101" s="455">
        <v>3000</v>
      </c>
      <c r="L101" s="885">
        <v>983.9</v>
      </c>
      <c r="M101" s="906">
        <f>(100/K101)*L101</f>
        <v>32.79666666666667</v>
      </c>
    </row>
    <row r="102" spans="1:13" ht="15">
      <c r="A102" s="397">
        <v>456002</v>
      </c>
      <c r="B102" s="398">
        <v>16</v>
      </c>
      <c r="C102" s="398">
        <v>46</v>
      </c>
      <c r="D102" s="530" t="s">
        <v>383</v>
      </c>
      <c r="E102" s="486">
        <v>12145</v>
      </c>
      <c r="F102" s="486"/>
      <c r="G102" s="485">
        <v>37000</v>
      </c>
      <c r="H102" s="485">
        <v>37000</v>
      </c>
      <c r="I102" s="544"/>
      <c r="J102" s="485">
        <v>49000</v>
      </c>
      <c r="K102" s="485">
        <v>49000</v>
      </c>
      <c r="L102" s="1155">
        <v>49000</v>
      </c>
      <c r="M102" s="861">
        <f>(100/K102)*L102</f>
        <v>100.00000000000001</v>
      </c>
    </row>
    <row r="103" spans="1:13" ht="15">
      <c r="A103" s="397">
        <v>456002</v>
      </c>
      <c r="B103" s="450">
        <v>16</v>
      </c>
      <c r="C103" s="9">
        <v>71</v>
      </c>
      <c r="D103" s="530" t="s">
        <v>384</v>
      </c>
      <c r="E103" s="401"/>
      <c r="F103" s="401">
        <v>613</v>
      </c>
      <c r="G103" s="472">
        <v>7220</v>
      </c>
      <c r="H103" s="487">
        <v>7220</v>
      </c>
      <c r="I103" s="545">
        <v>903</v>
      </c>
      <c r="J103" s="472">
        <v>7220</v>
      </c>
      <c r="K103" s="487">
        <v>7220</v>
      </c>
      <c r="L103" s="882">
        <v>1959.6</v>
      </c>
      <c r="M103" s="861">
        <f>(100/K103)*L103</f>
        <v>27.141274238227144</v>
      </c>
    </row>
    <row r="104" spans="1:13" ht="15">
      <c r="A104" s="392">
        <v>513002</v>
      </c>
      <c r="B104" s="393">
        <v>40</v>
      </c>
      <c r="C104" s="7">
        <v>51</v>
      </c>
      <c r="D104" s="360" t="s">
        <v>443</v>
      </c>
      <c r="E104" s="401"/>
      <c r="F104" s="401"/>
      <c r="G104" s="472">
        <v>500000</v>
      </c>
      <c r="H104" s="472">
        <v>500000</v>
      </c>
      <c r="I104" s="544">
        <v>498750</v>
      </c>
      <c r="J104" s="472"/>
      <c r="K104" s="399"/>
      <c r="L104" s="882"/>
      <c r="M104" s="861"/>
    </row>
    <row r="105" spans="1:13" ht="15">
      <c r="A105" s="940">
        <v>513002</v>
      </c>
      <c r="B105" s="941">
        <v>40</v>
      </c>
      <c r="C105" s="943">
        <v>51</v>
      </c>
      <c r="D105" s="927" t="s">
        <v>466</v>
      </c>
      <c r="E105" s="928"/>
      <c r="F105" s="928"/>
      <c r="G105" s="929"/>
      <c r="H105" s="929">
        <v>300000</v>
      </c>
      <c r="I105" s="930">
        <v>86013</v>
      </c>
      <c r="J105" s="931">
        <v>213987</v>
      </c>
      <c r="K105" s="929">
        <v>213987</v>
      </c>
      <c r="L105" s="1156">
        <v>37398.58</v>
      </c>
      <c r="M105" s="938">
        <f>(100/K105)*L105</f>
        <v>17.477033651576964</v>
      </c>
    </row>
    <row r="106" spans="1:13" ht="15.75" thickBot="1">
      <c r="A106" s="925">
        <v>456000</v>
      </c>
      <c r="B106" s="926">
        <v>80</v>
      </c>
      <c r="C106" s="944">
        <v>71</v>
      </c>
      <c r="D106" s="540" t="s">
        <v>385</v>
      </c>
      <c r="E106" s="830">
        <v>1269</v>
      </c>
      <c r="F106" s="830">
        <v>3000</v>
      </c>
      <c r="G106" s="776"/>
      <c r="H106" s="522">
        <v>29200</v>
      </c>
      <c r="I106" s="756">
        <v>29200</v>
      </c>
      <c r="J106" s="776"/>
      <c r="K106" s="522"/>
      <c r="L106" s="1157"/>
      <c r="M106" s="862"/>
    </row>
    <row r="107" spans="1:13" ht="15.75" thickBot="1">
      <c r="A107" s="462"/>
      <c r="B107" s="462"/>
      <c r="C107" s="490"/>
      <c r="D107" s="772" t="s">
        <v>65</v>
      </c>
      <c r="E107" s="774">
        <f aca="true" t="shared" si="13" ref="E107:L107">SUM(E99:E106)</f>
        <v>60999</v>
      </c>
      <c r="F107" s="774">
        <f t="shared" si="13"/>
        <v>137560</v>
      </c>
      <c r="G107" s="773">
        <f t="shared" si="13"/>
        <v>680019</v>
      </c>
      <c r="H107" s="775">
        <f t="shared" si="13"/>
        <v>1008019</v>
      </c>
      <c r="I107" s="494">
        <f t="shared" si="13"/>
        <v>710768</v>
      </c>
      <c r="J107" s="773">
        <f t="shared" si="13"/>
        <v>364725</v>
      </c>
      <c r="K107" s="775">
        <f t="shared" si="13"/>
        <v>364725</v>
      </c>
      <c r="L107" s="946">
        <f t="shared" si="13"/>
        <v>130481.09000000001</v>
      </c>
      <c r="M107" s="945">
        <f>(100/K107)*L107</f>
        <v>35.77519775173076</v>
      </c>
    </row>
    <row r="108" spans="1:13" ht="15">
      <c r="A108" s="462"/>
      <c r="B108" s="462"/>
      <c r="C108" s="490"/>
      <c r="D108" s="754"/>
      <c r="E108" s="755"/>
      <c r="F108" s="755"/>
      <c r="G108" s="757"/>
      <c r="H108" s="755"/>
      <c r="I108" s="758"/>
      <c r="J108" s="755"/>
      <c r="K108" s="755"/>
      <c r="L108" s="755"/>
      <c r="M108" s="858"/>
    </row>
    <row r="109" spans="1:13" ht="15.75" thickBot="1">
      <c r="A109" s="462"/>
      <c r="B109" s="462"/>
      <c r="C109" s="490"/>
      <c r="D109" s="753" t="s">
        <v>66</v>
      </c>
      <c r="E109" s="523"/>
      <c r="F109" s="523"/>
      <c r="G109" s="523"/>
      <c r="H109" s="756"/>
      <c r="I109" s="524"/>
      <c r="J109" s="756"/>
      <c r="K109" s="523"/>
      <c r="L109" s="523"/>
      <c r="M109" s="859"/>
    </row>
    <row r="110" spans="1:13" ht="15.75" thickBot="1">
      <c r="A110" s="462"/>
      <c r="B110" s="462"/>
      <c r="C110" s="490"/>
      <c r="D110" s="788" t="s">
        <v>467</v>
      </c>
      <c r="E110" s="789"/>
      <c r="F110" s="789"/>
      <c r="G110" s="789"/>
      <c r="H110" s="789">
        <v>49068</v>
      </c>
      <c r="I110" s="789">
        <v>49068</v>
      </c>
      <c r="J110" s="789">
        <v>43220</v>
      </c>
      <c r="K110" s="789">
        <f>K83</f>
        <v>50572</v>
      </c>
      <c r="L110" s="1161">
        <v>51250</v>
      </c>
      <c r="M110" s="948">
        <f>(100/K110)*L110</f>
        <v>101.34066281736929</v>
      </c>
    </row>
    <row r="111" spans="1:13" ht="15.75" thickBot="1">
      <c r="A111" s="462"/>
      <c r="B111" s="462"/>
      <c r="C111" s="490"/>
      <c r="D111" s="492" t="s">
        <v>67</v>
      </c>
      <c r="E111" s="444">
        <f>E85</f>
        <v>1530077</v>
      </c>
      <c r="F111" s="444">
        <v>801025</v>
      </c>
      <c r="G111" s="444">
        <f>G84</f>
        <v>1559808</v>
      </c>
      <c r="H111" s="444">
        <f>H84</f>
        <v>1811280</v>
      </c>
      <c r="I111" s="444">
        <f>I84</f>
        <v>1699150</v>
      </c>
      <c r="J111" s="444">
        <v>1851228</v>
      </c>
      <c r="K111" s="444">
        <f>K84</f>
        <v>1956018</v>
      </c>
      <c r="L111" s="890">
        <f>L84</f>
        <v>1504482.1900000002</v>
      </c>
      <c r="M111" s="888">
        <f>(100/K111)*L111</f>
        <v>76.91555957051521</v>
      </c>
    </row>
    <row r="112" spans="1:13" ht="15.75" thickBot="1">
      <c r="A112" s="493"/>
      <c r="B112" s="462"/>
      <c r="C112" s="490"/>
      <c r="D112" s="474" t="s">
        <v>68</v>
      </c>
      <c r="E112" s="477">
        <f aca="true" t="shared" si="14" ref="E112:J112">E96</f>
        <v>47362</v>
      </c>
      <c r="F112" s="477">
        <f t="shared" si="14"/>
        <v>28500</v>
      </c>
      <c r="G112" s="477">
        <f t="shared" si="14"/>
        <v>1066500</v>
      </c>
      <c r="H112" s="477">
        <f t="shared" si="14"/>
        <v>1159500</v>
      </c>
      <c r="I112" s="477">
        <f t="shared" si="14"/>
        <v>1097736</v>
      </c>
      <c r="J112" s="477">
        <f t="shared" si="14"/>
        <v>61750</v>
      </c>
      <c r="K112" s="477">
        <f>K96</f>
        <v>66360</v>
      </c>
      <c r="L112" s="1158">
        <f>L96</f>
        <v>941</v>
      </c>
      <c r="M112" s="950">
        <f>(100/K112)*L112</f>
        <v>1.4180229053646776</v>
      </c>
    </row>
    <row r="113" spans="1:13" ht="15.75" thickBot="1">
      <c r="A113" s="495"/>
      <c r="B113" s="493"/>
      <c r="C113" s="496"/>
      <c r="D113" s="483" t="s">
        <v>69</v>
      </c>
      <c r="E113" s="489">
        <f aca="true" t="shared" si="15" ref="E113:L113">E107</f>
        <v>60999</v>
      </c>
      <c r="F113" s="489">
        <f t="shared" si="15"/>
        <v>137560</v>
      </c>
      <c r="G113" s="494">
        <f t="shared" si="15"/>
        <v>680019</v>
      </c>
      <c r="H113" s="489">
        <f t="shared" si="15"/>
        <v>1008019</v>
      </c>
      <c r="I113" s="489">
        <f t="shared" si="15"/>
        <v>710768</v>
      </c>
      <c r="J113" s="494">
        <f t="shared" si="15"/>
        <v>364725</v>
      </c>
      <c r="K113" s="494">
        <f t="shared" si="15"/>
        <v>364725</v>
      </c>
      <c r="L113" s="946">
        <f t="shared" si="15"/>
        <v>130481.09000000001</v>
      </c>
      <c r="M113" s="951">
        <f>(100/K113)*L113</f>
        <v>35.77519775173076</v>
      </c>
    </row>
    <row r="114" spans="1:13" ht="15.75" thickBot="1">
      <c r="A114" s="499"/>
      <c r="B114" s="499"/>
      <c r="C114" s="500"/>
      <c r="D114" s="491" t="s">
        <v>70</v>
      </c>
      <c r="E114" s="497">
        <f>E111+E112+E113</f>
        <v>1638438</v>
      </c>
      <c r="F114" s="497">
        <f>F111+F112+F113</f>
        <v>967085</v>
      </c>
      <c r="G114" s="498">
        <f>G111+G112+G113</f>
        <v>3306327</v>
      </c>
      <c r="H114" s="497">
        <f>H111+H112+H113+H110</f>
        <v>4027867</v>
      </c>
      <c r="I114" s="497">
        <f>I111+I112+I113+I110</f>
        <v>3556722</v>
      </c>
      <c r="J114" s="498">
        <f>J111+J112+J113+J110</f>
        <v>2320923</v>
      </c>
      <c r="K114" s="498">
        <f>K111+K112+K113+K110</f>
        <v>2437675</v>
      </c>
      <c r="L114" s="947">
        <f>L111+L112+L113+L110</f>
        <v>1687154.2800000003</v>
      </c>
      <c r="M114" s="949">
        <f>(100/K114)*L114</f>
        <v>69.21161680699848</v>
      </c>
    </row>
  </sheetData>
  <sheetProtection/>
  <mergeCells count="11">
    <mergeCell ref="G2:G3"/>
    <mergeCell ref="H2:H3"/>
    <mergeCell ref="I2:I3"/>
    <mergeCell ref="J2:J3"/>
    <mergeCell ref="K2:K3"/>
    <mergeCell ref="L2:L3"/>
    <mergeCell ref="E1:F1"/>
    <mergeCell ref="G1:I1"/>
    <mergeCell ref="J1:L1"/>
    <mergeCell ref="E2:E3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1"/>
  <sheetViews>
    <sheetView zoomScalePageLayoutView="0" workbookViewId="0" topLeftCell="A599">
      <selection activeCell="G620" sqref="G620"/>
    </sheetView>
  </sheetViews>
  <sheetFormatPr defaultColWidth="9.140625" defaultRowHeight="15"/>
  <cols>
    <col min="1" max="1" width="8.28125" style="0" customWidth="1"/>
    <col min="2" max="2" width="5.00390625" style="0" customWidth="1"/>
    <col min="3" max="3" width="4.7109375" style="0" customWidth="1"/>
    <col min="4" max="4" width="5.8515625" style="0" customWidth="1"/>
    <col min="5" max="5" width="31.8515625" style="0" customWidth="1"/>
    <col min="13" max="13" width="10.00390625" style="0" customWidth="1"/>
    <col min="14" max="14" width="6.7109375" style="0" customWidth="1"/>
  </cols>
  <sheetData>
    <row r="1" spans="1:14" ht="16.5" thickBot="1">
      <c r="A1" s="343"/>
      <c r="B1" s="57"/>
      <c r="C1" s="57"/>
      <c r="D1" s="344"/>
      <c r="E1" s="345" t="s">
        <v>71</v>
      </c>
      <c r="F1" s="1210" t="s">
        <v>1</v>
      </c>
      <c r="G1" s="1211"/>
      <c r="H1" s="1212" t="s">
        <v>451</v>
      </c>
      <c r="I1" s="1212"/>
      <c r="J1" s="1211"/>
      <c r="K1" s="1213" t="s">
        <v>509</v>
      </c>
      <c r="L1" s="1213"/>
      <c r="M1" s="1214"/>
      <c r="N1" s="977"/>
    </row>
    <row r="2" spans="1:14" ht="15">
      <c r="A2" s="1215" t="s">
        <v>6</v>
      </c>
      <c r="B2" s="67" t="s">
        <v>2</v>
      </c>
      <c r="C2" s="704" t="s">
        <v>441</v>
      </c>
      <c r="D2" s="68" t="s">
        <v>72</v>
      </c>
      <c r="E2" s="1217" t="s">
        <v>3</v>
      </c>
      <c r="F2" s="1219" t="s">
        <v>426</v>
      </c>
      <c r="G2" s="1219" t="s">
        <v>455</v>
      </c>
      <c r="H2" s="1221" t="s">
        <v>4</v>
      </c>
      <c r="I2" s="1206" t="s">
        <v>5</v>
      </c>
      <c r="J2" s="1208" t="s">
        <v>514</v>
      </c>
      <c r="K2" s="1221" t="s">
        <v>4</v>
      </c>
      <c r="L2" s="1206" t="s">
        <v>5</v>
      </c>
      <c r="M2" s="1208" t="s">
        <v>565</v>
      </c>
      <c r="N2" s="1227" t="s">
        <v>513</v>
      </c>
    </row>
    <row r="3" spans="1:14" ht="15.75" thickBot="1">
      <c r="A3" s="1216"/>
      <c r="B3" s="69" t="s">
        <v>7</v>
      </c>
      <c r="C3" s="705"/>
      <c r="D3" s="552" t="s">
        <v>73</v>
      </c>
      <c r="E3" s="1218"/>
      <c r="F3" s="1220"/>
      <c r="G3" s="1220"/>
      <c r="H3" s="1222"/>
      <c r="I3" s="1207"/>
      <c r="J3" s="1209"/>
      <c r="K3" s="1222"/>
      <c r="L3" s="1207"/>
      <c r="M3" s="1209"/>
      <c r="N3" s="1228"/>
    </row>
    <row r="4" spans="1:14" ht="15.75" thickBot="1">
      <c r="A4" s="199" t="s">
        <v>351</v>
      </c>
      <c r="B4" s="18"/>
      <c r="C4" s="706"/>
      <c r="D4" s="553"/>
      <c r="E4" s="546" t="s">
        <v>74</v>
      </c>
      <c r="F4" s="30">
        <f>F5+F6+F16+F18+F24+F51+F61+F71+F73+F106</f>
        <v>338424</v>
      </c>
      <c r="G4" s="30">
        <f>G5+G6+G16+G18+G24+G51+G61+G72+G73+G106</f>
        <v>358027</v>
      </c>
      <c r="H4" s="72">
        <f>H5+H6+H16+H18+H24+H51+H61+H73+H106</f>
        <v>337022</v>
      </c>
      <c r="I4" s="72">
        <f>I5+I6+I16+I18+I24+I51+I61+I73+I106+I72</f>
        <v>361852</v>
      </c>
      <c r="J4" s="60">
        <f>J5+J6+J16+J18+J24+J51+J61+J71+J73+J106+J72</f>
        <v>342687</v>
      </c>
      <c r="K4" s="72">
        <f>K5+K6+K16+K18+K24+K51+K61+K73+K106</f>
        <v>364932</v>
      </c>
      <c r="L4" s="72">
        <f>L5+L6+L16+L18+L24+L51+L61+L71+L73+L106</f>
        <v>379682</v>
      </c>
      <c r="M4" s="984">
        <f>M5+M6+M16+M18+M24+M51+M61+M71+M73+M106</f>
        <v>261958.07</v>
      </c>
      <c r="N4" s="982">
        <f aca="true" t="shared" si="0" ref="N4:N18">(100/L4)*M4</f>
        <v>68.99407135444925</v>
      </c>
    </row>
    <row r="5" spans="1:14" ht="15">
      <c r="A5" s="215">
        <v>611000</v>
      </c>
      <c r="B5" s="74"/>
      <c r="C5" s="707">
        <v>41</v>
      </c>
      <c r="D5" s="783" t="s">
        <v>75</v>
      </c>
      <c r="E5" s="547" t="s">
        <v>76</v>
      </c>
      <c r="F5" s="223">
        <v>164922</v>
      </c>
      <c r="G5" s="223">
        <v>168133</v>
      </c>
      <c r="H5" s="75">
        <v>170000</v>
      </c>
      <c r="I5" s="75">
        <v>159360</v>
      </c>
      <c r="J5" s="223">
        <v>159807</v>
      </c>
      <c r="K5" s="75">
        <v>166000</v>
      </c>
      <c r="L5" s="75">
        <v>166000</v>
      </c>
      <c r="M5" s="985">
        <v>124376.71</v>
      </c>
      <c r="N5" s="983">
        <f t="shared" si="0"/>
        <v>74.92572891566266</v>
      </c>
    </row>
    <row r="6" spans="1:14" ht="15">
      <c r="A6" s="177">
        <v>62</v>
      </c>
      <c r="B6" s="3"/>
      <c r="C6" s="707"/>
      <c r="D6" s="554"/>
      <c r="E6" s="548" t="s">
        <v>77</v>
      </c>
      <c r="F6" s="181">
        <f aca="true" t="shared" si="1" ref="F6:M6">SUM(F7:F15)</f>
        <v>59444</v>
      </c>
      <c r="G6" s="181">
        <f t="shared" si="1"/>
        <v>62775</v>
      </c>
      <c r="H6" s="5">
        <f t="shared" si="1"/>
        <v>65200</v>
      </c>
      <c r="I6" s="5">
        <f t="shared" si="1"/>
        <v>65200</v>
      </c>
      <c r="J6" s="181">
        <f t="shared" si="1"/>
        <v>59089</v>
      </c>
      <c r="K6" s="5">
        <f t="shared" si="1"/>
        <v>61970</v>
      </c>
      <c r="L6" s="5">
        <f t="shared" si="1"/>
        <v>61970</v>
      </c>
      <c r="M6" s="986">
        <f t="shared" si="1"/>
        <v>44312.45</v>
      </c>
      <c r="N6" s="983">
        <f t="shared" si="0"/>
        <v>71.50629336775859</v>
      </c>
    </row>
    <row r="7" spans="1:14" ht="15">
      <c r="A7" s="182">
        <v>621000</v>
      </c>
      <c r="B7" s="7"/>
      <c r="C7" s="221">
        <v>41</v>
      </c>
      <c r="D7" s="555" t="s">
        <v>75</v>
      </c>
      <c r="E7" s="549" t="s">
        <v>78</v>
      </c>
      <c r="F7" s="183">
        <v>6656</v>
      </c>
      <c r="G7" s="183">
        <v>6926</v>
      </c>
      <c r="H7" s="54">
        <v>7650</v>
      </c>
      <c r="I7" s="22">
        <v>7650</v>
      </c>
      <c r="J7" s="194">
        <v>7551</v>
      </c>
      <c r="K7" s="54">
        <v>8920</v>
      </c>
      <c r="L7" s="22">
        <v>8920</v>
      </c>
      <c r="M7" s="987">
        <v>6357.23</v>
      </c>
      <c r="N7" s="1003">
        <f t="shared" si="0"/>
        <v>71.26939461883407</v>
      </c>
    </row>
    <row r="8" spans="1:14" ht="15">
      <c r="A8" s="184">
        <v>623000</v>
      </c>
      <c r="B8" s="9"/>
      <c r="C8" s="352">
        <v>41</v>
      </c>
      <c r="D8" s="556" t="s">
        <v>75</v>
      </c>
      <c r="E8" s="509" t="s">
        <v>79</v>
      </c>
      <c r="F8" s="185">
        <v>9845</v>
      </c>
      <c r="G8" s="185">
        <v>10111</v>
      </c>
      <c r="H8" s="49">
        <v>10650</v>
      </c>
      <c r="I8" s="8">
        <v>10650</v>
      </c>
      <c r="J8" s="185">
        <v>8652</v>
      </c>
      <c r="K8" s="49">
        <v>8500</v>
      </c>
      <c r="L8" s="8">
        <v>8500</v>
      </c>
      <c r="M8" s="988">
        <v>6017.03</v>
      </c>
      <c r="N8" s="1001">
        <f t="shared" si="0"/>
        <v>70.78858823529411</v>
      </c>
    </row>
    <row r="9" spans="1:14" ht="15">
      <c r="A9" s="184">
        <v>625001</v>
      </c>
      <c r="B9" s="9"/>
      <c r="C9" s="14">
        <v>41</v>
      </c>
      <c r="D9" s="557" t="s">
        <v>75</v>
      </c>
      <c r="E9" s="509" t="s">
        <v>80</v>
      </c>
      <c r="F9" s="185">
        <v>2323</v>
      </c>
      <c r="G9" s="185">
        <v>2436</v>
      </c>
      <c r="H9" s="49">
        <v>2700</v>
      </c>
      <c r="I9" s="8">
        <v>2700</v>
      </c>
      <c r="J9" s="185">
        <v>2280</v>
      </c>
      <c r="K9" s="49">
        <v>2450</v>
      </c>
      <c r="L9" s="8">
        <v>2450</v>
      </c>
      <c r="M9" s="988">
        <v>1772.37</v>
      </c>
      <c r="N9" s="1005">
        <f t="shared" si="0"/>
        <v>72.34163265306121</v>
      </c>
    </row>
    <row r="10" spans="1:14" ht="15">
      <c r="A10" s="184">
        <v>625002</v>
      </c>
      <c r="B10" s="9"/>
      <c r="C10" s="221">
        <v>41</v>
      </c>
      <c r="D10" s="557" t="s">
        <v>75</v>
      </c>
      <c r="E10" s="509" t="s">
        <v>81</v>
      </c>
      <c r="F10" s="185">
        <v>24062</v>
      </c>
      <c r="G10" s="185">
        <v>25681</v>
      </c>
      <c r="H10" s="49">
        <v>25900</v>
      </c>
      <c r="I10" s="8">
        <v>25900</v>
      </c>
      <c r="J10" s="185">
        <v>24119</v>
      </c>
      <c r="K10" s="49">
        <v>24500</v>
      </c>
      <c r="L10" s="8">
        <v>24500</v>
      </c>
      <c r="M10" s="988">
        <v>18091.88</v>
      </c>
      <c r="N10" s="1001">
        <f t="shared" si="0"/>
        <v>73.84440816326531</v>
      </c>
    </row>
    <row r="11" spans="1:14" ht="15">
      <c r="A11" s="182">
        <v>625003</v>
      </c>
      <c r="B11" s="53"/>
      <c r="C11" s="352">
        <v>41</v>
      </c>
      <c r="D11" s="557" t="s">
        <v>75</v>
      </c>
      <c r="E11" s="549" t="s">
        <v>82</v>
      </c>
      <c r="F11" s="183">
        <v>1375</v>
      </c>
      <c r="G11" s="183">
        <v>1362</v>
      </c>
      <c r="H11" s="49">
        <v>1500</v>
      </c>
      <c r="I11" s="8">
        <v>1500</v>
      </c>
      <c r="J11" s="185">
        <v>1404</v>
      </c>
      <c r="K11" s="49">
        <v>1450</v>
      </c>
      <c r="L11" s="8">
        <v>1450</v>
      </c>
      <c r="M11" s="988">
        <v>1081.71</v>
      </c>
      <c r="N11" s="1005">
        <f t="shared" si="0"/>
        <v>74.60068965517242</v>
      </c>
    </row>
    <row r="12" spans="1:14" ht="15">
      <c r="A12" s="184">
        <v>625004</v>
      </c>
      <c r="B12" s="34"/>
      <c r="C12" s="14">
        <v>41</v>
      </c>
      <c r="D12" s="557" t="s">
        <v>75</v>
      </c>
      <c r="E12" s="509" t="s">
        <v>83</v>
      </c>
      <c r="F12" s="185">
        <v>4969</v>
      </c>
      <c r="G12" s="185">
        <v>5298</v>
      </c>
      <c r="H12" s="49">
        <v>5500</v>
      </c>
      <c r="I12" s="8">
        <v>5500</v>
      </c>
      <c r="J12" s="185">
        <v>4752</v>
      </c>
      <c r="K12" s="49">
        <v>5300</v>
      </c>
      <c r="L12" s="8">
        <v>5300</v>
      </c>
      <c r="M12" s="988">
        <v>3397.36</v>
      </c>
      <c r="N12" s="1001">
        <f t="shared" si="0"/>
        <v>64.1011320754717</v>
      </c>
    </row>
    <row r="13" spans="1:14" ht="15">
      <c r="A13" s="195">
        <v>625005</v>
      </c>
      <c r="B13" s="36"/>
      <c r="C13" s="221">
        <v>41</v>
      </c>
      <c r="D13" s="557" t="s">
        <v>75</v>
      </c>
      <c r="E13" s="42" t="s">
        <v>84</v>
      </c>
      <c r="F13" s="196">
        <v>1627</v>
      </c>
      <c r="G13" s="196">
        <v>1722</v>
      </c>
      <c r="H13" s="49">
        <v>1800</v>
      </c>
      <c r="I13" s="8">
        <v>1800</v>
      </c>
      <c r="J13" s="185">
        <v>1549</v>
      </c>
      <c r="K13" s="49">
        <v>1750</v>
      </c>
      <c r="L13" s="8">
        <v>1750</v>
      </c>
      <c r="M13" s="988">
        <v>1108.67</v>
      </c>
      <c r="N13" s="1004">
        <f t="shared" si="0"/>
        <v>63.35257142857143</v>
      </c>
    </row>
    <row r="14" spans="1:14" ht="15">
      <c r="A14" s="184">
        <v>625007</v>
      </c>
      <c r="B14" s="34"/>
      <c r="C14" s="352">
        <v>41</v>
      </c>
      <c r="D14" s="555" t="s">
        <v>75</v>
      </c>
      <c r="E14" s="509" t="s">
        <v>85</v>
      </c>
      <c r="F14" s="185">
        <v>8168</v>
      </c>
      <c r="G14" s="185">
        <v>8740</v>
      </c>
      <c r="H14" s="49">
        <v>8900</v>
      </c>
      <c r="I14" s="8">
        <v>8900</v>
      </c>
      <c r="J14" s="185">
        <v>8284</v>
      </c>
      <c r="K14" s="49">
        <v>8500</v>
      </c>
      <c r="L14" s="8">
        <v>8500</v>
      </c>
      <c r="M14" s="988">
        <v>6137.6</v>
      </c>
      <c r="N14" s="1004">
        <f t="shared" si="0"/>
        <v>72.20705882352941</v>
      </c>
    </row>
    <row r="15" spans="1:14" ht="15">
      <c r="A15" s="186">
        <v>627000</v>
      </c>
      <c r="B15" s="50"/>
      <c r="C15" s="140">
        <v>41</v>
      </c>
      <c r="D15" s="558" t="s">
        <v>75</v>
      </c>
      <c r="E15" s="560" t="s">
        <v>86</v>
      </c>
      <c r="F15" s="187">
        <v>419</v>
      </c>
      <c r="G15" s="187">
        <v>499</v>
      </c>
      <c r="H15" s="83">
        <v>600</v>
      </c>
      <c r="I15" s="10">
        <v>600</v>
      </c>
      <c r="J15" s="187">
        <v>498</v>
      </c>
      <c r="K15" s="83">
        <v>600</v>
      </c>
      <c r="L15" s="10">
        <v>600</v>
      </c>
      <c r="M15" s="989">
        <v>348.6</v>
      </c>
      <c r="N15" s="1004">
        <f t="shared" si="0"/>
        <v>58.1</v>
      </c>
    </row>
    <row r="16" spans="1:14" ht="15">
      <c r="A16" s="207">
        <v>631</v>
      </c>
      <c r="B16" s="77"/>
      <c r="C16" s="708"/>
      <c r="D16" s="554"/>
      <c r="E16" s="547" t="s">
        <v>349</v>
      </c>
      <c r="F16" s="178">
        <v>660</v>
      </c>
      <c r="G16" s="178">
        <v>462</v>
      </c>
      <c r="H16" s="5">
        <f>H17</f>
        <v>500</v>
      </c>
      <c r="I16" s="4">
        <f>I17</f>
        <v>500</v>
      </c>
      <c r="J16" s="178">
        <v>184</v>
      </c>
      <c r="K16" s="5">
        <f>K17</f>
        <v>300</v>
      </c>
      <c r="L16" s="4">
        <v>300</v>
      </c>
      <c r="M16" s="990">
        <f>M17</f>
        <v>159.68</v>
      </c>
      <c r="N16" s="1009">
        <f t="shared" si="0"/>
        <v>53.22666666666667</v>
      </c>
    </row>
    <row r="17" spans="1:14" ht="15">
      <c r="A17" s="209">
        <v>631001</v>
      </c>
      <c r="B17" s="79"/>
      <c r="C17" s="122">
        <v>41</v>
      </c>
      <c r="D17" s="554" t="s">
        <v>75</v>
      </c>
      <c r="E17" s="551" t="s">
        <v>350</v>
      </c>
      <c r="F17" s="240">
        <v>660</v>
      </c>
      <c r="G17" s="240">
        <v>462</v>
      </c>
      <c r="H17" s="80">
        <v>500</v>
      </c>
      <c r="I17" s="81">
        <v>500</v>
      </c>
      <c r="J17" s="180">
        <v>184</v>
      </c>
      <c r="K17" s="80">
        <v>300</v>
      </c>
      <c r="L17" s="81">
        <v>300</v>
      </c>
      <c r="M17" s="991">
        <v>159.68</v>
      </c>
      <c r="N17" s="1010">
        <f t="shared" si="0"/>
        <v>53.22666666666667</v>
      </c>
    </row>
    <row r="18" spans="1:14" ht="15">
      <c r="A18" s="177">
        <v>632</v>
      </c>
      <c r="B18" s="77"/>
      <c r="C18" s="86"/>
      <c r="D18" s="559"/>
      <c r="E18" s="548" t="s">
        <v>87</v>
      </c>
      <c r="F18" s="178">
        <f aca="true" t="shared" si="2" ref="F18:M18">SUM(F19:F23)</f>
        <v>6307</v>
      </c>
      <c r="G18" s="178">
        <f t="shared" si="2"/>
        <v>5920</v>
      </c>
      <c r="H18" s="5">
        <f t="shared" si="2"/>
        <v>5150</v>
      </c>
      <c r="I18" s="4">
        <f t="shared" si="2"/>
        <v>6420</v>
      </c>
      <c r="J18" s="178">
        <f t="shared" si="2"/>
        <v>6365</v>
      </c>
      <c r="K18" s="5">
        <f t="shared" si="2"/>
        <v>5850</v>
      </c>
      <c r="L18" s="4">
        <f t="shared" si="2"/>
        <v>6300</v>
      </c>
      <c r="M18" s="990">
        <f t="shared" si="2"/>
        <v>4775.45</v>
      </c>
      <c r="N18" s="983">
        <f t="shared" si="0"/>
        <v>75.80079365079365</v>
      </c>
    </row>
    <row r="19" spans="1:14" ht="15">
      <c r="A19" s="182">
        <v>632002</v>
      </c>
      <c r="B19" s="53"/>
      <c r="C19" s="88">
        <v>41</v>
      </c>
      <c r="D19" s="563" t="s">
        <v>75</v>
      </c>
      <c r="E19" s="549" t="s">
        <v>286</v>
      </c>
      <c r="F19" s="183">
        <v>408</v>
      </c>
      <c r="G19" s="183"/>
      <c r="H19" s="94"/>
      <c r="I19" s="6"/>
      <c r="J19" s="183"/>
      <c r="K19" s="94"/>
      <c r="L19" s="6"/>
      <c r="M19" s="992"/>
      <c r="N19" s="1001"/>
    </row>
    <row r="20" spans="1:14" ht="15" hidden="1">
      <c r="A20" s="184">
        <v>632001</v>
      </c>
      <c r="B20" s="34">
        <v>2</v>
      </c>
      <c r="C20" s="88"/>
      <c r="D20" s="564" t="s">
        <v>88</v>
      </c>
      <c r="E20" s="509" t="s">
        <v>90</v>
      </c>
      <c r="F20" s="185"/>
      <c r="G20" s="185"/>
      <c r="H20" s="49"/>
      <c r="I20" s="49"/>
      <c r="J20" s="185"/>
      <c r="K20" s="49"/>
      <c r="L20" s="49"/>
      <c r="M20" s="993"/>
      <c r="N20" s="1004"/>
    </row>
    <row r="21" spans="1:14" ht="15">
      <c r="A21" s="184">
        <v>632003</v>
      </c>
      <c r="B21" s="34">
        <v>1</v>
      </c>
      <c r="C21" s="88">
        <v>41</v>
      </c>
      <c r="D21" s="564" t="s">
        <v>88</v>
      </c>
      <c r="E21" s="509" t="s">
        <v>91</v>
      </c>
      <c r="F21" s="185">
        <v>3299</v>
      </c>
      <c r="G21" s="185">
        <v>3490</v>
      </c>
      <c r="H21" s="49">
        <v>2800</v>
      </c>
      <c r="I21" s="49">
        <v>3940</v>
      </c>
      <c r="J21" s="185">
        <v>3935</v>
      </c>
      <c r="K21" s="49">
        <v>3500</v>
      </c>
      <c r="L21" s="49">
        <v>3450</v>
      </c>
      <c r="M21" s="993">
        <v>2329.33</v>
      </c>
      <c r="N21" s="1005">
        <f>(100/L21)*M21</f>
        <v>67.51681159420289</v>
      </c>
    </row>
    <row r="22" spans="1:14" ht="15">
      <c r="A22" s="184">
        <v>632003</v>
      </c>
      <c r="B22" s="9">
        <v>2</v>
      </c>
      <c r="C22" s="709">
        <v>41</v>
      </c>
      <c r="D22" s="564" t="s">
        <v>88</v>
      </c>
      <c r="E22" s="509" t="s">
        <v>92</v>
      </c>
      <c r="F22" s="185">
        <v>2600</v>
      </c>
      <c r="G22" s="185">
        <v>2430</v>
      </c>
      <c r="H22" s="37">
        <v>2300</v>
      </c>
      <c r="I22" s="37">
        <v>2430</v>
      </c>
      <c r="J22" s="196">
        <v>2430</v>
      </c>
      <c r="K22" s="37">
        <v>2300</v>
      </c>
      <c r="L22" s="37">
        <v>2800</v>
      </c>
      <c r="M22" s="994">
        <v>2446.12</v>
      </c>
      <c r="N22" s="1005">
        <f>(100/L22)*M22</f>
        <v>87.36142857142856</v>
      </c>
    </row>
    <row r="23" spans="1:14" ht="15">
      <c r="A23" s="192">
        <v>632003</v>
      </c>
      <c r="B23" s="33">
        <v>3</v>
      </c>
      <c r="C23" s="219">
        <v>41</v>
      </c>
      <c r="D23" s="565" t="s">
        <v>88</v>
      </c>
      <c r="E23" s="560" t="s">
        <v>93</v>
      </c>
      <c r="F23" s="187"/>
      <c r="G23" s="187"/>
      <c r="H23" s="561">
        <v>50</v>
      </c>
      <c r="I23" s="24">
        <v>50</v>
      </c>
      <c r="J23" s="225"/>
      <c r="K23" s="561">
        <v>50</v>
      </c>
      <c r="L23" s="24">
        <v>50</v>
      </c>
      <c r="M23" s="995"/>
      <c r="N23" s="1001">
        <f>(100/L23)*M23</f>
        <v>0</v>
      </c>
    </row>
    <row r="24" spans="1:14" ht="15">
      <c r="A24" s="177">
        <v>633</v>
      </c>
      <c r="B24" s="77"/>
      <c r="C24" s="86"/>
      <c r="D24" s="559"/>
      <c r="E24" s="548" t="s">
        <v>94</v>
      </c>
      <c r="F24" s="178">
        <f aca="true" t="shared" si="3" ref="F24:M24">SUM(F25:F50)</f>
        <v>13118</v>
      </c>
      <c r="G24" s="178">
        <f t="shared" si="3"/>
        <v>12653</v>
      </c>
      <c r="H24" s="5">
        <f t="shared" si="3"/>
        <v>12200</v>
      </c>
      <c r="I24" s="5">
        <f t="shared" si="3"/>
        <v>14045</v>
      </c>
      <c r="J24" s="178">
        <f t="shared" si="3"/>
        <v>11932</v>
      </c>
      <c r="K24" s="5">
        <f t="shared" si="3"/>
        <v>27300</v>
      </c>
      <c r="L24" s="5">
        <f t="shared" si="3"/>
        <v>26000</v>
      </c>
      <c r="M24" s="986">
        <f t="shared" si="3"/>
        <v>8645.41</v>
      </c>
      <c r="N24" s="1009">
        <f>(100/L24)*M24</f>
        <v>33.251576923076925</v>
      </c>
    </row>
    <row r="25" spans="1:14" ht="15">
      <c r="A25" s="193">
        <v>633001</v>
      </c>
      <c r="B25" s="23"/>
      <c r="C25" s="221">
        <v>41</v>
      </c>
      <c r="D25" s="566" t="s">
        <v>75</v>
      </c>
      <c r="E25" s="562" t="s">
        <v>95</v>
      </c>
      <c r="F25" s="194">
        <v>170</v>
      </c>
      <c r="G25" s="194"/>
      <c r="H25" s="54"/>
      <c r="I25" s="22">
        <v>1350</v>
      </c>
      <c r="J25" s="194">
        <v>1343</v>
      </c>
      <c r="K25" s="54"/>
      <c r="L25" s="22"/>
      <c r="M25" s="987"/>
      <c r="N25" s="1001"/>
    </row>
    <row r="26" spans="1:14" ht="15">
      <c r="A26" s="184">
        <v>633002</v>
      </c>
      <c r="B26" s="9"/>
      <c r="C26" s="352">
        <v>41</v>
      </c>
      <c r="D26" s="557" t="s">
        <v>75</v>
      </c>
      <c r="E26" s="509" t="s">
        <v>96</v>
      </c>
      <c r="F26" s="185">
        <v>2790</v>
      </c>
      <c r="G26" s="185">
        <v>670</v>
      </c>
      <c r="H26" s="49">
        <v>3000</v>
      </c>
      <c r="I26" s="8">
        <v>1760</v>
      </c>
      <c r="J26" s="185">
        <v>1760</v>
      </c>
      <c r="K26" s="49">
        <v>3000</v>
      </c>
      <c r="L26" s="8">
        <v>450</v>
      </c>
      <c r="M26" s="988">
        <v>1.2</v>
      </c>
      <c r="N26" s="1004">
        <f>(100/L26)*M26</f>
        <v>0.26666666666666666</v>
      </c>
    </row>
    <row r="27" spans="1:14" ht="15">
      <c r="A27" s="184">
        <v>633004</v>
      </c>
      <c r="B27" s="36">
        <v>1</v>
      </c>
      <c r="C27" s="14">
        <v>41</v>
      </c>
      <c r="D27" s="555" t="s">
        <v>75</v>
      </c>
      <c r="E27" s="42" t="s">
        <v>386</v>
      </c>
      <c r="F27" s="196">
        <v>550</v>
      </c>
      <c r="G27" s="196"/>
      <c r="H27" s="37"/>
      <c r="I27" s="37"/>
      <c r="J27" s="196"/>
      <c r="K27" s="37"/>
      <c r="L27" s="8"/>
      <c r="M27" s="994"/>
      <c r="N27" s="1004"/>
    </row>
    <row r="28" spans="1:14" ht="15">
      <c r="A28" s="184">
        <v>633004</v>
      </c>
      <c r="B28" s="9">
        <v>2</v>
      </c>
      <c r="C28" s="221">
        <v>41</v>
      </c>
      <c r="D28" s="557" t="s">
        <v>75</v>
      </c>
      <c r="E28" s="509" t="s">
        <v>97</v>
      </c>
      <c r="F28" s="185">
        <v>383</v>
      </c>
      <c r="G28" s="185">
        <v>997</v>
      </c>
      <c r="H28" s="49">
        <v>1000</v>
      </c>
      <c r="I28" s="8">
        <v>1000</v>
      </c>
      <c r="J28" s="185">
        <v>482</v>
      </c>
      <c r="K28" s="49">
        <v>1000</v>
      </c>
      <c r="L28" s="8">
        <v>1000</v>
      </c>
      <c r="M28" s="988">
        <v>762.07</v>
      </c>
      <c r="N28" s="1004">
        <f>(100/L28)*M28</f>
        <v>76.20700000000001</v>
      </c>
    </row>
    <row r="29" spans="1:14" ht="15">
      <c r="A29" s="184">
        <v>633004</v>
      </c>
      <c r="B29" s="9">
        <v>3</v>
      </c>
      <c r="C29" s="352">
        <v>41</v>
      </c>
      <c r="D29" s="557" t="s">
        <v>75</v>
      </c>
      <c r="E29" s="359" t="s">
        <v>98</v>
      </c>
      <c r="F29" s="185"/>
      <c r="G29" s="185"/>
      <c r="H29" s="49">
        <v>200</v>
      </c>
      <c r="I29" s="8">
        <v>200</v>
      </c>
      <c r="J29" s="185"/>
      <c r="K29" s="49">
        <v>200</v>
      </c>
      <c r="L29" s="8">
        <v>200</v>
      </c>
      <c r="M29" s="988"/>
      <c r="N29" s="1001"/>
    </row>
    <row r="30" spans="1:14" ht="15">
      <c r="A30" s="184">
        <v>633006</v>
      </c>
      <c r="B30" s="9">
        <v>1</v>
      </c>
      <c r="C30" s="14">
        <v>41</v>
      </c>
      <c r="D30" s="555" t="s">
        <v>75</v>
      </c>
      <c r="E30" s="359" t="s">
        <v>99</v>
      </c>
      <c r="F30" s="185">
        <v>824</v>
      </c>
      <c r="G30" s="185">
        <v>1670</v>
      </c>
      <c r="H30" s="49">
        <v>1200</v>
      </c>
      <c r="I30" s="8">
        <v>1200</v>
      </c>
      <c r="J30" s="185">
        <v>1190</v>
      </c>
      <c r="K30" s="49">
        <v>1200</v>
      </c>
      <c r="L30" s="8">
        <v>1200</v>
      </c>
      <c r="M30" s="988">
        <v>444.56</v>
      </c>
      <c r="N30" s="1004">
        <f aca="true" t="shared" si="4" ref="N30:N41">(100/L30)*M30</f>
        <v>37.04666666666667</v>
      </c>
    </row>
    <row r="31" spans="1:14" ht="15">
      <c r="A31" s="184">
        <v>633006</v>
      </c>
      <c r="B31" s="9">
        <v>2</v>
      </c>
      <c r="C31" s="221">
        <v>41</v>
      </c>
      <c r="D31" s="557" t="s">
        <v>75</v>
      </c>
      <c r="E31" s="359" t="s">
        <v>100</v>
      </c>
      <c r="F31" s="185">
        <v>1992</v>
      </c>
      <c r="G31" s="185">
        <v>1722</v>
      </c>
      <c r="H31" s="49">
        <v>1700</v>
      </c>
      <c r="I31" s="8">
        <v>2220</v>
      </c>
      <c r="J31" s="185">
        <v>2215</v>
      </c>
      <c r="K31" s="49">
        <v>2000</v>
      </c>
      <c r="L31" s="8">
        <v>2000</v>
      </c>
      <c r="M31" s="988">
        <v>1192.28</v>
      </c>
      <c r="N31" s="1004">
        <f t="shared" si="4"/>
        <v>59.614000000000004</v>
      </c>
    </row>
    <row r="32" spans="1:14" ht="15">
      <c r="A32" s="184">
        <v>633006</v>
      </c>
      <c r="B32" s="9">
        <v>3</v>
      </c>
      <c r="C32" s="352">
        <v>41</v>
      </c>
      <c r="D32" s="557" t="s">
        <v>75</v>
      </c>
      <c r="E32" s="359" t="s">
        <v>363</v>
      </c>
      <c r="F32" s="185">
        <v>400</v>
      </c>
      <c r="G32" s="185">
        <v>350</v>
      </c>
      <c r="H32" s="49">
        <v>500</v>
      </c>
      <c r="I32" s="8">
        <v>500</v>
      </c>
      <c r="J32" s="185">
        <v>229</v>
      </c>
      <c r="K32" s="49">
        <v>500</v>
      </c>
      <c r="L32" s="8">
        <v>500</v>
      </c>
      <c r="M32" s="988">
        <v>68.51</v>
      </c>
      <c r="N32" s="1004">
        <f t="shared" si="4"/>
        <v>13.702000000000002</v>
      </c>
    </row>
    <row r="33" spans="1:14" ht="15">
      <c r="A33" s="184">
        <v>633006</v>
      </c>
      <c r="B33" s="9">
        <v>4</v>
      </c>
      <c r="C33" s="14">
        <v>41</v>
      </c>
      <c r="D33" s="555" t="s">
        <v>75</v>
      </c>
      <c r="E33" s="359" t="s">
        <v>102</v>
      </c>
      <c r="F33" s="185">
        <v>10</v>
      </c>
      <c r="G33" s="185">
        <v>28</v>
      </c>
      <c r="H33" s="49">
        <v>50</v>
      </c>
      <c r="I33" s="8">
        <v>50</v>
      </c>
      <c r="J33" s="185">
        <v>18</v>
      </c>
      <c r="K33" s="49">
        <v>50</v>
      </c>
      <c r="L33" s="8">
        <v>100</v>
      </c>
      <c r="M33" s="988">
        <v>83.42</v>
      </c>
      <c r="N33" s="1004">
        <f t="shared" si="4"/>
        <v>83.42</v>
      </c>
    </row>
    <row r="34" spans="1:14" ht="15">
      <c r="A34" s="184">
        <v>633006</v>
      </c>
      <c r="B34" s="9">
        <v>5</v>
      </c>
      <c r="C34" s="14">
        <v>41</v>
      </c>
      <c r="D34" s="557" t="s">
        <v>75</v>
      </c>
      <c r="E34" s="359" t="s">
        <v>103</v>
      </c>
      <c r="F34" s="185">
        <v>10</v>
      </c>
      <c r="G34" s="185"/>
      <c r="H34" s="49">
        <v>30</v>
      </c>
      <c r="I34" s="8">
        <v>30</v>
      </c>
      <c r="J34" s="185">
        <v>9</v>
      </c>
      <c r="K34" s="49">
        <v>30</v>
      </c>
      <c r="L34" s="8">
        <v>30</v>
      </c>
      <c r="M34" s="988"/>
      <c r="N34" s="1004">
        <f t="shared" si="4"/>
        <v>0</v>
      </c>
    </row>
    <row r="35" spans="1:14" ht="15">
      <c r="A35" s="184">
        <v>633006</v>
      </c>
      <c r="B35" s="9">
        <v>6</v>
      </c>
      <c r="C35" s="221">
        <v>41</v>
      </c>
      <c r="D35" s="556" t="s">
        <v>88</v>
      </c>
      <c r="E35" s="510" t="s">
        <v>104</v>
      </c>
      <c r="F35" s="185">
        <v>62</v>
      </c>
      <c r="G35" s="185">
        <v>284</v>
      </c>
      <c r="H35" s="49">
        <v>150</v>
      </c>
      <c r="I35" s="8">
        <v>150</v>
      </c>
      <c r="J35" s="185">
        <v>5</v>
      </c>
      <c r="K35" s="49">
        <v>150</v>
      </c>
      <c r="L35" s="8">
        <v>150</v>
      </c>
      <c r="M35" s="988">
        <v>33.3</v>
      </c>
      <c r="N35" s="1004">
        <f t="shared" si="4"/>
        <v>22.199999999999996</v>
      </c>
    </row>
    <row r="36" spans="1:14" ht="15">
      <c r="A36" s="184">
        <v>633006</v>
      </c>
      <c r="B36" s="34">
        <v>7</v>
      </c>
      <c r="C36" s="352">
        <v>41</v>
      </c>
      <c r="D36" s="557" t="s">
        <v>75</v>
      </c>
      <c r="E36" s="509" t="s">
        <v>105</v>
      </c>
      <c r="F36" s="185">
        <v>1451</v>
      </c>
      <c r="G36" s="185">
        <v>1211</v>
      </c>
      <c r="H36" s="49">
        <v>600</v>
      </c>
      <c r="I36" s="49">
        <v>785</v>
      </c>
      <c r="J36" s="185">
        <v>781</v>
      </c>
      <c r="K36" s="49">
        <v>600</v>
      </c>
      <c r="L36" s="49">
        <v>600</v>
      </c>
      <c r="M36" s="993">
        <v>190.72</v>
      </c>
      <c r="N36" s="1004">
        <f t="shared" si="4"/>
        <v>31.786666666666665</v>
      </c>
    </row>
    <row r="37" spans="1:14" ht="15">
      <c r="A37" s="184">
        <v>633006</v>
      </c>
      <c r="B37" s="34">
        <v>8</v>
      </c>
      <c r="C37" s="14">
        <v>41</v>
      </c>
      <c r="D37" s="557" t="s">
        <v>106</v>
      </c>
      <c r="E37" s="509" t="s">
        <v>362</v>
      </c>
      <c r="F37" s="185">
        <v>396</v>
      </c>
      <c r="G37" s="185">
        <v>554</v>
      </c>
      <c r="H37" s="49">
        <v>500</v>
      </c>
      <c r="I37" s="49">
        <v>540</v>
      </c>
      <c r="J37" s="185">
        <v>531</v>
      </c>
      <c r="K37" s="49">
        <v>670</v>
      </c>
      <c r="L37" s="49">
        <v>670</v>
      </c>
      <c r="M37" s="993">
        <v>635.14</v>
      </c>
      <c r="N37" s="1004">
        <f t="shared" si="4"/>
        <v>94.79701492537312</v>
      </c>
    </row>
    <row r="38" spans="1:14" ht="15">
      <c r="A38" s="184">
        <v>633006</v>
      </c>
      <c r="B38" s="34">
        <v>9</v>
      </c>
      <c r="C38" s="221">
        <v>41</v>
      </c>
      <c r="D38" s="557" t="s">
        <v>75</v>
      </c>
      <c r="E38" s="509" t="s">
        <v>364</v>
      </c>
      <c r="F38" s="185">
        <v>220</v>
      </c>
      <c r="G38" s="185"/>
      <c r="H38" s="49">
        <v>50</v>
      </c>
      <c r="I38" s="49">
        <v>50</v>
      </c>
      <c r="J38" s="185"/>
      <c r="K38" s="49">
        <v>100</v>
      </c>
      <c r="L38" s="49">
        <v>100</v>
      </c>
      <c r="M38" s="993"/>
      <c r="N38" s="1005">
        <f t="shared" si="4"/>
        <v>0</v>
      </c>
    </row>
    <row r="39" spans="1:14" ht="15">
      <c r="A39" s="184">
        <v>633006</v>
      </c>
      <c r="B39" s="34">
        <v>10</v>
      </c>
      <c r="C39" s="352">
        <v>41</v>
      </c>
      <c r="D39" s="557" t="s">
        <v>387</v>
      </c>
      <c r="E39" s="509" t="s">
        <v>489</v>
      </c>
      <c r="F39" s="185">
        <v>136</v>
      </c>
      <c r="G39" s="185"/>
      <c r="H39" s="49"/>
      <c r="I39" s="49"/>
      <c r="J39" s="185"/>
      <c r="K39" s="49">
        <v>9000</v>
      </c>
      <c r="L39" s="49">
        <v>9000</v>
      </c>
      <c r="M39" s="993">
        <v>1574.84</v>
      </c>
      <c r="N39" s="1005">
        <f t="shared" si="4"/>
        <v>17.49822222222222</v>
      </c>
    </row>
    <row r="40" spans="1:14" ht="15">
      <c r="A40" s="184">
        <v>633006</v>
      </c>
      <c r="B40" s="9">
        <v>12</v>
      </c>
      <c r="C40" s="14">
        <v>41</v>
      </c>
      <c r="D40" s="557" t="s">
        <v>106</v>
      </c>
      <c r="E40" s="509" t="s">
        <v>107</v>
      </c>
      <c r="F40" s="185">
        <v>120</v>
      </c>
      <c r="G40" s="185"/>
      <c r="H40" s="49">
        <v>50</v>
      </c>
      <c r="I40" s="8">
        <v>50</v>
      </c>
      <c r="J40" s="185"/>
      <c r="K40" s="49">
        <v>50</v>
      </c>
      <c r="L40" s="8">
        <v>50</v>
      </c>
      <c r="M40" s="988"/>
      <c r="N40" s="1001">
        <f t="shared" si="4"/>
        <v>0</v>
      </c>
    </row>
    <row r="41" spans="1:14" ht="15">
      <c r="A41" s="182">
        <v>633006</v>
      </c>
      <c r="B41" s="53">
        <v>13</v>
      </c>
      <c r="C41" s="221">
        <v>41</v>
      </c>
      <c r="D41" s="567" t="s">
        <v>108</v>
      </c>
      <c r="E41" s="549" t="s">
        <v>109</v>
      </c>
      <c r="F41" s="183">
        <v>45</v>
      </c>
      <c r="G41" s="183">
        <v>778</v>
      </c>
      <c r="H41" s="94">
        <v>100</v>
      </c>
      <c r="I41" s="6">
        <v>100</v>
      </c>
      <c r="J41" s="183"/>
      <c r="K41" s="94">
        <v>5000</v>
      </c>
      <c r="L41" s="6">
        <v>5000</v>
      </c>
      <c r="M41" s="992">
        <v>120</v>
      </c>
      <c r="N41" s="1004">
        <f t="shared" si="4"/>
        <v>2.4</v>
      </c>
    </row>
    <row r="42" spans="1:14" ht="15">
      <c r="A42" s="182">
        <v>633006</v>
      </c>
      <c r="B42" s="53">
        <v>14</v>
      </c>
      <c r="C42" s="352">
        <v>41</v>
      </c>
      <c r="D42" s="567" t="s">
        <v>134</v>
      </c>
      <c r="E42" s="549" t="s">
        <v>365</v>
      </c>
      <c r="F42" s="183"/>
      <c r="G42" s="183">
        <v>138</v>
      </c>
      <c r="H42" s="94"/>
      <c r="I42" s="6"/>
      <c r="J42" s="183"/>
      <c r="K42" s="94"/>
      <c r="L42" s="6"/>
      <c r="M42" s="992"/>
      <c r="N42" s="1004"/>
    </row>
    <row r="43" spans="1:14" ht="15">
      <c r="A43" s="182">
        <v>633006</v>
      </c>
      <c r="B43" s="53">
        <v>15</v>
      </c>
      <c r="C43" s="14">
        <v>41</v>
      </c>
      <c r="D43" s="567" t="s">
        <v>75</v>
      </c>
      <c r="E43" s="549" t="s">
        <v>388</v>
      </c>
      <c r="F43" s="183">
        <v>424</v>
      </c>
      <c r="G43" s="183"/>
      <c r="H43" s="94"/>
      <c r="I43" s="6"/>
      <c r="J43" s="183"/>
      <c r="K43" s="94"/>
      <c r="L43" s="6"/>
      <c r="M43" s="992"/>
      <c r="N43" s="1005"/>
    </row>
    <row r="44" spans="1:14" ht="15">
      <c r="A44" s="184">
        <v>633009</v>
      </c>
      <c r="B44" s="9">
        <v>1</v>
      </c>
      <c r="C44" s="14">
        <v>41</v>
      </c>
      <c r="D44" s="557" t="s">
        <v>75</v>
      </c>
      <c r="E44" s="509" t="s">
        <v>110</v>
      </c>
      <c r="F44" s="183">
        <v>538</v>
      </c>
      <c r="G44" s="183">
        <v>564</v>
      </c>
      <c r="H44" s="49">
        <v>500</v>
      </c>
      <c r="I44" s="8">
        <v>500</v>
      </c>
      <c r="J44" s="185">
        <v>315</v>
      </c>
      <c r="K44" s="49">
        <v>500</v>
      </c>
      <c r="L44" s="8">
        <v>500</v>
      </c>
      <c r="M44" s="988">
        <v>339.21</v>
      </c>
      <c r="N44" s="1001">
        <f>(100/L44)*M44</f>
        <v>67.842</v>
      </c>
    </row>
    <row r="45" spans="1:14" ht="15">
      <c r="A45" s="182">
        <v>633010</v>
      </c>
      <c r="B45" s="53"/>
      <c r="C45" s="88">
        <v>41</v>
      </c>
      <c r="D45" s="567" t="s">
        <v>75</v>
      </c>
      <c r="E45" s="549" t="s">
        <v>111</v>
      </c>
      <c r="F45" s="183">
        <v>784</v>
      </c>
      <c r="G45" s="183">
        <v>1149</v>
      </c>
      <c r="H45" s="94">
        <v>800</v>
      </c>
      <c r="I45" s="6">
        <v>800</v>
      </c>
      <c r="J45" s="183">
        <v>439</v>
      </c>
      <c r="K45" s="94">
        <v>800</v>
      </c>
      <c r="L45" s="6">
        <v>800</v>
      </c>
      <c r="M45" s="992">
        <v>213</v>
      </c>
      <c r="N45" s="1001">
        <f>(100/L45)*M45</f>
        <v>26.625</v>
      </c>
    </row>
    <row r="46" spans="1:14" ht="15">
      <c r="A46" s="188">
        <v>633011</v>
      </c>
      <c r="B46" s="85"/>
      <c r="C46" s="710">
        <v>41</v>
      </c>
      <c r="D46" s="568" t="s">
        <v>75</v>
      </c>
      <c r="E46" s="570" t="s">
        <v>112</v>
      </c>
      <c r="F46" s="189">
        <v>46</v>
      </c>
      <c r="G46" s="189">
        <v>16</v>
      </c>
      <c r="H46" s="569">
        <v>70</v>
      </c>
      <c r="I46" s="56">
        <v>70</v>
      </c>
      <c r="J46" s="189">
        <v>12</v>
      </c>
      <c r="K46" s="569">
        <v>50</v>
      </c>
      <c r="L46" s="56">
        <v>50</v>
      </c>
      <c r="M46" s="996"/>
      <c r="N46" s="1007">
        <f>(100/L46)*M46</f>
        <v>0</v>
      </c>
    </row>
    <row r="47" spans="1:14" ht="15">
      <c r="A47" s="358">
        <v>633013</v>
      </c>
      <c r="B47" s="304"/>
      <c r="C47" s="14">
        <v>41</v>
      </c>
      <c r="D47" s="568" t="s">
        <v>75</v>
      </c>
      <c r="E47" s="646" t="s">
        <v>389</v>
      </c>
      <c r="F47" s="189">
        <v>369</v>
      </c>
      <c r="G47" s="189">
        <v>1342</v>
      </c>
      <c r="H47" s="188">
        <v>600</v>
      </c>
      <c r="I47" s="56">
        <v>1070</v>
      </c>
      <c r="J47" s="189">
        <v>1069</v>
      </c>
      <c r="K47" s="569">
        <v>1000</v>
      </c>
      <c r="L47" s="56">
        <v>2200</v>
      </c>
      <c r="M47" s="996">
        <v>2008.41</v>
      </c>
      <c r="N47" s="1007">
        <f>(100/L47)*M47</f>
        <v>91.29136363636364</v>
      </c>
    </row>
    <row r="48" spans="1:14" ht="15">
      <c r="A48" s="188">
        <v>633015</v>
      </c>
      <c r="B48" s="357"/>
      <c r="C48" s="221">
        <v>41</v>
      </c>
      <c r="D48" s="568" t="s">
        <v>75</v>
      </c>
      <c r="E48" s="646" t="s">
        <v>409</v>
      </c>
      <c r="F48" s="263"/>
      <c r="G48" s="263">
        <v>95</v>
      </c>
      <c r="H48" s="200">
        <v>100</v>
      </c>
      <c r="I48" s="15">
        <v>100</v>
      </c>
      <c r="J48" s="263">
        <v>15</v>
      </c>
      <c r="K48" s="610">
        <v>100</v>
      </c>
      <c r="L48" s="12">
        <v>100</v>
      </c>
      <c r="M48" s="997">
        <v>20</v>
      </c>
      <c r="N48" s="1007">
        <f>(100/L48)*M48</f>
        <v>20</v>
      </c>
    </row>
    <row r="49" spans="1:14" ht="15" hidden="1">
      <c r="A49" s="303">
        <v>633015</v>
      </c>
      <c r="B49" s="511"/>
      <c r="C49" s="352">
        <v>41</v>
      </c>
      <c r="D49" s="572" t="s">
        <v>75</v>
      </c>
      <c r="E49" s="571" t="s">
        <v>432</v>
      </c>
      <c r="F49" s="189"/>
      <c r="G49" s="189"/>
      <c r="H49" s="188"/>
      <c r="I49" s="56"/>
      <c r="J49" s="189"/>
      <c r="K49" s="200"/>
      <c r="L49" s="12"/>
      <c r="M49" s="997"/>
      <c r="N49" s="1006"/>
    </row>
    <row r="50" spans="1:14" ht="15">
      <c r="A50" s="192">
        <v>633016</v>
      </c>
      <c r="B50" s="33"/>
      <c r="C50" s="352">
        <v>41</v>
      </c>
      <c r="D50" s="558" t="s">
        <v>113</v>
      </c>
      <c r="E50" s="560" t="s">
        <v>114</v>
      </c>
      <c r="F50" s="187">
        <v>1398</v>
      </c>
      <c r="G50" s="187">
        <v>1085</v>
      </c>
      <c r="H50" s="561">
        <v>1000</v>
      </c>
      <c r="I50" s="24">
        <v>1520</v>
      </c>
      <c r="J50" s="225">
        <v>1519</v>
      </c>
      <c r="K50" s="561">
        <v>1300</v>
      </c>
      <c r="L50" s="10">
        <v>1300</v>
      </c>
      <c r="M50" s="989">
        <v>958.75</v>
      </c>
      <c r="N50" s="1007">
        <f aca="true" t="shared" si="5" ref="N50:N58">(100/L50)*M50</f>
        <v>73.75</v>
      </c>
    </row>
    <row r="51" spans="1:14" ht="15">
      <c r="A51" s="177">
        <v>634</v>
      </c>
      <c r="B51" s="77"/>
      <c r="C51" s="712"/>
      <c r="D51" s="586"/>
      <c r="E51" s="735" t="s">
        <v>115</v>
      </c>
      <c r="F51" s="178">
        <f aca="true" t="shared" si="6" ref="F51:M51">SUM(F52:F60)</f>
        <v>10849</v>
      </c>
      <c r="G51" s="178">
        <f t="shared" si="6"/>
        <v>10649</v>
      </c>
      <c r="H51" s="5">
        <f t="shared" si="6"/>
        <v>9632</v>
      </c>
      <c r="I51" s="4">
        <f t="shared" si="6"/>
        <v>13050</v>
      </c>
      <c r="J51" s="178">
        <f t="shared" si="6"/>
        <v>12499</v>
      </c>
      <c r="K51" s="5">
        <f t="shared" si="6"/>
        <v>10942</v>
      </c>
      <c r="L51" s="4">
        <f t="shared" si="6"/>
        <v>10982</v>
      </c>
      <c r="M51" s="990">
        <f t="shared" si="6"/>
        <v>5291.86</v>
      </c>
      <c r="N51" s="1009">
        <f t="shared" si="5"/>
        <v>48.18666909488253</v>
      </c>
    </row>
    <row r="52" spans="1:14" ht="15">
      <c r="A52" s="182">
        <v>634001</v>
      </c>
      <c r="B52" s="53">
        <v>1</v>
      </c>
      <c r="C52" s="696">
        <v>41</v>
      </c>
      <c r="D52" s="566" t="s">
        <v>116</v>
      </c>
      <c r="E52" s="562" t="s">
        <v>117</v>
      </c>
      <c r="F52" s="183">
        <v>1949</v>
      </c>
      <c r="G52" s="183">
        <v>1717</v>
      </c>
      <c r="H52" s="94">
        <v>2000</v>
      </c>
      <c r="I52" s="6">
        <v>2810</v>
      </c>
      <c r="J52" s="183">
        <v>2804</v>
      </c>
      <c r="K52" s="94">
        <v>2500</v>
      </c>
      <c r="L52" s="6">
        <v>2500</v>
      </c>
      <c r="M52" s="992">
        <v>1557.87</v>
      </c>
      <c r="N52" s="1007">
        <f t="shared" si="5"/>
        <v>62.3148</v>
      </c>
    </row>
    <row r="53" spans="1:14" ht="15">
      <c r="A53" s="184">
        <v>634001</v>
      </c>
      <c r="B53" s="34">
        <v>2</v>
      </c>
      <c r="C53" s="14">
        <v>41</v>
      </c>
      <c r="D53" s="567" t="s">
        <v>116</v>
      </c>
      <c r="E53" s="509" t="s">
        <v>118</v>
      </c>
      <c r="F53" s="185">
        <v>2481</v>
      </c>
      <c r="G53" s="185">
        <v>3723</v>
      </c>
      <c r="H53" s="49">
        <v>3000</v>
      </c>
      <c r="I53" s="8">
        <v>3000</v>
      </c>
      <c r="J53" s="185">
        <v>2644</v>
      </c>
      <c r="K53" s="49">
        <v>3000</v>
      </c>
      <c r="L53" s="8">
        <v>3000</v>
      </c>
      <c r="M53" s="988">
        <v>1977.46</v>
      </c>
      <c r="N53" s="1007">
        <f t="shared" si="5"/>
        <v>65.91533333333334</v>
      </c>
    </row>
    <row r="54" spans="1:14" ht="15">
      <c r="A54" s="184">
        <v>634001</v>
      </c>
      <c r="B54" s="34">
        <v>3</v>
      </c>
      <c r="C54" s="14">
        <v>41</v>
      </c>
      <c r="D54" s="567" t="s">
        <v>116</v>
      </c>
      <c r="E54" s="509" t="s">
        <v>119</v>
      </c>
      <c r="F54" s="185">
        <v>58</v>
      </c>
      <c r="G54" s="185">
        <v>15</v>
      </c>
      <c r="H54" s="49">
        <v>120</v>
      </c>
      <c r="I54" s="8">
        <v>120</v>
      </c>
      <c r="J54" s="185">
        <v>23</v>
      </c>
      <c r="K54" s="49">
        <v>120</v>
      </c>
      <c r="L54" s="8">
        <v>120</v>
      </c>
      <c r="M54" s="988">
        <v>14.9</v>
      </c>
      <c r="N54" s="1007">
        <f t="shared" si="5"/>
        <v>12.416666666666668</v>
      </c>
    </row>
    <row r="55" spans="1:14" ht="15">
      <c r="A55" s="184">
        <v>634002</v>
      </c>
      <c r="B55" s="34">
        <v>1</v>
      </c>
      <c r="C55" s="88">
        <v>41</v>
      </c>
      <c r="D55" s="567" t="s">
        <v>116</v>
      </c>
      <c r="E55" s="509" t="s">
        <v>120</v>
      </c>
      <c r="F55" s="185">
        <v>236</v>
      </c>
      <c r="G55" s="185">
        <v>1566</v>
      </c>
      <c r="H55" s="49">
        <v>200</v>
      </c>
      <c r="I55" s="8">
        <v>1390</v>
      </c>
      <c r="J55" s="185">
        <v>1385</v>
      </c>
      <c r="K55" s="49">
        <v>1000</v>
      </c>
      <c r="L55" s="8">
        <v>1000</v>
      </c>
      <c r="M55" s="988">
        <v>833.26</v>
      </c>
      <c r="N55" s="1007">
        <f t="shared" si="5"/>
        <v>83.32600000000001</v>
      </c>
    </row>
    <row r="56" spans="1:14" ht="15">
      <c r="A56" s="184">
        <v>634002</v>
      </c>
      <c r="B56" s="34">
        <v>2</v>
      </c>
      <c r="C56" s="710">
        <v>41</v>
      </c>
      <c r="D56" s="567" t="s">
        <v>116</v>
      </c>
      <c r="E56" s="509" t="s">
        <v>121</v>
      </c>
      <c r="F56" s="185">
        <v>5185</v>
      </c>
      <c r="G56" s="185">
        <v>2405</v>
      </c>
      <c r="H56" s="49">
        <v>3500</v>
      </c>
      <c r="I56" s="8">
        <v>4500</v>
      </c>
      <c r="J56" s="185">
        <v>4452</v>
      </c>
      <c r="K56" s="49">
        <v>3500</v>
      </c>
      <c r="L56" s="8">
        <v>3500</v>
      </c>
      <c r="M56" s="988">
        <v>451.41</v>
      </c>
      <c r="N56" s="1007">
        <f t="shared" si="5"/>
        <v>12.897428571428572</v>
      </c>
    </row>
    <row r="57" spans="1:14" ht="15">
      <c r="A57" s="184">
        <v>634003</v>
      </c>
      <c r="B57" s="9">
        <v>1</v>
      </c>
      <c r="C57" s="709">
        <v>41</v>
      </c>
      <c r="D57" s="567" t="s">
        <v>116</v>
      </c>
      <c r="E57" s="509" t="s">
        <v>122</v>
      </c>
      <c r="F57" s="185">
        <v>629</v>
      </c>
      <c r="G57" s="185">
        <v>833</v>
      </c>
      <c r="H57" s="49">
        <v>432</v>
      </c>
      <c r="I57" s="8">
        <v>840</v>
      </c>
      <c r="J57" s="185">
        <v>833</v>
      </c>
      <c r="K57" s="49">
        <v>432</v>
      </c>
      <c r="L57" s="8">
        <v>432</v>
      </c>
      <c r="M57" s="988">
        <v>92.04</v>
      </c>
      <c r="N57" s="1007">
        <f t="shared" si="5"/>
        <v>21.305555555555557</v>
      </c>
    </row>
    <row r="58" spans="1:14" ht="14.25" customHeight="1">
      <c r="A58" s="184">
        <v>634003</v>
      </c>
      <c r="B58" s="9">
        <v>2</v>
      </c>
      <c r="C58" s="709">
        <v>41</v>
      </c>
      <c r="D58" s="567" t="s">
        <v>116</v>
      </c>
      <c r="E58" s="509" t="s">
        <v>123</v>
      </c>
      <c r="F58" s="185">
        <v>254</v>
      </c>
      <c r="G58" s="185">
        <v>254</v>
      </c>
      <c r="H58" s="49">
        <v>280</v>
      </c>
      <c r="I58" s="8">
        <v>280</v>
      </c>
      <c r="J58" s="185">
        <v>255</v>
      </c>
      <c r="K58" s="49">
        <v>280</v>
      </c>
      <c r="L58" s="8">
        <v>280</v>
      </c>
      <c r="M58" s="988">
        <v>252.42</v>
      </c>
      <c r="N58" s="1007">
        <f t="shared" si="5"/>
        <v>90.14999999999999</v>
      </c>
    </row>
    <row r="59" spans="1:14" ht="15" hidden="1">
      <c r="A59" s="216">
        <v>634002</v>
      </c>
      <c r="B59" s="84"/>
      <c r="C59" s="40"/>
      <c r="D59" s="567" t="s">
        <v>116</v>
      </c>
      <c r="E59" s="510" t="s">
        <v>124</v>
      </c>
      <c r="F59" s="226"/>
      <c r="G59" s="226"/>
      <c r="H59" s="55">
        <v>0</v>
      </c>
      <c r="I59" s="25">
        <v>0</v>
      </c>
      <c r="J59" s="226"/>
      <c r="K59" s="55">
        <v>0</v>
      </c>
      <c r="L59" s="25">
        <v>0</v>
      </c>
      <c r="M59" s="998"/>
      <c r="N59" s="1001"/>
    </row>
    <row r="60" spans="1:14" ht="15">
      <c r="A60" s="192">
        <v>634005</v>
      </c>
      <c r="B60" s="82"/>
      <c r="C60" s="40">
        <v>41</v>
      </c>
      <c r="D60" s="555" t="s">
        <v>116</v>
      </c>
      <c r="E60" s="560" t="s">
        <v>125</v>
      </c>
      <c r="F60" s="225">
        <v>57</v>
      </c>
      <c r="G60" s="225">
        <v>136</v>
      </c>
      <c r="H60" s="561">
        <v>100</v>
      </c>
      <c r="I60" s="24">
        <v>110</v>
      </c>
      <c r="J60" s="225">
        <v>103</v>
      </c>
      <c r="K60" s="561">
        <v>110</v>
      </c>
      <c r="L60" s="24">
        <v>150</v>
      </c>
      <c r="M60" s="995">
        <v>112.5</v>
      </c>
      <c r="N60" s="1007">
        <f aca="true" t="shared" si="7" ref="N60:N65">(100/L60)*M60</f>
        <v>75</v>
      </c>
    </row>
    <row r="61" spans="1:14" ht="15">
      <c r="A61" s="177">
        <v>635</v>
      </c>
      <c r="B61" s="3"/>
      <c r="C61" s="86"/>
      <c r="D61" s="559"/>
      <c r="E61" s="548" t="s">
        <v>126</v>
      </c>
      <c r="F61" s="178">
        <f aca="true" t="shared" si="8" ref="F61:M61">SUM(F62:F70)</f>
        <v>2853</v>
      </c>
      <c r="G61" s="178">
        <f t="shared" si="8"/>
        <v>5799</v>
      </c>
      <c r="H61" s="5">
        <f t="shared" si="8"/>
        <v>4370</v>
      </c>
      <c r="I61" s="4">
        <f t="shared" si="8"/>
        <v>7420</v>
      </c>
      <c r="J61" s="178">
        <f t="shared" si="8"/>
        <v>6804</v>
      </c>
      <c r="K61" s="5">
        <f t="shared" si="8"/>
        <v>7350</v>
      </c>
      <c r="L61" s="4">
        <f t="shared" si="8"/>
        <v>7960</v>
      </c>
      <c r="M61" s="990">
        <f t="shared" si="8"/>
        <v>6460.78</v>
      </c>
      <c r="N61" s="1009">
        <f t="shared" si="7"/>
        <v>81.16557788944723</v>
      </c>
    </row>
    <row r="62" spans="1:14" ht="15">
      <c r="A62" s="182">
        <v>635002</v>
      </c>
      <c r="B62" s="53"/>
      <c r="C62" s="88">
        <v>41</v>
      </c>
      <c r="D62" s="567" t="s">
        <v>127</v>
      </c>
      <c r="E62" s="549" t="s">
        <v>128</v>
      </c>
      <c r="F62" s="183">
        <v>2488</v>
      </c>
      <c r="G62" s="183">
        <v>4537</v>
      </c>
      <c r="H62" s="94">
        <v>3500</v>
      </c>
      <c r="I62" s="6">
        <v>6500</v>
      </c>
      <c r="J62" s="183">
        <v>6423</v>
      </c>
      <c r="K62" s="94">
        <v>6500</v>
      </c>
      <c r="L62" s="6">
        <v>6500</v>
      </c>
      <c r="M62" s="992">
        <v>5714.62</v>
      </c>
      <c r="N62" s="1007">
        <f t="shared" si="7"/>
        <v>87.91723076923077</v>
      </c>
    </row>
    <row r="63" spans="1:14" ht="15">
      <c r="A63" s="182">
        <v>635004</v>
      </c>
      <c r="B63" s="53">
        <v>3</v>
      </c>
      <c r="C63" s="88">
        <v>41</v>
      </c>
      <c r="D63" s="573" t="s">
        <v>127</v>
      </c>
      <c r="E63" s="549" t="s">
        <v>516</v>
      </c>
      <c r="F63" s="183"/>
      <c r="G63" s="183"/>
      <c r="H63" s="49">
        <v>50</v>
      </c>
      <c r="I63" s="8"/>
      <c r="J63" s="185"/>
      <c r="K63" s="49"/>
      <c r="L63" s="8">
        <v>130</v>
      </c>
      <c r="M63" s="988">
        <v>124.8</v>
      </c>
      <c r="N63" s="1001">
        <f t="shared" si="7"/>
        <v>96</v>
      </c>
    </row>
    <row r="64" spans="1:14" ht="15">
      <c r="A64" s="184">
        <v>635004</v>
      </c>
      <c r="B64" s="9">
        <v>2</v>
      </c>
      <c r="C64" s="14">
        <v>41</v>
      </c>
      <c r="D64" s="557" t="s">
        <v>88</v>
      </c>
      <c r="E64" s="509" t="s">
        <v>130</v>
      </c>
      <c r="F64" s="183">
        <v>61</v>
      </c>
      <c r="G64" s="183">
        <v>88</v>
      </c>
      <c r="H64" s="55">
        <v>100</v>
      </c>
      <c r="I64" s="8">
        <v>100</v>
      </c>
      <c r="J64" s="185"/>
      <c r="K64" s="49">
        <v>500</v>
      </c>
      <c r="L64" s="8">
        <v>500</v>
      </c>
      <c r="M64" s="988">
        <v>8.16</v>
      </c>
      <c r="N64" s="1007">
        <f t="shared" si="7"/>
        <v>1.6320000000000001</v>
      </c>
    </row>
    <row r="65" spans="1:14" ht="15">
      <c r="A65" s="184">
        <v>635004</v>
      </c>
      <c r="B65" s="9">
        <v>8</v>
      </c>
      <c r="C65" s="14">
        <v>41</v>
      </c>
      <c r="D65" s="557" t="s">
        <v>88</v>
      </c>
      <c r="E65" s="359" t="s">
        <v>131</v>
      </c>
      <c r="F65" s="185">
        <v>70</v>
      </c>
      <c r="G65" s="185">
        <v>493</v>
      </c>
      <c r="H65" s="184">
        <v>100</v>
      </c>
      <c r="I65" s="8">
        <v>200</v>
      </c>
      <c r="J65" s="185">
        <v>183</v>
      </c>
      <c r="K65" s="49">
        <v>150</v>
      </c>
      <c r="L65" s="8">
        <v>250</v>
      </c>
      <c r="M65" s="988">
        <v>241.2</v>
      </c>
      <c r="N65" s="1007">
        <f t="shared" si="7"/>
        <v>96.48</v>
      </c>
    </row>
    <row r="66" spans="1:14" ht="15">
      <c r="A66" s="184">
        <v>635004</v>
      </c>
      <c r="B66" s="9">
        <v>4</v>
      </c>
      <c r="C66" s="14">
        <v>41</v>
      </c>
      <c r="D66" s="557" t="s">
        <v>88</v>
      </c>
      <c r="E66" s="359" t="s">
        <v>132</v>
      </c>
      <c r="F66" s="183">
        <v>120</v>
      </c>
      <c r="G66" s="183">
        <v>441</v>
      </c>
      <c r="H66" s="49">
        <v>120</v>
      </c>
      <c r="I66" s="8">
        <v>120</v>
      </c>
      <c r="J66" s="185"/>
      <c r="K66" s="49"/>
      <c r="L66" s="8"/>
      <c r="M66" s="988"/>
      <c r="N66" s="1004"/>
    </row>
    <row r="67" spans="1:14" ht="15">
      <c r="A67" s="184">
        <v>635006</v>
      </c>
      <c r="B67" s="9"/>
      <c r="C67" s="14">
        <v>41</v>
      </c>
      <c r="D67" s="557" t="s">
        <v>88</v>
      </c>
      <c r="E67" s="359" t="s">
        <v>541</v>
      </c>
      <c r="F67" s="183"/>
      <c r="G67" s="183"/>
      <c r="H67" s="49"/>
      <c r="I67" s="8"/>
      <c r="J67" s="185"/>
      <c r="K67" s="49"/>
      <c r="L67" s="8">
        <v>380</v>
      </c>
      <c r="M67" s="988">
        <v>372</v>
      </c>
      <c r="N67" s="1004">
        <f>(100/L67)*M67</f>
        <v>97.89473684210526</v>
      </c>
    </row>
    <row r="68" spans="1:14" ht="15">
      <c r="A68" s="184">
        <v>635006</v>
      </c>
      <c r="B68" s="9">
        <v>1</v>
      </c>
      <c r="C68" s="14">
        <v>41</v>
      </c>
      <c r="D68" s="557" t="s">
        <v>88</v>
      </c>
      <c r="E68" s="359" t="s">
        <v>133</v>
      </c>
      <c r="F68" s="183">
        <v>114</v>
      </c>
      <c r="G68" s="183"/>
      <c r="H68" s="575">
        <v>300</v>
      </c>
      <c r="I68" s="26">
        <v>300</v>
      </c>
      <c r="J68" s="227">
        <v>198</v>
      </c>
      <c r="K68" s="575"/>
      <c r="L68" s="26"/>
      <c r="M68" s="999"/>
      <c r="N68" s="1008"/>
    </row>
    <row r="69" spans="1:14" ht="15">
      <c r="A69" s="184">
        <v>635006</v>
      </c>
      <c r="B69" s="9">
        <v>10</v>
      </c>
      <c r="C69" s="14">
        <v>41</v>
      </c>
      <c r="D69" s="557" t="s">
        <v>134</v>
      </c>
      <c r="E69" s="359" t="s">
        <v>135</v>
      </c>
      <c r="F69" s="183"/>
      <c r="G69" s="183"/>
      <c r="H69" s="49">
        <v>0</v>
      </c>
      <c r="I69" s="8"/>
      <c r="J69" s="185"/>
      <c r="K69" s="49"/>
      <c r="L69" s="8"/>
      <c r="M69" s="988"/>
      <c r="N69" s="1001"/>
    </row>
    <row r="70" spans="1:14" ht="15">
      <c r="A70" s="186">
        <v>635006</v>
      </c>
      <c r="B70" s="11">
        <v>8</v>
      </c>
      <c r="C70" s="219">
        <v>41</v>
      </c>
      <c r="D70" s="554" t="s">
        <v>106</v>
      </c>
      <c r="E70" s="574" t="s">
        <v>136</v>
      </c>
      <c r="F70" s="187"/>
      <c r="G70" s="1030">
        <v>240</v>
      </c>
      <c r="H70" s="576">
        <v>200</v>
      </c>
      <c r="I70" s="90">
        <v>200</v>
      </c>
      <c r="J70" s="187"/>
      <c r="K70" s="576">
        <v>200</v>
      </c>
      <c r="L70" s="10">
        <v>200</v>
      </c>
      <c r="M70" s="989"/>
      <c r="N70" s="1007">
        <f>(100/L70)*M70</f>
        <v>0</v>
      </c>
    </row>
    <row r="71" spans="1:14" ht="15">
      <c r="A71" s="269">
        <v>636</v>
      </c>
      <c r="B71" s="3"/>
      <c r="C71" s="3"/>
      <c r="D71" s="1012" t="s">
        <v>88</v>
      </c>
      <c r="E71" s="577" t="s">
        <v>137</v>
      </c>
      <c r="F71" s="1033"/>
      <c r="G71" s="1033"/>
      <c r="H71" s="175"/>
      <c r="I71" s="92"/>
      <c r="J71" s="92"/>
      <c r="K71" s="177"/>
      <c r="L71" s="92">
        <v>455</v>
      </c>
      <c r="M71" s="990">
        <v>451.2</v>
      </c>
      <c r="N71" s="1009">
        <f>(100/L71)*M71</f>
        <v>99.16483516483515</v>
      </c>
    </row>
    <row r="72" spans="1:14" ht="0.75" customHeight="1">
      <c r="A72" s="269">
        <v>633</v>
      </c>
      <c r="B72" s="3"/>
      <c r="C72" s="145"/>
      <c r="D72" s="559" t="s">
        <v>88</v>
      </c>
      <c r="E72" s="77" t="s">
        <v>137</v>
      </c>
      <c r="F72" s="178"/>
      <c r="G72" s="178">
        <v>31</v>
      </c>
      <c r="H72" s="175"/>
      <c r="I72" s="92">
        <v>280</v>
      </c>
      <c r="J72" s="178">
        <v>280</v>
      </c>
      <c r="K72" s="175"/>
      <c r="L72" s="92"/>
      <c r="M72" s="990"/>
      <c r="N72" s="1002"/>
    </row>
    <row r="73" spans="1:14" ht="15">
      <c r="A73" s="177">
        <v>637</v>
      </c>
      <c r="B73" s="3"/>
      <c r="C73" s="145"/>
      <c r="D73" s="559"/>
      <c r="E73" s="207" t="s">
        <v>138</v>
      </c>
      <c r="F73" s="178">
        <f aca="true" t="shared" si="9" ref="F73:M73">SUM(F74:F105)</f>
        <v>74134</v>
      </c>
      <c r="G73" s="178">
        <f t="shared" si="9"/>
        <v>84387</v>
      </c>
      <c r="H73" s="5">
        <f t="shared" si="9"/>
        <v>60770</v>
      </c>
      <c r="I73" s="4">
        <f t="shared" si="9"/>
        <v>87077</v>
      </c>
      <c r="J73" s="178">
        <f t="shared" si="9"/>
        <v>78541</v>
      </c>
      <c r="K73" s="5">
        <f t="shared" si="9"/>
        <v>73620</v>
      </c>
      <c r="L73" s="4">
        <f t="shared" si="9"/>
        <v>88115</v>
      </c>
      <c r="M73" s="990">
        <f t="shared" si="9"/>
        <v>60356.23</v>
      </c>
      <c r="N73" s="1009">
        <f>(100/L73)*M73</f>
        <v>68.49711172899053</v>
      </c>
    </row>
    <row r="74" spans="1:14" ht="15">
      <c r="A74" s="270">
        <v>637004</v>
      </c>
      <c r="B74" s="23"/>
      <c r="C74" s="696">
        <v>41</v>
      </c>
      <c r="D74" s="566" t="s">
        <v>88</v>
      </c>
      <c r="E74" s="578" t="s">
        <v>139</v>
      </c>
      <c r="F74" s="194">
        <v>106</v>
      </c>
      <c r="G74" s="194">
        <v>121</v>
      </c>
      <c r="H74" s="37">
        <v>120</v>
      </c>
      <c r="I74" s="13">
        <v>120</v>
      </c>
      <c r="J74" s="194"/>
      <c r="K74" s="37">
        <v>120</v>
      </c>
      <c r="L74" s="22">
        <v>120</v>
      </c>
      <c r="M74" s="987"/>
      <c r="N74" s="1007">
        <f>(100/L74)*M74</f>
        <v>0</v>
      </c>
    </row>
    <row r="75" spans="1:14" ht="15">
      <c r="A75" s="271">
        <v>637004</v>
      </c>
      <c r="B75" s="9">
        <v>1</v>
      </c>
      <c r="C75" s="709">
        <v>41</v>
      </c>
      <c r="D75" s="573" t="s">
        <v>75</v>
      </c>
      <c r="E75" s="579" t="s">
        <v>366</v>
      </c>
      <c r="F75" s="185">
        <v>2332</v>
      </c>
      <c r="G75" s="185">
        <v>400</v>
      </c>
      <c r="H75" s="49"/>
      <c r="I75" s="8">
        <v>1200</v>
      </c>
      <c r="J75" s="183">
        <v>1186</v>
      </c>
      <c r="K75" s="49"/>
      <c r="L75" s="6">
        <v>600</v>
      </c>
      <c r="M75" s="992">
        <v>600</v>
      </c>
      <c r="N75" s="1007">
        <f>(100/L75)*M75</f>
        <v>100</v>
      </c>
    </row>
    <row r="76" spans="1:14" ht="15">
      <c r="A76" s="184">
        <v>637001</v>
      </c>
      <c r="B76" s="34"/>
      <c r="C76" s="89">
        <v>41</v>
      </c>
      <c r="D76" s="568" t="s">
        <v>75</v>
      </c>
      <c r="E76" s="359" t="s">
        <v>140</v>
      </c>
      <c r="F76" s="185">
        <v>250</v>
      </c>
      <c r="G76" s="185">
        <v>2400</v>
      </c>
      <c r="H76" s="49">
        <v>1000</v>
      </c>
      <c r="I76" s="8">
        <v>3500</v>
      </c>
      <c r="J76" s="185">
        <v>3245</v>
      </c>
      <c r="K76" s="49">
        <v>1000</v>
      </c>
      <c r="L76" s="8">
        <v>1000</v>
      </c>
      <c r="M76" s="988">
        <v>980</v>
      </c>
      <c r="N76" s="1007">
        <f>(100/L76)*M76</f>
        <v>98</v>
      </c>
    </row>
    <row r="77" spans="1:14" ht="15">
      <c r="A77" s="182">
        <v>637004</v>
      </c>
      <c r="B77" s="7">
        <v>2</v>
      </c>
      <c r="C77" s="709">
        <v>41</v>
      </c>
      <c r="D77" s="567" t="s">
        <v>106</v>
      </c>
      <c r="E77" s="579" t="s">
        <v>141</v>
      </c>
      <c r="F77" s="183">
        <v>4135</v>
      </c>
      <c r="G77" s="183">
        <v>4759</v>
      </c>
      <c r="H77" s="94">
        <v>4000</v>
      </c>
      <c r="I77" s="6">
        <v>4000</v>
      </c>
      <c r="J77" s="183">
        <v>3990</v>
      </c>
      <c r="K77" s="94">
        <v>4000</v>
      </c>
      <c r="L77" s="6">
        <v>5000</v>
      </c>
      <c r="M77" s="992">
        <v>4469.8</v>
      </c>
      <c r="N77" s="1007">
        <f>(100/L77)*M77</f>
        <v>89.396</v>
      </c>
    </row>
    <row r="78" spans="1:14" ht="15">
      <c r="A78" s="182">
        <v>637004</v>
      </c>
      <c r="B78" s="7">
        <v>3</v>
      </c>
      <c r="C78" s="221">
        <v>41</v>
      </c>
      <c r="D78" s="556" t="s">
        <v>75</v>
      </c>
      <c r="E78" s="549" t="s">
        <v>390</v>
      </c>
      <c r="F78" s="183">
        <v>780</v>
      </c>
      <c r="G78" s="183"/>
      <c r="H78" s="94"/>
      <c r="I78" s="6"/>
      <c r="J78" s="183"/>
      <c r="K78" s="94"/>
      <c r="L78" s="6"/>
      <c r="M78" s="992"/>
      <c r="N78" s="1005"/>
    </row>
    <row r="79" spans="1:14" ht="15">
      <c r="A79" s="184">
        <v>637004</v>
      </c>
      <c r="B79" s="9">
        <v>5</v>
      </c>
      <c r="C79" s="89">
        <v>41</v>
      </c>
      <c r="D79" s="557" t="s">
        <v>75</v>
      </c>
      <c r="E79" s="509" t="s">
        <v>142</v>
      </c>
      <c r="F79" s="183">
        <v>1033</v>
      </c>
      <c r="G79" s="183">
        <v>523</v>
      </c>
      <c r="H79" s="49">
        <v>1350</v>
      </c>
      <c r="I79" s="8">
        <v>1350</v>
      </c>
      <c r="J79" s="185"/>
      <c r="K79" s="49">
        <v>200</v>
      </c>
      <c r="L79" s="8">
        <v>700</v>
      </c>
      <c r="M79" s="988">
        <v>555.66</v>
      </c>
      <c r="N79" s="1007">
        <f>(100/L79)*M79</f>
        <v>79.38</v>
      </c>
    </row>
    <row r="80" spans="1:14" ht="15">
      <c r="A80" s="184">
        <v>637004</v>
      </c>
      <c r="B80" s="9">
        <v>6</v>
      </c>
      <c r="C80" s="88">
        <v>41</v>
      </c>
      <c r="D80" s="557" t="s">
        <v>143</v>
      </c>
      <c r="E80" s="509" t="s">
        <v>144</v>
      </c>
      <c r="F80" s="183">
        <v>150</v>
      </c>
      <c r="G80" s="183">
        <v>73</v>
      </c>
      <c r="H80" s="49">
        <v>50</v>
      </c>
      <c r="I80" s="8">
        <v>120</v>
      </c>
      <c r="J80" s="185">
        <v>119</v>
      </c>
      <c r="K80" s="49">
        <v>50</v>
      </c>
      <c r="L80" s="8">
        <v>50</v>
      </c>
      <c r="M80" s="988"/>
      <c r="N80" s="1007">
        <f>(100/L80)*M80</f>
        <v>0</v>
      </c>
    </row>
    <row r="81" spans="1:14" ht="15">
      <c r="A81" s="184">
        <v>637004</v>
      </c>
      <c r="B81" s="9">
        <v>7</v>
      </c>
      <c r="C81" s="89">
        <v>41</v>
      </c>
      <c r="D81" s="557" t="s">
        <v>75</v>
      </c>
      <c r="E81" s="509" t="s">
        <v>418</v>
      </c>
      <c r="F81" s="183"/>
      <c r="G81" s="183">
        <v>1200</v>
      </c>
      <c r="H81" s="49"/>
      <c r="I81" s="49"/>
      <c r="J81" s="185"/>
      <c r="K81" s="49"/>
      <c r="L81" s="49"/>
      <c r="M81" s="993"/>
      <c r="N81" s="1004"/>
    </row>
    <row r="82" spans="1:14" ht="15">
      <c r="A82" s="184">
        <v>637004</v>
      </c>
      <c r="B82" s="9">
        <v>8</v>
      </c>
      <c r="C82" s="709">
        <v>41</v>
      </c>
      <c r="D82" s="557" t="s">
        <v>75</v>
      </c>
      <c r="E82" s="359" t="s">
        <v>427</v>
      </c>
      <c r="F82" s="183">
        <v>115</v>
      </c>
      <c r="G82" s="183">
        <v>261</v>
      </c>
      <c r="H82" s="49"/>
      <c r="I82" s="49">
        <v>285</v>
      </c>
      <c r="J82" s="185">
        <v>281</v>
      </c>
      <c r="K82" s="49">
        <v>150</v>
      </c>
      <c r="L82" s="49">
        <v>150</v>
      </c>
      <c r="M82" s="993">
        <v>128.5</v>
      </c>
      <c r="N82" s="1007">
        <f>(100/L82)*M82</f>
        <v>85.66666666666666</v>
      </c>
    </row>
    <row r="83" spans="1:14" ht="15">
      <c r="A83" s="184">
        <v>637004</v>
      </c>
      <c r="B83" s="9">
        <v>9</v>
      </c>
      <c r="C83" s="709">
        <v>41</v>
      </c>
      <c r="D83" s="557" t="s">
        <v>75</v>
      </c>
      <c r="E83" s="359" t="s">
        <v>468</v>
      </c>
      <c r="F83" s="183"/>
      <c r="G83" s="183"/>
      <c r="H83" s="49"/>
      <c r="I83" s="49">
        <v>250</v>
      </c>
      <c r="J83" s="185">
        <v>204</v>
      </c>
      <c r="K83" s="49">
        <v>200</v>
      </c>
      <c r="L83" s="49">
        <v>200</v>
      </c>
      <c r="M83" s="993"/>
      <c r="N83" s="1004"/>
    </row>
    <row r="84" spans="1:14" ht="15">
      <c r="A84" s="184">
        <v>637004</v>
      </c>
      <c r="B84" s="9">
        <v>10</v>
      </c>
      <c r="C84" s="709">
        <v>41</v>
      </c>
      <c r="D84" s="557" t="s">
        <v>203</v>
      </c>
      <c r="E84" s="359" t="s">
        <v>542</v>
      </c>
      <c r="F84" s="183"/>
      <c r="G84" s="183"/>
      <c r="H84" s="49"/>
      <c r="I84" s="49"/>
      <c r="J84" s="185"/>
      <c r="K84" s="49"/>
      <c r="L84" s="49">
        <v>3240</v>
      </c>
      <c r="M84" s="993">
        <v>3240</v>
      </c>
      <c r="N84" s="1004">
        <f aca="true" t="shared" si="10" ref="N84:N89">(100/L84)*M84</f>
        <v>100</v>
      </c>
    </row>
    <row r="85" spans="1:14" ht="15">
      <c r="A85" s="184">
        <v>637005</v>
      </c>
      <c r="B85" s="9">
        <v>1</v>
      </c>
      <c r="C85" s="709">
        <v>41</v>
      </c>
      <c r="D85" s="557" t="s">
        <v>108</v>
      </c>
      <c r="E85" s="359" t="s">
        <v>146</v>
      </c>
      <c r="F85" s="183">
        <v>3506</v>
      </c>
      <c r="G85" s="183">
        <v>4965</v>
      </c>
      <c r="H85" s="49">
        <v>3000</v>
      </c>
      <c r="I85" s="49">
        <v>3850</v>
      </c>
      <c r="J85" s="185">
        <v>3840</v>
      </c>
      <c r="K85" s="49">
        <v>3000</v>
      </c>
      <c r="L85" s="49">
        <v>3000</v>
      </c>
      <c r="M85" s="993">
        <v>1030</v>
      </c>
      <c r="N85" s="1007">
        <f t="shared" si="10"/>
        <v>34.333333333333336</v>
      </c>
    </row>
    <row r="86" spans="1:14" ht="15">
      <c r="A86" s="184">
        <v>637005</v>
      </c>
      <c r="B86" s="9">
        <v>2</v>
      </c>
      <c r="C86" s="89">
        <v>41</v>
      </c>
      <c r="D86" s="557" t="s">
        <v>147</v>
      </c>
      <c r="E86" s="509" t="s">
        <v>148</v>
      </c>
      <c r="F86" s="183">
        <v>1152</v>
      </c>
      <c r="G86" s="183">
        <v>1152</v>
      </c>
      <c r="H86" s="49">
        <v>1500</v>
      </c>
      <c r="I86" s="8">
        <v>8980</v>
      </c>
      <c r="J86" s="185">
        <v>8978</v>
      </c>
      <c r="K86" s="49">
        <v>2400</v>
      </c>
      <c r="L86" s="8">
        <v>2400</v>
      </c>
      <c r="M86" s="988">
        <v>2028</v>
      </c>
      <c r="N86" s="1007">
        <f t="shared" si="10"/>
        <v>84.5</v>
      </c>
    </row>
    <row r="87" spans="1:14" ht="15">
      <c r="A87" s="184">
        <v>637005</v>
      </c>
      <c r="B87" s="9">
        <v>3</v>
      </c>
      <c r="C87" s="88">
        <v>41</v>
      </c>
      <c r="D87" s="557" t="s">
        <v>75</v>
      </c>
      <c r="E87" s="359" t="s">
        <v>260</v>
      </c>
      <c r="F87" s="183">
        <v>5070</v>
      </c>
      <c r="G87" s="183">
        <v>8182</v>
      </c>
      <c r="H87" s="49">
        <v>5000</v>
      </c>
      <c r="I87" s="8">
        <v>16050</v>
      </c>
      <c r="J87" s="185">
        <v>16044</v>
      </c>
      <c r="K87" s="49">
        <v>10000</v>
      </c>
      <c r="L87" s="8">
        <v>13000</v>
      </c>
      <c r="M87" s="988">
        <v>12997.04</v>
      </c>
      <c r="N87" s="1007">
        <f t="shared" si="10"/>
        <v>99.97723076923079</v>
      </c>
    </row>
    <row r="88" spans="1:14" ht="15">
      <c r="A88" s="184">
        <v>637005</v>
      </c>
      <c r="B88" s="9">
        <v>4</v>
      </c>
      <c r="C88" s="89">
        <v>41</v>
      </c>
      <c r="D88" s="557" t="s">
        <v>149</v>
      </c>
      <c r="E88" s="359" t="s">
        <v>150</v>
      </c>
      <c r="F88" s="183">
        <v>1920</v>
      </c>
      <c r="G88" s="183">
        <v>2400</v>
      </c>
      <c r="H88" s="49">
        <v>2000</v>
      </c>
      <c r="I88" s="8">
        <v>2400</v>
      </c>
      <c r="J88" s="185">
        <v>2400</v>
      </c>
      <c r="K88" s="49">
        <v>2500</v>
      </c>
      <c r="L88" s="8">
        <v>2500</v>
      </c>
      <c r="M88" s="988"/>
      <c r="N88" s="1007">
        <f t="shared" si="10"/>
        <v>0</v>
      </c>
    </row>
    <row r="89" spans="1:14" ht="15">
      <c r="A89" s="184">
        <v>637005</v>
      </c>
      <c r="B89" s="9">
        <v>5</v>
      </c>
      <c r="C89" s="709">
        <v>41</v>
      </c>
      <c r="D89" s="557" t="s">
        <v>75</v>
      </c>
      <c r="E89" s="359" t="s">
        <v>406</v>
      </c>
      <c r="F89" s="183">
        <v>9000</v>
      </c>
      <c r="G89" s="183">
        <v>1850</v>
      </c>
      <c r="H89" s="49"/>
      <c r="I89" s="8"/>
      <c r="J89" s="185"/>
      <c r="K89" s="49">
        <v>7000</v>
      </c>
      <c r="L89" s="8">
        <v>5200</v>
      </c>
      <c r="M89" s="988">
        <v>4680</v>
      </c>
      <c r="N89" s="1007">
        <f t="shared" si="10"/>
        <v>90</v>
      </c>
    </row>
    <row r="90" spans="1:14" ht="15">
      <c r="A90" s="184">
        <v>637006</v>
      </c>
      <c r="B90" s="9"/>
      <c r="C90" s="14">
        <v>41</v>
      </c>
      <c r="D90" s="557" t="s">
        <v>75</v>
      </c>
      <c r="E90" s="359" t="s">
        <v>417</v>
      </c>
      <c r="F90" s="183"/>
      <c r="G90" s="183">
        <v>100</v>
      </c>
      <c r="H90" s="49"/>
      <c r="I90" s="8">
        <v>660</v>
      </c>
      <c r="J90" s="185">
        <v>660</v>
      </c>
      <c r="K90" s="49"/>
      <c r="L90" s="8"/>
      <c r="M90" s="988"/>
      <c r="N90" s="1005"/>
    </row>
    <row r="91" spans="1:14" ht="15">
      <c r="A91" s="184">
        <v>637011</v>
      </c>
      <c r="B91" s="9"/>
      <c r="C91" s="709">
        <v>41</v>
      </c>
      <c r="D91" s="567" t="s">
        <v>108</v>
      </c>
      <c r="E91" s="359" t="s">
        <v>151</v>
      </c>
      <c r="F91" s="183">
        <v>11797</v>
      </c>
      <c r="G91" s="183">
        <v>8576</v>
      </c>
      <c r="H91" s="49">
        <v>4000</v>
      </c>
      <c r="I91" s="8">
        <v>2420</v>
      </c>
      <c r="J91" s="185">
        <v>1784</v>
      </c>
      <c r="K91" s="49">
        <v>2000</v>
      </c>
      <c r="L91" s="8">
        <v>3500</v>
      </c>
      <c r="M91" s="988">
        <v>3191.39</v>
      </c>
      <c r="N91" s="1007">
        <f aca="true" t="shared" si="11" ref="N91:N97">(100/L91)*M91</f>
        <v>91.18257142857142</v>
      </c>
    </row>
    <row r="92" spans="1:14" ht="15">
      <c r="A92" s="184">
        <v>637011</v>
      </c>
      <c r="B92" s="9">
        <v>2</v>
      </c>
      <c r="C92" s="709">
        <v>41</v>
      </c>
      <c r="D92" s="557" t="s">
        <v>108</v>
      </c>
      <c r="E92" s="359" t="s">
        <v>391</v>
      </c>
      <c r="F92" s="183">
        <v>539</v>
      </c>
      <c r="G92" s="183">
        <v>1189</v>
      </c>
      <c r="H92" s="49">
        <v>500</v>
      </c>
      <c r="I92" s="8">
        <v>1000</v>
      </c>
      <c r="J92" s="185">
        <v>758</v>
      </c>
      <c r="K92" s="49">
        <v>500</v>
      </c>
      <c r="L92" s="8">
        <v>2900</v>
      </c>
      <c r="M92" s="988">
        <v>2803.46</v>
      </c>
      <c r="N92" s="1007">
        <f t="shared" si="11"/>
        <v>96.67103448275861</v>
      </c>
    </row>
    <row r="93" spans="1:14" ht="15">
      <c r="A93" s="184">
        <v>637012</v>
      </c>
      <c r="B93" s="9"/>
      <c r="C93" s="89">
        <v>41</v>
      </c>
      <c r="D93" s="557" t="s">
        <v>75</v>
      </c>
      <c r="E93" s="359" t="s">
        <v>456</v>
      </c>
      <c r="F93" s="183"/>
      <c r="G93" s="183">
        <v>301</v>
      </c>
      <c r="H93" s="49">
        <v>200</v>
      </c>
      <c r="I93" s="8">
        <v>200</v>
      </c>
      <c r="J93" s="185">
        <v>192</v>
      </c>
      <c r="K93" s="49">
        <v>200</v>
      </c>
      <c r="L93" s="8">
        <v>200</v>
      </c>
      <c r="M93" s="988">
        <v>187</v>
      </c>
      <c r="N93" s="1007">
        <f t="shared" si="11"/>
        <v>93.5</v>
      </c>
    </row>
    <row r="94" spans="1:14" ht="15">
      <c r="A94" s="184">
        <v>637012</v>
      </c>
      <c r="B94" s="9">
        <v>2</v>
      </c>
      <c r="C94" s="709">
        <v>41</v>
      </c>
      <c r="D94" s="557" t="s">
        <v>75</v>
      </c>
      <c r="E94" s="359" t="s">
        <v>26</v>
      </c>
      <c r="F94" s="183">
        <v>68</v>
      </c>
      <c r="G94" s="183">
        <v>43</v>
      </c>
      <c r="H94" s="49">
        <v>100</v>
      </c>
      <c r="I94" s="8">
        <v>100</v>
      </c>
      <c r="J94" s="185">
        <v>12</v>
      </c>
      <c r="K94" s="49">
        <v>100</v>
      </c>
      <c r="L94" s="8">
        <v>250</v>
      </c>
      <c r="M94" s="988">
        <v>241.61</v>
      </c>
      <c r="N94" s="1007">
        <f t="shared" si="11"/>
        <v>96.644</v>
      </c>
    </row>
    <row r="95" spans="1:14" ht="15">
      <c r="A95" s="184">
        <v>637012</v>
      </c>
      <c r="B95" s="9">
        <v>3</v>
      </c>
      <c r="C95" s="221">
        <v>41</v>
      </c>
      <c r="D95" s="556" t="s">
        <v>75</v>
      </c>
      <c r="E95" s="656" t="s">
        <v>152</v>
      </c>
      <c r="F95" s="185">
        <v>53</v>
      </c>
      <c r="G95" s="185">
        <v>722</v>
      </c>
      <c r="H95" s="49">
        <v>500</v>
      </c>
      <c r="I95" s="8">
        <v>500</v>
      </c>
      <c r="J95" s="185">
        <v>53</v>
      </c>
      <c r="K95" s="49">
        <v>500</v>
      </c>
      <c r="L95" s="8">
        <v>500</v>
      </c>
      <c r="M95" s="988">
        <v>275.64</v>
      </c>
      <c r="N95" s="1007">
        <f t="shared" si="11"/>
        <v>55.128</v>
      </c>
    </row>
    <row r="96" spans="1:14" ht="15">
      <c r="A96" s="184">
        <v>637014</v>
      </c>
      <c r="B96" s="9"/>
      <c r="C96" s="14">
        <v>41</v>
      </c>
      <c r="D96" s="557" t="s">
        <v>75</v>
      </c>
      <c r="E96" s="509" t="s">
        <v>153</v>
      </c>
      <c r="F96" s="183">
        <v>19008</v>
      </c>
      <c r="G96" s="183">
        <v>20019</v>
      </c>
      <c r="H96" s="49">
        <v>19000</v>
      </c>
      <c r="I96" s="8">
        <v>16702</v>
      </c>
      <c r="J96" s="185">
        <v>15036</v>
      </c>
      <c r="K96" s="49">
        <v>10000</v>
      </c>
      <c r="L96" s="8">
        <v>13400</v>
      </c>
      <c r="M96" s="988">
        <v>10056.21</v>
      </c>
      <c r="N96" s="1007">
        <f t="shared" si="11"/>
        <v>75.04634328358208</v>
      </c>
    </row>
    <row r="97" spans="1:14" ht="15">
      <c r="A97" s="184">
        <v>637015</v>
      </c>
      <c r="B97" s="9"/>
      <c r="C97" s="709">
        <v>41</v>
      </c>
      <c r="D97" s="557" t="s">
        <v>154</v>
      </c>
      <c r="E97" s="509" t="s">
        <v>155</v>
      </c>
      <c r="F97" s="183">
        <v>930</v>
      </c>
      <c r="G97" s="183">
        <v>1984</v>
      </c>
      <c r="H97" s="49">
        <v>2000</v>
      </c>
      <c r="I97" s="8">
        <v>2000</v>
      </c>
      <c r="J97" s="185">
        <v>1303</v>
      </c>
      <c r="K97" s="49">
        <v>2000</v>
      </c>
      <c r="L97" s="8">
        <v>2000</v>
      </c>
      <c r="M97" s="988">
        <v>1416.41</v>
      </c>
      <c r="N97" s="1001">
        <f t="shared" si="11"/>
        <v>70.82050000000001</v>
      </c>
    </row>
    <row r="98" spans="1:14" ht="15">
      <c r="A98" s="184">
        <v>637023</v>
      </c>
      <c r="B98" s="34"/>
      <c r="C98" s="89">
        <v>41</v>
      </c>
      <c r="D98" s="557" t="s">
        <v>88</v>
      </c>
      <c r="E98" s="509" t="s">
        <v>156</v>
      </c>
      <c r="F98" s="183">
        <v>104</v>
      </c>
      <c r="G98" s="183"/>
      <c r="H98" s="94"/>
      <c r="I98" s="6"/>
      <c r="J98" s="183"/>
      <c r="K98" s="94"/>
      <c r="L98" s="6"/>
      <c r="M98" s="992"/>
      <c r="N98" s="1007"/>
    </row>
    <row r="99" spans="1:14" ht="15">
      <c r="A99" s="184">
        <v>637016</v>
      </c>
      <c r="B99" s="34"/>
      <c r="C99" s="709">
        <v>41</v>
      </c>
      <c r="D99" s="557" t="s">
        <v>75</v>
      </c>
      <c r="E99" s="509" t="s">
        <v>157</v>
      </c>
      <c r="F99" s="183">
        <v>2120</v>
      </c>
      <c r="G99" s="183">
        <v>2157</v>
      </c>
      <c r="H99" s="94">
        <v>2700</v>
      </c>
      <c r="I99" s="6">
        <v>2700</v>
      </c>
      <c r="J99" s="183">
        <v>1937</v>
      </c>
      <c r="K99" s="94">
        <v>2950</v>
      </c>
      <c r="L99" s="6">
        <v>2950</v>
      </c>
      <c r="M99" s="992">
        <v>1523.52</v>
      </c>
      <c r="N99" s="1007">
        <f aca="true" t="shared" si="12" ref="N99:N108">(100/L99)*M99</f>
        <v>51.644745762711864</v>
      </c>
    </row>
    <row r="100" spans="1:14" ht="15">
      <c r="A100" s="184">
        <v>637026</v>
      </c>
      <c r="B100" s="34">
        <v>1</v>
      </c>
      <c r="C100" s="221">
        <v>41</v>
      </c>
      <c r="D100" s="556" t="s">
        <v>158</v>
      </c>
      <c r="E100" s="510" t="s">
        <v>159</v>
      </c>
      <c r="F100" s="183">
        <v>3157</v>
      </c>
      <c r="G100" s="183">
        <v>3117</v>
      </c>
      <c r="H100" s="49">
        <v>3500</v>
      </c>
      <c r="I100" s="8">
        <v>3500</v>
      </c>
      <c r="J100" s="185">
        <v>2933</v>
      </c>
      <c r="K100" s="49">
        <v>3500</v>
      </c>
      <c r="L100" s="8">
        <v>3500</v>
      </c>
      <c r="M100" s="988">
        <v>1410.75</v>
      </c>
      <c r="N100" s="1007">
        <f t="shared" si="12"/>
        <v>40.30714285714286</v>
      </c>
    </row>
    <row r="101" spans="1:14" ht="15">
      <c r="A101" s="184">
        <v>637026</v>
      </c>
      <c r="B101" s="34">
        <v>2</v>
      </c>
      <c r="C101" s="14">
        <v>41</v>
      </c>
      <c r="D101" s="557" t="s">
        <v>158</v>
      </c>
      <c r="E101" s="509" t="s">
        <v>160</v>
      </c>
      <c r="F101" s="183">
        <v>1466</v>
      </c>
      <c r="G101" s="183">
        <v>2026</v>
      </c>
      <c r="H101" s="49">
        <v>4000</v>
      </c>
      <c r="I101" s="49">
        <v>4000</v>
      </c>
      <c r="J101" s="185">
        <v>2467</v>
      </c>
      <c r="K101" s="49">
        <v>4000</v>
      </c>
      <c r="L101" s="49">
        <v>4000</v>
      </c>
      <c r="M101" s="993"/>
      <c r="N101" s="1007">
        <f t="shared" si="12"/>
        <v>0</v>
      </c>
    </row>
    <row r="102" spans="1:14" ht="15">
      <c r="A102" s="184">
        <v>637027</v>
      </c>
      <c r="B102" s="34"/>
      <c r="C102" s="9">
        <v>41</v>
      </c>
      <c r="D102" s="557" t="s">
        <v>75</v>
      </c>
      <c r="E102" s="509" t="s">
        <v>161</v>
      </c>
      <c r="F102" s="183">
        <v>4712</v>
      </c>
      <c r="G102" s="183">
        <v>5897</v>
      </c>
      <c r="H102" s="49">
        <v>5000</v>
      </c>
      <c r="I102" s="8">
        <v>9010</v>
      </c>
      <c r="J102" s="185">
        <v>9006</v>
      </c>
      <c r="K102" s="49">
        <v>7000</v>
      </c>
      <c r="L102" s="8">
        <v>7500</v>
      </c>
      <c r="M102" s="988">
        <v>7101.43</v>
      </c>
      <c r="N102" s="1007">
        <f t="shared" si="12"/>
        <v>94.68573333333335</v>
      </c>
    </row>
    <row r="103" spans="1:14" ht="15">
      <c r="A103" s="216">
        <v>637031</v>
      </c>
      <c r="B103" s="34"/>
      <c r="C103" s="14">
        <v>41</v>
      </c>
      <c r="D103" s="557" t="s">
        <v>75</v>
      </c>
      <c r="E103" s="509" t="s">
        <v>27</v>
      </c>
      <c r="F103" s="185"/>
      <c r="G103" s="185">
        <v>9000</v>
      </c>
      <c r="H103" s="49"/>
      <c r="I103" s="55">
        <v>640</v>
      </c>
      <c r="J103" s="226">
        <v>636</v>
      </c>
      <c r="K103" s="55"/>
      <c r="L103" s="55">
        <v>5</v>
      </c>
      <c r="M103" s="1000">
        <v>5</v>
      </c>
      <c r="N103" s="1005">
        <f t="shared" si="12"/>
        <v>100</v>
      </c>
    </row>
    <row r="104" spans="1:14" ht="15">
      <c r="A104" s="216">
        <v>637035</v>
      </c>
      <c r="B104" s="34"/>
      <c r="C104" s="709">
        <v>41</v>
      </c>
      <c r="D104" s="555" t="s">
        <v>116</v>
      </c>
      <c r="E104" s="549" t="s">
        <v>515</v>
      </c>
      <c r="F104" s="226"/>
      <c r="G104" s="226">
        <v>230</v>
      </c>
      <c r="H104" s="55">
        <v>250</v>
      </c>
      <c r="I104" s="55">
        <v>250</v>
      </c>
      <c r="J104" s="226">
        <v>195</v>
      </c>
      <c r="K104" s="55">
        <v>250</v>
      </c>
      <c r="L104" s="55">
        <v>250</v>
      </c>
      <c r="M104" s="1000">
        <v>12.19</v>
      </c>
      <c r="N104" s="1007">
        <f t="shared" si="12"/>
        <v>4.876</v>
      </c>
    </row>
    <row r="105" spans="1:14" ht="15">
      <c r="A105" s="216">
        <v>637003</v>
      </c>
      <c r="B105" s="9"/>
      <c r="C105" s="725">
        <v>41</v>
      </c>
      <c r="D105" s="556" t="s">
        <v>106</v>
      </c>
      <c r="E105" s="510" t="s">
        <v>569</v>
      </c>
      <c r="F105" s="225">
        <v>631</v>
      </c>
      <c r="G105" s="225">
        <v>740</v>
      </c>
      <c r="H105" s="561">
        <v>1000</v>
      </c>
      <c r="I105" s="55">
        <v>1290</v>
      </c>
      <c r="J105" s="226">
        <v>1282</v>
      </c>
      <c r="K105" s="55">
        <v>10000</v>
      </c>
      <c r="L105" s="55">
        <v>10000</v>
      </c>
      <c r="M105" s="1000">
        <v>1422.62</v>
      </c>
      <c r="N105" s="1007">
        <f t="shared" si="12"/>
        <v>14.226199999999999</v>
      </c>
    </row>
    <row r="106" spans="1:14" ht="15">
      <c r="A106" s="177">
        <v>641</v>
      </c>
      <c r="B106" s="77"/>
      <c r="C106" s="120"/>
      <c r="D106" s="559"/>
      <c r="E106" s="548" t="s">
        <v>162</v>
      </c>
      <c r="F106" s="178">
        <v>6137</v>
      </c>
      <c r="G106" s="178">
        <v>7218</v>
      </c>
      <c r="H106" s="5">
        <v>9200</v>
      </c>
      <c r="I106" s="4">
        <v>8500</v>
      </c>
      <c r="J106" s="178">
        <v>7186</v>
      </c>
      <c r="K106" s="5">
        <f>SUM(K107:K108)</f>
        <v>11600</v>
      </c>
      <c r="L106" s="4">
        <f>SUM(L107:L108)</f>
        <v>11600</v>
      </c>
      <c r="M106" s="990">
        <f>SUM(M107:M108)</f>
        <v>7128.3</v>
      </c>
      <c r="N106" s="1009">
        <f t="shared" si="12"/>
        <v>61.45086206896552</v>
      </c>
    </row>
    <row r="107" spans="1:14" ht="15">
      <c r="A107" s="193">
        <v>641012</v>
      </c>
      <c r="B107" s="23"/>
      <c r="C107" s="709">
        <v>111</v>
      </c>
      <c r="D107" s="567" t="s">
        <v>75</v>
      </c>
      <c r="E107" s="42" t="s">
        <v>163</v>
      </c>
      <c r="F107" s="194">
        <v>6137</v>
      </c>
      <c r="G107" s="194">
        <v>6118</v>
      </c>
      <c r="H107" s="37">
        <v>6500</v>
      </c>
      <c r="I107" s="37">
        <v>7300</v>
      </c>
      <c r="J107" s="196">
        <v>7186</v>
      </c>
      <c r="K107" s="37">
        <v>8100</v>
      </c>
      <c r="L107" s="37">
        <v>8100</v>
      </c>
      <c r="M107" s="994">
        <v>5955.3</v>
      </c>
      <c r="N107" s="1007">
        <f t="shared" si="12"/>
        <v>73.52222222222223</v>
      </c>
    </row>
    <row r="108" spans="1:14" ht="15">
      <c r="A108" s="192">
        <v>642013</v>
      </c>
      <c r="B108" s="33"/>
      <c r="C108" s="140">
        <v>41</v>
      </c>
      <c r="D108" s="558" t="s">
        <v>75</v>
      </c>
      <c r="E108" s="510" t="s">
        <v>164</v>
      </c>
      <c r="F108" s="225"/>
      <c r="G108" s="225">
        <v>1100</v>
      </c>
      <c r="H108" s="561">
        <v>2700</v>
      </c>
      <c r="I108" s="24">
        <v>1200</v>
      </c>
      <c r="J108" s="225"/>
      <c r="K108" s="561">
        <v>3500</v>
      </c>
      <c r="L108" s="24">
        <v>3500</v>
      </c>
      <c r="M108" s="995">
        <v>1173</v>
      </c>
      <c r="N108" s="1011">
        <f t="shared" si="12"/>
        <v>33.51428571428571</v>
      </c>
    </row>
    <row r="109" spans="1:14" ht="15.75" thickBot="1">
      <c r="A109" s="272"/>
      <c r="B109" s="28"/>
      <c r="C109" s="711"/>
      <c r="D109" s="583"/>
      <c r="E109" s="582"/>
      <c r="F109" s="350"/>
      <c r="G109" s="350"/>
      <c r="H109" s="83"/>
      <c r="I109" s="83"/>
      <c r="J109" s="580"/>
      <c r="K109" s="83"/>
      <c r="L109" s="83"/>
      <c r="M109" s="229"/>
      <c r="N109" s="1014"/>
    </row>
    <row r="110" spans="1:14" ht="15.75" thickBot="1">
      <c r="A110" s="17" t="s">
        <v>165</v>
      </c>
      <c r="B110" s="100"/>
      <c r="C110" s="57"/>
      <c r="D110" s="553"/>
      <c r="E110" s="59" t="s">
        <v>166</v>
      </c>
      <c r="F110" s="19">
        <f>SUM(F111+F112+F122+F120)</f>
        <v>5616</v>
      </c>
      <c r="G110" s="19">
        <f>SUM(G111+G112+G122+G120)</f>
        <v>5665</v>
      </c>
      <c r="H110" s="72">
        <f aca="true" t="shared" si="13" ref="H110:M110">H111+H112+H122+H120</f>
        <v>5753</v>
      </c>
      <c r="I110" s="70">
        <f t="shared" si="13"/>
        <v>6541</v>
      </c>
      <c r="J110" s="19">
        <f t="shared" si="13"/>
        <v>6344</v>
      </c>
      <c r="K110" s="72">
        <f t="shared" si="13"/>
        <v>6612</v>
      </c>
      <c r="L110" s="70">
        <f t="shared" si="13"/>
        <v>6612</v>
      </c>
      <c r="M110" s="1016">
        <f t="shared" si="13"/>
        <v>4766.01</v>
      </c>
      <c r="N110" s="982">
        <f>(100/L110)*M110</f>
        <v>72.08121597096189</v>
      </c>
    </row>
    <row r="111" spans="1:14" ht="15">
      <c r="A111" s="278">
        <v>611000</v>
      </c>
      <c r="B111" s="102"/>
      <c r="C111" s="101">
        <v>41</v>
      </c>
      <c r="D111" s="777" t="s">
        <v>143</v>
      </c>
      <c r="E111" s="585" t="s">
        <v>76</v>
      </c>
      <c r="F111" s="230">
        <v>3395</v>
      </c>
      <c r="G111" s="230">
        <v>3482</v>
      </c>
      <c r="H111" s="113">
        <v>3600</v>
      </c>
      <c r="I111" s="104">
        <v>3600</v>
      </c>
      <c r="J111" s="230">
        <v>3503</v>
      </c>
      <c r="K111" s="113">
        <v>3780</v>
      </c>
      <c r="L111" s="104">
        <v>3780</v>
      </c>
      <c r="M111" s="1017">
        <v>2790</v>
      </c>
      <c r="N111" s="1009">
        <f>(100/L111)*M111</f>
        <v>73.80952380952381</v>
      </c>
    </row>
    <row r="112" spans="1:14" ht="15">
      <c r="A112" s="207">
        <v>62</v>
      </c>
      <c r="B112" s="77"/>
      <c r="C112" s="3"/>
      <c r="D112" s="641"/>
      <c r="E112" s="577" t="s">
        <v>77</v>
      </c>
      <c r="F112" s="178">
        <f aca="true" t="shared" si="14" ref="F112:M112">SUM(F113:F119)</f>
        <v>1098</v>
      </c>
      <c r="G112" s="178">
        <f t="shared" si="14"/>
        <v>1149</v>
      </c>
      <c r="H112" s="5">
        <f t="shared" si="14"/>
        <v>1273</v>
      </c>
      <c r="I112" s="4">
        <f t="shared" si="14"/>
        <v>1283</v>
      </c>
      <c r="J112" s="178">
        <f t="shared" si="14"/>
        <v>1213</v>
      </c>
      <c r="K112" s="5">
        <f t="shared" si="14"/>
        <v>1352</v>
      </c>
      <c r="L112" s="4">
        <f t="shared" si="14"/>
        <v>1352</v>
      </c>
      <c r="M112" s="990">
        <f t="shared" si="14"/>
        <v>978.48</v>
      </c>
      <c r="N112" s="1009">
        <f>(100/L112)*M112</f>
        <v>72.37278106508876</v>
      </c>
    </row>
    <row r="113" spans="1:14" ht="15">
      <c r="A113" s="193">
        <v>623000</v>
      </c>
      <c r="B113" s="23"/>
      <c r="C113" s="696">
        <v>41</v>
      </c>
      <c r="D113" s="566" t="s">
        <v>143</v>
      </c>
      <c r="E113" s="578" t="s">
        <v>79</v>
      </c>
      <c r="F113" s="231">
        <v>299</v>
      </c>
      <c r="G113" s="231">
        <v>309</v>
      </c>
      <c r="H113" s="54">
        <v>360</v>
      </c>
      <c r="I113" s="22">
        <v>360</v>
      </c>
      <c r="J113" s="194">
        <v>323</v>
      </c>
      <c r="K113" s="54">
        <v>380</v>
      </c>
      <c r="L113" s="22">
        <v>380</v>
      </c>
      <c r="M113" s="987">
        <v>280</v>
      </c>
      <c r="N113" s="1007">
        <f aca="true" t="shared" si="15" ref="N113:N125">(100/L113)*M113</f>
        <v>73.68421052631578</v>
      </c>
    </row>
    <row r="114" spans="1:14" ht="15">
      <c r="A114" s="184">
        <v>625001</v>
      </c>
      <c r="B114" s="7"/>
      <c r="C114" s="709">
        <v>41</v>
      </c>
      <c r="D114" s="555" t="s">
        <v>143</v>
      </c>
      <c r="E114" s="359" t="s">
        <v>80</v>
      </c>
      <c r="F114" s="226">
        <v>46</v>
      </c>
      <c r="G114" s="226">
        <v>47</v>
      </c>
      <c r="H114" s="49">
        <v>52</v>
      </c>
      <c r="I114" s="8">
        <v>52</v>
      </c>
      <c r="J114" s="185">
        <v>49</v>
      </c>
      <c r="K114" s="49">
        <v>55</v>
      </c>
      <c r="L114" s="8">
        <v>55</v>
      </c>
      <c r="M114" s="988">
        <v>39.14</v>
      </c>
      <c r="N114" s="1007">
        <f t="shared" si="15"/>
        <v>71.16363636363636</v>
      </c>
    </row>
    <row r="115" spans="1:14" ht="15">
      <c r="A115" s="184">
        <v>625002</v>
      </c>
      <c r="B115" s="9"/>
      <c r="C115" s="14">
        <v>41</v>
      </c>
      <c r="D115" s="556" t="s">
        <v>143</v>
      </c>
      <c r="E115" s="359" t="s">
        <v>81</v>
      </c>
      <c r="F115" s="226">
        <v>456</v>
      </c>
      <c r="G115" s="226">
        <v>473</v>
      </c>
      <c r="H115" s="49">
        <v>510</v>
      </c>
      <c r="I115" s="8">
        <v>510</v>
      </c>
      <c r="J115" s="185">
        <v>494</v>
      </c>
      <c r="K115" s="49">
        <v>530</v>
      </c>
      <c r="L115" s="8">
        <v>530</v>
      </c>
      <c r="M115" s="988">
        <v>392</v>
      </c>
      <c r="N115" s="1007">
        <f t="shared" si="15"/>
        <v>73.9622641509434</v>
      </c>
    </row>
    <row r="116" spans="1:14" ht="15">
      <c r="A116" s="184">
        <v>625003</v>
      </c>
      <c r="B116" s="9"/>
      <c r="C116" s="14">
        <v>41</v>
      </c>
      <c r="D116" s="556" t="s">
        <v>143</v>
      </c>
      <c r="E116" s="359" t="s">
        <v>82</v>
      </c>
      <c r="F116" s="226">
        <v>26</v>
      </c>
      <c r="G116" s="226">
        <v>25</v>
      </c>
      <c r="H116" s="49">
        <v>30</v>
      </c>
      <c r="I116" s="8">
        <v>40</v>
      </c>
      <c r="J116" s="185">
        <v>39</v>
      </c>
      <c r="K116" s="49">
        <v>32</v>
      </c>
      <c r="L116" s="8">
        <v>32</v>
      </c>
      <c r="M116" s="988">
        <v>22.36</v>
      </c>
      <c r="N116" s="1007">
        <f t="shared" si="15"/>
        <v>69.875</v>
      </c>
    </row>
    <row r="117" spans="1:14" ht="15">
      <c r="A117" s="184">
        <v>625004</v>
      </c>
      <c r="B117" s="9"/>
      <c r="C117" s="14">
        <v>41</v>
      </c>
      <c r="D117" s="556" t="s">
        <v>143</v>
      </c>
      <c r="E117" s="359" t="s">
        <v>83</v>
      </c>
      <c r="F117" s="185">
        <v>97</v>
      </c>
      <c r="G117" s="185">
        <v>101</v>
      </c>
      <c r="H117" s="49">
        <v>110</v>
      </c>
      <c r="I117" s="8">
        <v>110</v>
      </c>
      <c r="J117" s="185">
        <v>106</v>
      </c>
      <c r="K117" s="49">
        <v>130</v>
      </c>
      <c r="L117" s="8">
        <v>130</v>
      </c>
      <c r="M117" s="988">
        <v>84</v>
      </c>
      <c r="N117" s="1007">
        <f t="shared" si="15"/>
        <v>64.61538461538461</v>
      </c>
    </row>
    <row r="118" spans="1:14" ht="15">
      <c r="A118" s="184">
        <v>625005</v>
      </c>
      <c r="B118" s="9"/>
      <c r="C118" s="14">
        <v>41</v>
      </c>
      <c r="D118" s="556" t="s">
        <v>143</v>
      </c>
      <c r="E118" s="359" t="s">
        <v>84</v>
      </c>
      <c r="F118" s="185">
        <v>33</v>
      </c>
      <c r="G118" s="185">
        <v>34</v>
      </c>
      <c r="H118" s="49">
        <v>36</v>
      </c>
      <c r="I118" s="8">
        <v>36</v>
      </c>
      <c r="J118" s="185">
        <v>35</v>
      </c>
      <c r="K118" s="49">
        <v>40</v>
      </c>
      <c r="L118" s="8">
        <v>40</v>
      </c>
      <c r="M118" s="988">
        <v>28</v>
      </c>
      <c r="N118" s="1007">
        <f t="shared" si="15"/>
        <v>70</v>
      </c>
    </row>
    <row r="119" spans="1:14" ht="15">
      <c r="A119" s="186">
        <v>625007</v>
      </c>
      <c r="B119" s="11"/>
      <c r="C119" s="221">
        <v>41</v>
      </c>
      <c r="D119" s="556" t="s">
        <v>143</v>
      </c>
      <c r="E119" s="603" t="s">
        <v>85</v>
      </c>
      <c r="F119" s="187">
        <v>141</v>
      </c>
      <c r="G119" s="187">
        <v>160</v>
      </c>
      <c r="H119" s="83">
        <v>175</v>
      </c>
      <c r="I119" s="10">
        <v>175</v>
      </c>
      <c r="J119" s="187">
        <v>167</v>
      </c>
      <c r="K119" s="83">
        <v>185</v>
      </c>
      <c r="L119" s="10">
        <v>185</v>
      </c>
      <c r="M119" s="989">
        <v>132.98</v>
      </c>
      <c r="N119" s="1007">
        <f t="shared" si="15"/>
        <v>71.88108108108108</v>
      </c>
    </row>
    <row r="120" spans="1:14" ht="15">
      <c r="A120" s="207">
        <v>631</v>
      </c>
      <c r="B120" s="77"/>
      <c r="C120" s="120"/>
      <c r="D120" s="559"/>
      <c r="E120" s="577" t="s">
        <v>349</v>
      </c>
      <c r="F120" s="178">
        <v>11</v>
      </c>
      <c r="G120" s="178">
        <v>94</v>
      </c>
      <c r="H120" s="5">
        <v>20</v>
      </c>
      <c r="I120" s="4">
        <v>203</v>
      </c>
      <c r="J120" s="178">
        <v>203</v>
      </c>
      <c r="K120" s="5">
        <f>K121</f>
        <v>120</v>
      </c>
      <c r="L120" s="4">
        <f>L121</f>
        <v>120</v>
      </c>
      <c r="M120" s="990"/>
      <c r="N120" s="1009">
        <f t="shared" si="15"/>
        <v>0</v>
      </c>
    </row>
    <row r="121" spans="1:14" ht="15">
      <c r="A121" s="179">
        <v>631001</v>
      </c>
      <c r="B121" s="79"/>
      <c r="C121" s="713">
        <v>41</v>
      </c>
      <c r="D121" s="559" t="s">
        <v>143</v>
      </c>
      <c r="E121" s="587" t="s">
        <v>350</v>
      </c>
      <c r="F121" s="180">
        <v>11</v>
      </c>
      <c r="G121" s="180">
        <v>94</v>
      </c>
      <c r="H121" s="80">
        <v>20</v>
      </c>
      <c r="I121" s="81">
        <v>203</v>
      </c>
      <c r="J121" s="180">
        <v>203</v>
      </c>
      <c r="K121" s="80">
        <v>120</v>
      </c>
      <c r="L121" s="81">
        <v>120</v>
      </c>
      <c r="M121" s="991"/>
      <c r="N121" s="1007">
        <f t="shared" si="15"/>
        <v>0</v>
      </c>
    </row>
    <row r="122" spans="1:14" ht="15">
      <c r="A122" s="207">
        <v>637</v>
      </c>
      <c r="B122" s="3"/>
      <c r="C122" s="145"/>
      <c r="D122" s="559"/>
      <c r="E122" s="577" t="s">
        <v>167</v>
      </c>
      <c r="F122" s="178">
        <f>SUM(F123:F126)</f>
        <v>1112</v>
      </c>
      <c r="G122" s="178">
        <f>SUM(G123:G126)</f>
        <v>940</v>
      </c>
      <c r="H122" s="5">
        <f aca="true" t="shared" si="16" ref="H122:M122">SUM(H123:H125)</f>
        <v>860</v>
      </c>
      <c r="I122" s="4">
        <f t="shared" si="16"/>
        <v>1455</v>
      </c>
      <c r="J122" s="178">
        <f t="shared" si="16"/>
        <v>1425</v>
      </c>
      <c r="K122" s="5">
        <f t="shared" si="16"/>
        <v>1360</v>
      </c>
      <c r="L122" s="4">
        <f t="shared" si="16"/>
        <v>1360</v>
      </c>
      <c r="M122" s="990">
        <f t="shared" si="16"/>
        <v>997.53</v>
      </c>
      <c r="N122" s="1009">
        <f t="shared" si="15"/>
        <v>73.34779411764706</v>
      </c>
    </row>
    <row r="123" spans="1:14" ht="15">
      <c r="A123" s="193">
        <v>637014</v>
      </c>
      <c r="B123" s="23"/>
      <c r="C123" s="696">
        <v>41</v>
      </c>
      <c r="D123" s="566" t="s">
        <v>143</v>
      </c>
      <c r="E123" s="578" t="s">
        <v>153</v>
      </c>
      <c r="F123" s="194">
        <v>200</v>
      </c>
      <c r="G123" s="194">
        <v>203</v>
      </c>
      <c r="H123" s="54">
        <v>200</v>
      </c>
      <c r="I123" s="22">
        <v>200</v>
      </c>
      <c r="J123" s="194">
        <v>184</v>
      </c>
      <c r="K123" s="54">
        <v>200</v>
      </c>
      <c r="L123" s="22">
        <v>200</v>
      </c>
      <c r="M123" s="987">
        <v>136</v>
      </c>
      <c r="N123" s="1007">
        <f t="shared" si="15"/>
        <v>68</v>
      </c>
    </row>
    <row r="124" spans="1:14" ht="15">
      <c r="A124" s="182">
        <v>637012</v>
      </c>
      <c r="B124" s="7">
        <v>1</v>
      </c>
      <c r="C124" s="709">
        <v>41</v>
      </c>
      <c r="D124" s="567" t="s">
        <v>75</v>
      </c>
      <c r="E124" s="579" t="s">
        <v>168</v>
      </c>
      <c r="F124" s="196">
        <v>867</v>
      </c>
      <c r="G124" s="196">
        <v>696</v>
      </c>
      <c r="H124" s="94">
        <v>600</v>
      </c>
      <c r="I124" s="6">
        <v>1195</v>
      </c>
      <c r="J124" s="183">
        <v>1194</v>
      </c>
      <c r="K124" s="94">
        <v>1100</v>
      </c>
      <c r="L124" s="6">
        <v>1100</v>
      </c>
      <c r="M124" s="992">
        <v>828.4</v>
      </c>
      <c r="N124" s="1007">
        <f t="shared" si="15"/>
        <v>75.30909090909091</v>
      </c>
    </row>
    <row r="125" spans="1:14" ht="15">
      <c r="A125" s="186">
        <v>637016</v>
      </c>
      <c r="B125" s="11"/>
      <c r="C125" s="221">
        <v>41</v>
      </c>
      <c r="D125" s="567" t="s">
        <v>143</v>
      </c>
      <c r="E125" s="590" t="s">
        <v>157</v>
      </c>
      <c r="F125" s="225">
        <v>45</v>
      </c>
      <c r="G125" s="225">
        <v>41</v>
      </c>
      <c r="H125" s="592">
        <v>60</v>
      </c>
      <c r="I125" s="106">
        <v>60</v>
      </c>
      <c r="J125" s="232">
        <v>47</v>
      </c>
      <c r="K125" s="592">
        <v>60</v>
      </c>
      <c r="L125" s="106">
        <v>60</v>
      </c>
      <c r="M125" s="1018">
        <v>33.13</v>
      </c>
      <c r="N125" s="1011">
        <f t="shared" si="15"/>
        <v>55.216666666666676</v>
      </c>
    </row>
    <row r="126" spans="1:14" ht="15.75" thickBot="1">
      <c r="A126" s="274"/>
      <c r="B126" s="98"/>
      <c r="C126" s="714"/>
      <c r="D126" s="588"/>
      <c r="E126" s="591"/>
      <c r="F126" s="350"/>
      <c r="G126" s="350"/>
      <c r="H126" s="37"/>
      <c r="I126" s="99"/>
      <c r="J126" s="241"/>
      <c r="K126" s="108"/>
      <c r="L126" s="99"/>
      <c r="M126" s="1019"/>
      <c r="N126" s="976"/>
    </row>
    <row r="127" spans="1:14" ht="15.75" thickBot="1">
      <c r="A127" s="17" t="s">
        <v>169</v>
      </c>
      <c r="B127" s="18"/>
      <c r="C127" s="706"/>
      <c r="D127" s="553"/>
      <c r="E127" s="59" t="s">
        <v>170</v>
      </c>
      <c r="F127" s="19">
        <f>SUM(F128+F129+F137+F143)</f>
        <v>3894</v>
      </c>
      <c r="G127" s="19">
        <f>SUM(G128+G129+G137+G143)</f>
        <v>4985</v>
      </c>
      <c r="H127" s="72">
        <f>H128+H129+H137+H143</f>
        <v>5000</v>
      </c>
      <c r="I127" s="70">
        <f>I128+I129+I137+I143</f>
        <v>5000</v>
      </c>
      <c r="J127" s="19">
        <f>J128+J129+J137+J143</f>
        <v>4226</v>
      </c>
      <c r="K127" s="72">
        <f>K128+K129+K137+K143</f>
        <v>5000</v>
      </c>
      <c r="L127" s="70">
        <v>5000</v>
      </c>
      <c r="M127" s="1016">
        <f>M128+M129+M137+M143</f>
        <v>2290.09</v>
      </c>
      <c r="N127" s="982">
        <f>(100/L127)*M127</f>
        <v>45.80180000000001</v>
      </c>
    </row>
    <row r="128" spans="1:14" ht="15">
      <c r="A128" s="278">
        <v>611000</v>
      </c>
      <c r="B128" s="101"/>
      <c r="C128" s="104">
        <v>111</v>
      </c>
      <c r="D128" s="778" t="s">
        <v>171</v>
      </c>
      <c r="E128" s="585" t="s">
        <v>76</v>
      </c>
      <c r="F128" s="593">
        <v>2948</v>
      </c>
      <c r="G128" s="593">
        <v>3250</v>
      </c>
      <c r="H128" s="113">
        <v>3300</v>
      </c>
      <c r="I128" s="104">
        <v>3300</v>
      </c>
      <c r="J128" s="230">
        <v>3244</v>
      </c>
      <c r="K128" s="113">
        <v>3300</v>
      </c>
      <c r="L128" s="104">
        <v>3300</v>
      </c>
      <c r="M128" s="1017">
        <v>1640</v>
      </c>
      <c r="N128" s="1009">
        <f>(100/L128)*M128</f>
        <v>49.696969696969695</v>
      </c>
    </row>
    <row r="129" spans="1:14" ht="15">
      <c r="A129" s="207">
        <v>62</v>
      </c>
      <c r="B129" s="3"/>
      <c r="C129" s="145"/>
      <c r="D129" s="559"/>
      <c r="E129" s="577" t="s">
        <v>77</v>
      </c>
      <c r="F129" s="178">
        <f aca="true" t="shared" si="17" ref="F129:M129">SUM(F130:F136)</f>
        <v>668</v>
      </c>
      <c r="G129" s="178">
        <f t="shared" si="17"/>
        <v>1343</v>
      </c>
      <c r="H129" s="5">
        <f t="shared" si="17"/>
        <v>1370</v>
      </c>
      <c r="I129" s="5">
        <f t="shared" si="17"/>
        <v>1370</v>
      </c>
      <c r="J129" s="178">
        <f t="shared" si="17"/>
        <v>669</v>
      </c>
      <c r="K129" s="5">
        <f t="shared" si="17"/>
        <v>1370</v>
      </c>
      <c r="L129" s="5">
        <f t="shared" si="17"/>
        <v>1370</v>
      </c>
      <c r="M129" s="986">
        <f t="shared" si="17"/>
        <v>500.94</v>
      </c>
      <c r="N129" s="1009">
        <f>(100/L129)*M129</f>
        <v>36.56496350364963</v>
      </c>
    </row>
    <row r="130" spans="1:14" ht="15">
      <c r="A130" s="193">
        <v>623000</v>
      </c>
      <c r="B130" s="23"/>
      <c r="C130" s="709">
        <v>111</v>
      </c>
      <c r="D130" s="567" t="s">
        <v>171</v>
      </c>
      <c r="E130" s="578" t="s">
        <v>79</v>
      </c>
      <c r="F130" s="231">
        <v>191</v>
      </c>
      <c r="G130" s="231">
        <v>374</v>
      </c>
      <c r="H130" s="54">
        <v>375</v>
      </c>
      <c r="I130" s="22">
        <v>375</v>
      </c>
      <c r="J130" s="194">
        <v>192</v>
      </c>
      <c r="K130" s="54">
        <v>375</v>
      </c>
      <c r="L130" s="22">
        <v>375</v>
      </c>
      <c r="M130" s="987">
        <v>143.37</v>
      </c>
      <c r="N130" s="1007">
        <f aca="true" t="shared" si="18" ref="N130:N144">(100/L130)*M130</f>
        <v>38.232</v>
      </c>
    </row>
    <row r="131" spans="1:14" ht="15">
      <c r="A131" s="184">
        <v>625001</v>
      </c>
      <c r="B131" s="9"/>
      <c r="C131" s="14">
        <v>111</v>
      </c>
      <c r="D131" s="557" t="s">
        <v>171</v>
      </c>
      <c r="E131" s="359" t="s">
        <v>80</v>
      </c>
      <c r="F131" s="226">
        <v>27</v>
      </c>
      <c r="G131" s="226">
        <v>46</v>
      </c>
      <c r="H131" s="49">
        <v>60</v>
      </c>
      <c r="I131" s="8">
        <v>60</v>
      </c>
      <c r="J131" s="185">
        <v>27</v>
      </c>
      <c r="K131" s="49">
        <v>60</v>
      </c>
      <c r="L131" s="8">
        <v>60</v>
      </c>
      <c r="M131" s="988">
        <v>20.07</v>
      </c>
      <c r="N131" s="1007">
        <f t="shared" si="18"/>
        <v>33.45</v>
      </c>
    </row>
    <row r="132" spans="1:14" ht="15">
      <c r="A132" s="184">
        <v>625002</v>
      </c>
      <c r="B132" s="9"/>
      <c r="C132" s="14">
        <v>111</v>
      </c>
      <c r="D132" s="557" t="s">
        <v>171</v>
      </c>
      <c r="E132" s="359" t="s">
        <v>81</v>
      </c>
      <c r="F132" s="226">
        <v>268</v>
      </c>
      <c r="G132" s="226">
        <v>508</v>
      </c>
      <c r="H132" s="49">
        <v>515</v>
      </c>
      <c r="I132" s="8">
        <v>515</v>
      </c>
      <c r="J132" s="185">
        <v>268</v>
      </c>
      <c r="K132" s="49">
        <v>515</v>
      </c>
      <c r="L132" s="8">
        <v>515</v>
      </c>
      <c r="M132" s="988">
        <v>200.7</v>
      </c>
      <c r="N132" s="1007">
        <f t="shared" si="18"/>
        <v>38.970873786407765</v>
      </c>
    </row>
    <row r="133" spans="1:14" ht="15">
      <c r="A133" s="184">
        <v>625003</v>
      </c>
      <c r="B133" s="9"/>
      <c r="C133" s="14">
        <v>111</v>
      </c>
      <c r="D133" s="557" t="s">
        <v>171</v>
      </c>
      <c r="E133" s="359" t="s">
        <v>82</v>
      </c>
      <c r="F133" s="226">
        <v>15</v>
      </c>
      <c r="G133" s="226">
        <v>34</v>
      </c>
      <c r="H133" s="49">
        <v>35</v>
      </c>
      <c r="I133" s="8">
        <v>35</v>
      </c>
      <c r="J133" s="185">
        <v>17</v>
      </c>
      <c r="K133" s="49">
        <v>35</v>
      </c>
      <c r="L133" s="8">
        <v>35</v>
      </c>
      <c r="M133" s="988">
        <v>11.43</v>
      </c>
      <c r="N133" s="1007">
        <f t="shared" si="18"/>
        <v>32.65714285714286</v>
      </c>
    </row>
    <row r="134" spans="1:14" ht="15">
      <c r="A134" s="184">
        <v>625004</v>
      </c>
      <c r="B134" s="14"/>
      <c r="C134" s="14">
        <v>111</v>
      </c>
      <c r="D134" s="557" t="s">
        <v>171</v>
      </c>
      <c r="E134" s="359" t="s">
        <v>83</v>
      </c>
      <c r="F134" s="185">
        <v>57</v>
      </c>
      <c r="G134" s="185">
        <v>114</v>
      </c>
      <c r="H134" s="49">
        <v>115</v>
      </c>
      <c r="I134" s="8">
        <v>115</v>
      </c>
      <c r="J134" s="185">
        <v>57</v>
      </c>
      <c r="K134" s="49">
        <v>115</v>
      </c>
      <c r="L134" s="8">
        <v>115</v>
      </c>
      <c r="M134" s="988">
        <v>43.02</v>
      </c>
      <c r="N134" s="1007">
        <f t="shared" si="18"/>
        <v>37.40869565217392</v>
      </c>
    </row>
    <row r="135" spans="1:14" ht="15">
      <c r="A135" s="182">
        <v>625005</v>
      </c>
      <c r="B135" s="7"/>
      <c r="C135" s="709">
        <v>111</v>
      </c>
      <c r="D135" s="557" t="s">
        <v>171</v>
      </c>
      <c r="E135" s="359" t="s">
        <v>84</v>
      </c>
      <c r="F135" s="196">
        <v>19</v>
      </c>
      <c r="G135" s="196">
        <v>36</v>
      </c>
      <c r="H135" s="49">
        <v>37</v>
      </c>
      <c r="I135" s="8">
        <v>37</v>
      </c>
      <c r="J135" s="185">
        <v>17</v>
      </c>
      <c r="K135" s="49">
        <v>37</v>
      </c>
      <c r="L135" s="8">
        <v>37</v>
      </c>
      <c r="M135" s="988">
        <v>14.31</v>
      </c>
      <c r="N135" s="1007">
        <f t="shared" si="18"/>
        <v>38.67567567567568</v>
      </c>
    </row>
    <row r="136" spans="1:14" ht="15">
      <c r="A136" s="186">
        <v>625007</v>
      </c>
      <c r="B136" s="33"/>
      <c r="C136" s="219">
        <v>111</v>
      </c>
      <c r="D136" s="554" t="s">
        <v>171</v>
      </c>
      <c r="E136" s="590" t="s">
        <v>85</v>
      </c>
      <c r="F136" s="225">
        <v>91</v>
      </c>
      <c r="G136" s="225">
        <v>231</v>
      </c>
      <c r="H136" s="561">
        <v>233</v>
      </c>
      <c r="I136" s="24">
        <v>233</v>
      </c>
      <c r="J136" s="225">
        <v>91</v>
      </c>
      <c r="K136" s="561">
        <v>233</v>
      </c>
      <c r="L136" s="24">
        <v>233</v>
      </c>
      <c r="M136" s="995">
        <v>68.04</v>
      </c>
      <c r="N136" s="1007">
        <f t="shared" si="18"/>
        <v>29.20171673819743</v>
      </c>
    </row>
    <row r="137" spans="1:14" ht="15">
      <c r="A137" s="177">
        <v>63</v>
      </c>
      <c r="B137" s="3"/>
      <c r="C137" s="145"/>
      <c r="D137" s="559"/>
      <c r="E137" s="577" t="s">
        <v>167</v>
      </c>
      <c r="F137" s="178">
        <f aca="true" t="shared" si="19" ref="F137:M137">SUM(F138:F142)</f>
        <v>270</v>
      </c>
      <c r="G137" s="178">
        <f t="shared" si="19"/>
        <v>384</v>
      </c>
      <c r="H137" s="5">
        <f t="shared" si="19"/>
        <v>320</v>
      </c>
      <c r="I137" s="4">
        <f t="shared" si="19"/>
        <v>320</v>
      </c>
      <c r="J137" s="178">
        <f t="shared" si="19"/>
        <v>305</v>
      </c>
      <c r="K137" s="5">
        <f t="shared" si="19"/>
        <v>320</v>
      </c>
      <c r="L137" s="4">
        <f t="shared" si="19"/>
        <v>320</v>
      </c>
      <c r="M137" s="990">
        <f t="shared" si="19"/>
        <v>141.15</v>
      </c>
      <c r="N137" s="1009">
        <f t="shared" si="18"/>
        <v>44.109375</v>
      </c>
    </row>
    <row r="138" spans="1:14" ht="15">
      <c r="A138" s="193">
        <v>631001</v>
      </c>
      <c r="B138" s="23"/>
      <c r="C138" s="221">
        <v>111</v>
      </c>
      <c r="D138" s="555" t="s">
        <v>171</v>
      </c>
      <c r="E138" s="578" t="s">
        <v>349</v>
      </c>
      <c r="F138" s="231">
        <v>15</v>
      </c>
      <c r="G138" s="231">
        <v>20</v>
      </c>
      <c r="H138" s="54">
        <v>20</v>
      </c>
      <c r="I138" s="22">
        <v>50</v>
      </c>
      <c r="J138" s="194">
        <v>46</v>
      </c>
      <c r="K138" s="54">
        <v>20</v>
      </c>
      <c r="L138" s="22">
        <v>20</v>
      </c>
      <c r="M138" s="987">
        <v>8.5</v>
      </c>
      <c r="N138" s="1007">
        <f t="shared" si="18"/>
        <v>42.5</v>
      </c>
    </row>
    <row r="139" spans="1:14" ht="15">
      <c r="A139" s="184">
        <v>633006</v>
      </c>
      <c r="B139" s="9">
        <v>1</v>
      </c>
      <c r="C139" s="352">
        <v>111</v>
      </c>
      <c r="D139" s="556" t="s">
        <v>171</v>
      </c>
      <c r="E139" s="359" t="s">
        <v>99</v>
      </c>
      <c r="F139" s="185">
        <v>155</v>
      </c>
      <c r="G139" s="185">
        <v>150</v>
      </c>
      <c r="H139" s="94">
        <v>120</v>
      </c>
      <c r="I139" s="6">
        <v>100</v>
      </c>
      <c r="J139" s="183">
        <v>100</v>
      </c>
      <c r="K139" s="94">
        <v>120</v>
      </c>
      <c r="L139" s="6">
        <v>120</v>
      </c>
      <c r="M139" s="992">
        <v>33.07</v>
      </c>
      <c r="N139" s="1007">
        <f t="shared" si="18"/>
        <v>27.558333333333334</v>
      </c>
    </row>
    <row r="140" spans="1:14" ht="15">
      <c r="A140" s="184">
        <v>633006</v>
      </c>
      <c r="B140" s="9">
        <v>4</v>
      </c>
      <c r="C140" s="352">
        <v>111</v>
      </c>
      <c r="D140" s="556" t="s">
        <v>171</v>
      </c>
      <c r="E140" s="359" t="s">
        <v>102</v>
      </c>
      <c r="F140" s="196"/>
      <c r="G140" s="196">
        <v>64</v>
      </c>
      <c r="H140" s="49">
        <v>30</v>
      </c>
      <c r="I140" s="8">
        <v>30</v>
      </c>
      <c r="J140" s="185">
        <v>20</v>
      </c>
      <c r="K140" s="49">
        <v>30</v>
      </c>
      <c r="L140" s="8">
        <v>30</v>
      </c>
      <c r="M140" s="988"/>
      <c r="N140" s="1007">
        <f t="shared" si="18"/>
        <v>0</v>
      </c>
    </row>
    <row r="141" spans="1:14" ht="15">
      <c r="A141" s="184">
        <v>633009</v>
      </c>
      <c r="B141" s="9">
        <v>1</v>
      </c>
      <c r="C141" s="14">
        <v>111</v>
      </c>
      <c r="D141" s="557" t="s">
        <v>171</v>
      </c>
      <c r="E141" s="509" t="s">
        <v>172</v>
      </c>
      <c r="F141" s="185"/>
      <c r="G141" s="185">
        <v>50</v>
      </c>
      <c r="H141" s="49">
        <v>50</v>
      </c>
      <c r="I141" s="8">
        <v>40</v>
      </c>
      <c r="J141" s="185">
        <v>40</v>
      </c>
      <c r="K141" s="49">
        <v>50</v>
      </c>
      <c r="L141" s="8">
        <v>50</v>
      </c>
      <c r="M141" s="988"/>
      <c r="N141" s="1007">
        <f t="shared" si="18"/>
        <v>0</v>
      </c>
    </row>
    <row r="142" spans="1:14" ht="15">
      <c r="A142" s="186">
        <v>637013</v>
      </c>
      <c r="B142" s="33"/>
      <c r="C142" s="140">
        <v>111</v>
      </c>
      <c r="D142" s="558" t="s">
        <v>171</v>
      </c>
      <c r="E142" s="560" t="s">
        <v>173</v>
      </c>
      <c r="F142" s="183">
        <v>100</v>
      </c>
      <c r="G142" s="183">
        <v>100</v>
      </c>
      <c r="H142" s="83">
        <v>100</v>
      </c>
      <c r="I142" s="10">
        <v>100</v>
      </c>
      <c r="J142" s="187">
        <v>99</v>
      </c>
      <c r="K142" s="83">
        <v>100</v>
      </c>
      <c r="L142" s="10">
        <v>100</v>
      </c>
      <c r="M142" s="989">
        <v>99.58</v>
      </c>
      <c r="N142" s="1007">
        <f t="shared" si="18"/>
        <v>99.58</v>
      </c>
    </row>
    <row r="143" spans="1:14" ht="15">
      <c r="A143" s="177">
        <v>642</v>
      </c>
      <c r="B143" s="3"/>
      <c r="C143" s="145"/>
      <c r="D143" s="559"/>
      <c r="E143" s="548" t="s">
        <v>174</v>
      </c>
      <c r="F143" s="178">
        <v>8</v>
      </c>
      <c r="G143" s="178">
        <v>8</v>
      </c>
      <c r="H143" s="5">
        <v>10</v>
      </c>
      <c r="I143" s="4">
        <v>10</v>
      </c>
      <c r="J143" s="178">
        <v>8</v>
      </c>
      <c r="K143" s="5">
        <f>K144</f>
        <v>10</v>
      </c>
      <c r="L143" s="4">
        <f>L144</f>
        <v>10</v>
      </c>
      <c r="M143" s="990">
        <f>M144</f>
        <v>8</v>
      </c>
      <c r="N143" s="1009">
        <f t="shared" si="18"/>
        <v>80</v>
      </c>
    </row>
    <row r="144" spans="1:14" ht="15">
      <c r="A144" s="217">
        <v>642006</v>
      </c>
      <c r="B144" s="105"/>
      <c r="C144" s="712">
        <v>111</v>
      </c>
      <c r="D144" s="586" t="s">
        <v>175</v>
      </c>
      <c r="E144" s="551" t="s">
        <v>176</v>
      </c>
      <c r="F144" s="180">
        <v>8</v>
      </c>
      <c r="G144" s="180">
        <v>8</v>
      </c>
      <c r="H144" s="80">
        <v>10</v>
      </c>
      <c r="I144" s="37">
        <v>10</v>
      </c>
      <c r="J144" s="196">
        <v>8</v>
      </c>
      <c r="K144" s="80">
        <v>10</v>
      </c>
      <c r="L144" s="81">
        <v>10</v>
      </c>
      <c r="M144" s="991">
        <v>8</v>
      </c>
      <c r="N144" s="1006">
        <f t="shared" si="18"/>
        <v>80</v>
      </c>
    </row>
    <row r="145" spans="1:14" ht="15.75" thickBot="1">
      <c r="A145" s="212"/>
      <c r="B145" s="98"/>
      <c r="C145" s="98"/>
      <c r="D145" s="643"/>
      <c r="E145" s="582"/>
      <c r="F145" s="350"/>
      <c r="G145" s="350"/>
      <c r="H145" s="108"/>
      <c r="I145" s="99"/>
      <c r="J145" s="241"/>
      <c r="K145" s="212"/>
      <c r="L145" s="108"/>
      <c r="M145" s="1020"/>
      <c r="N145" s="1014"/>
    </row>
    <row r="146" spans="1:14" ht="15.75" thickBot="1">
      <c r="A146" s="71" t="s">
        <v>177</v>
      </c>
      <c r="B146" s="18"/>
      <c r="C146" s="18"/>
      <c r="D146" s="66"/>
      <c r="E146" s="59" t="s">
        <v>178</v>
      </c>
      <c r="F146" s="19">
        <v>2082</v>
      </c>
      <c r="G146" s="19">
        <v>1316</v>
      </c>
      <c r="H146" s="72">
        <v>2500</v>
      </c>
      <c r="I146" s="70">
        <v>2500</v>
      </c>
      <c r="J146" s="19">
        <v>2370</v>
      </c>
      <c r="K146" s="72">
        <v>7500</v>
      </c>
      <c r="L146" s="70">
        <f>L147</f>
        <v>7500</v>
      </c>
      <c r="M146" s="1016">
        <f>M147</f>
        <v>4346.98</v>
      </c>
      <c r="N146" s="982">
        <f>(100/L146)*M146</f>
        <v>57.95973333333333</v>
      </c>
    </row>
    <row r="147" spans="1:14" ht="15">
      <c r="A147" s="215">
        <v>637</v>
      </c>
      <c r="B147" s="74"/>
      <c r="C147" s="74">
        <v>111</v>
      </c>
      <c r="D147" s="779" t="s">
        <v>179</v>
      </c>
      <c r="E147" s="600" t="s">
        <v>180</v>
      </c>
      <c r="F147" s="233">
        <v>2082</v>
      </c>
      <c r="G147" s="233">
        <v>1316</v>
      </c>
      <c r="H147" s="75">
        <v>2500</v>
      </c>
      <c r="I147" s="73">
        <v>2500</v>
      </c>
      <c r="J147" s="233">
        <v>2370</v>
      </c>
      <c r="K147" s="75">
        <v>7500</v>
      </c>
      <c r="L147" s="73">
        <v>7500</v>
      </c>
      <c r="M147" s="1021">
        <v>4346.98</v>
      </c>
      <c r="N147" s="1009">
        <f>(100/L147)*M147</f>
        <v>57.95973333333333</v>
      </c>
    </row>
    <row r="148" spans="1:14" ht="15.75" thickBot="1">
      <c r="A148" s="275"/>
      <c r="B148" s="110"/>
      <c r="C148" s="110"/>
      <c r="D148" s="595"/>
      <c r="E148" s="601"/>
      <c r="F148" s="350"/>
      <c r="G148" s="350"/>
      <c r="H148" s="108"/>
      <c r="I148" s="37"/>
      <c r="J148" s="198"/>
      <c r="K148" s="37"/>
      <c r="L148" s="37"/>
      <c r="M148" s="994"/>
      <c r="N148" s="975"/>
    </row>
    <row r="149" spans="1:14" ht="15.75" thickBot="1">
      <c r="A149" s="1" t="s">
        <v>181</v>
      </c>
      <c r="B149" s="2"/>
      <c r="C149" s="2"/>
      <c r="D149" s="356"/>
      <c r="E149" s="602" t="s">
        <v>182</v>
      </c>
      <c r="F149" s="242">
        <f>F150</f>
        <v>11571</v>
      </c>
      <c r="G149" s="242">
        <f>G150</f>
        <v>9626</v>
      </c>
      <c r="H149" s="60">
        <f>H150</f>
        <v>14650</v>
      </c>
      <c r="I149" s="60">
        <f>I150</f>
        <v>14650</v>
      </c>
      <c r="J149" s="60">
        <f>J150</f>
        <v>9892</v>
      </c>
      <c r="K149" s="60">
        <v>13150</v>
      </c>
      <c r="L149" s="60">
        <f>L150</f>
        <v>10150</v>
      </c>
      <c r="M149" s="984">
        <f>M150</f>
        <v>5932.95</v>
      </c>
      <c r="N149" s="982">
        <f aca="true" t="shared" si="20" ref="N149:N154">(100/L149)*M149</f>
        <v>58.45270935960591</v>
      </c>
    </row>
    <row r="150" spans="1:14" ht="15">
      <c r="A150" s="273">
        <v>65</v>
      </c>
      <c r="B150" s="101"/>
      <c r="C150" s="101"/>
      <c r="D150" s="596"/>
      <c r="E150" s="585" t="s">
        <v>183</v>
      </c>
      <c r="F150" s="234">
        <f>F151+F152+F153+F154</f>
        <v>11571</v>
      </c>
      <c r="G150" s="234">
        <f>G151+G152+G153+G154</f>
        <v>9626</v>
      </c>
      <c r="H150" s="113">
        <f aca="true" t="shared" si="21" ref="H150:M150">SUM(H151:H154)</f>
        <v>14650</v>
      </c>
      <c r="I150" s="113">
        <f t="shared" si="21"/>
        <v>14650</v>
      </c>
      <c r="J150" s="234">
        <f t="shared" si="21"/>
        <v>9892</v>
      </c>
      <c r="K150" s="113">
        <f t="shared" si="21"/>
        <v>13150</v>
      </c>
      <c r="L150" s="113">
        <f t="shared" si="21"/>
        <v>10150</v>
      </c>
      <c r="M150" s="1022">
        <f t="shared" si="21"/>
        <v>5932.95</v>
      </c>
      <c r="N150" s="1009">
        <f t="shared" si="20"/>
        <v>58.45270935960591</v>
      </c>
    </row>
    <row r="151" spans="1:14" ht="15">
      <c r="A151" s="193">
        <v>651002</v>
      </c>
      <c r="B151" s="23"/>
      <c r="C151" s="23">
        <v>41</v>
      </c>
      <c r="D151" s="206" t="s">
        <v>75</v>
      </c>
      <c r="E151" s="578" t="s">
        <v>184</v>
      </c>
      <c r="F151" s="235">
        <v>6284</v>
      </c>
      <c r="G151" s="235">
        <v>4937</v>
      </c>
      <c r="H151" s="598">
        <v>5100</v>
      </c>
      <c r="I151" s="114">
        <v>5100</v>
      </c>
      <c r="J151" s="235">
        <v>3884</v>
      </c>
      <c r="K151" s="598">
        <v>3600</v>
      </c>
      <c r="L151" s="114">
        <v>3600</v>
      </c>
      <c r="M151" s="1023">
        <v>2337.87</v>
      </c>
      <c r="N151" s="1007">
        <f t="shared" si="20"/>
        <v>64.94083333333333</v>
      </c>
    </row>
    <row r="152" spans="1:14" ht="15">
      <c r="A152" s="952">
        <v>651002</v>
      </c>
      <c r="B152" s="288">
        <v>20</v>
      </c>
      <c r="C152" s="953">
        <v>41</v>
      </c>
      <c r="D152" s="954" t="s">
        <v>75</v>
      </c>
      <c r="E152" s="955" t="s">
        <v>445</v>
      </c>
      <c r="F152" s="636"/>
      <c r="G152" s="636"/>
      <c r="H152" s="794">
        <v>4000</v>
      </c>
      <c r="I152" s="300">
        <v>3750</v>
      </c>
      <c r="J152" s="636">
        <v>585</v>
      </c>
      <c r="K152" s="794">
        <v>4000</v>
      </c>
      <c r="L152" s="300">
        <v>1000</v>
      </c>
      <c r="M152" s="1024">
        <v>339.29</v>
      </c>
      <c r="N152" s="1007">
        <f t="shared" si="20"/>
        <v>33.929</v>
      </c>
    </row>
    <row r="153" spans="1:14" ht="15">
      <c r="A153" s="195">
        <v>651003</v>
      </c>
      <c r="B153" s="7">
        <v>50</v>
      </c>
      <c r="C153" s="9">
        <v>41</v>
      </c>
      <c r="D153" s="119" t="s">
        <v>75</v>
      </c>
      <c r="E153" s="359" t="s">
        <v>185</v>
      </c>
      <c r="F153" s="263">
        <v>3942</v>
      </c>
      <c r="G153" s="263">
        <v>3781</v>
      </c>
      <c r="H153" s="569">
        <v>4200</v>
      </c>
      <c r="I153" s="56">
        <v>4200</v>
      </c>
      <c r="J153" s="189">
        <v>3912</v>
      </c>
      <c r="K153" s="569">
        <v>4200</v>
      </c>
      <c r="L153" s="56">
        <v>4200</v>
      </c>
      <c r="M153" s="996">
        <v>2586.83</v>
      </c>
      <c r="N153" s="1007">
        <f t="shared" si="20"/>
        <v>61.59119047619047</v>
      </c>
    </row>
    <row r="154" spans="1:14" ht="15">
      <c r="A154" s="192">
        <v>653001</v>
      </c>
      <c r="B154" s="33"/>
      <c r="C154" s="33">
        <v>41</v>
      </c>
      <c r="D154" s="736" t="s">
        <v>75</v>
      </c>
      <c r="E154" s="590" t="s">
        <v>186</v>
      </c>
      <c r="F154" s="605">
        <v>1345</v>
      </c>
      <c r="G154" s="605">
        <v>908</v>
      </c>
      <c r="H154" s="576">
        <v>1350</v>
      </c>
      <c r="I154" s="90">
        <v>1600</v>
      </c>
      <c r="J154" s="236">
        <v>1511</v>
      </c>
      <c r="K154" s="576">
        <v>1350</v>
      </c>
      <c r="L154" s="90">
        <v>1350</v>
      </c>
      <c r="M154" s="1025">
        <v>668.96</v>
      </c>
      <c r="N154" s="1007">
        <f t="shared" si="20"/>
        <v>49.552592592592596</v>
      </c>
    </row>
    <row r="155" spans="1:14" ht="15.75" thickBot="1">
      <c r="A155" s="195"/>
      <c r="B155" s="16"/>
      <c r="C155" s="221"/>
      <c r="D155" s="137"/>
      <c r="E155" s="603"/>
      <c r="F155" s="350"/>
      <c r="G155" s="350"/>
      <c r="H155" s="37"/>
      <c r="I155" s="13"/>
      <c r="J155" s="196"/>
      <c r="K155" s="37"/>
      <c r="L155" s="13"/>
      <c r="M155" s="196"/>
      <c r="N155" s="1026"/>
    </row>
    <row r="156" spans="1:14" ht="15.75" thickBot="1">
      <c r="A156" s="17" t="s">
        <v>187</v>
      </c>
      <c r="B156" s="18"/>
      <c r="C156" s="706"/>
      <c r="D156" s="597"/>
      <c r="E156" s="604" t="s">
        <v>188</v>
      </c>
      <c r="F156" s="30">
        <f>SUM(F157+F162)</f>
        <v>526</v>
      </c>
      <c r="G156" s="30">
        <f>SUM(G157+G162)</f>
        <v>434</v>
      </c>
      <c r="H156" s="808"/>
      <c r="I156" s="809"/>
      <c r="J156" s="19"/>
      <c r="K156" s="810"/>
      <c r="L156" s="811"/>
      <c r="M156" s="116"/>
      <c r="N156" s="981"/>
    </row>
    <row r="157" spans="1:14" ht="15">
      <c r="A157" s="208">
        <v>62</v>
      </c>
      <c r="B157" s="74"/>
      <c r="C157" s="707"/>
      <c r="D157" s="584"/>
      <c r="E157" s="585" t="s">
        <v>77</v>
      </c>
      <c r="F157" s="233">
        <v>61</v>
      </c>
      <c r="G157" s="233">
        <v>125</v>
      </c>
      <c r="H157" s="75"/>
      <c r="I157" s="73"/>
      <c r="J157" s="233"/>
      <c r="K157" s="75"/>
      <c r="L157" s="812"/>
      <c r="M157" s="233"/>
      <c r="N157" s="974"/>
    </row>
    <row r="158" spans="1:14" ht="15">
      <c r="A158" s="193">
        <v>623000</v>
      </c>
      <c r="B158" s="23"/>
      <c r="C158" s="696">
        <v>111</v>
      </c>
      <c r="D158" s="566" t="s">
        <v>189</v>
      </c>
      <c r="E158" s="549" t="s">
        <v>79</v>
      </c>
      <c r="F158" s="231">
        <v>19</v>
      </c>
      <c r="G158" s="231">
        <v>39</v>
      </c>
      <c r="H158" s="54"/>
      <c r="I158" s="22"/>
      <c r="J158" s="194"/>
      <c r="K158" s="54"/>
      <c r="L158" s="22"/>
      <c r="M158" s="194"/>
      <c r="N158" s="815"/>
    </row>
    <row r="159" spans="1:14" ht="15">
      <c r="A159" s="184">
        <v>625002</v>
      </c>
      <c r="B159" s="9"/>
      <c r="C159" s="14">
        <v>111</v>
      </c>
      <c r="D159" s="557" t="s">
        <v>189</v>
      </c>
      <c r="E159" s="509" t="s">
        <v>81</v>
      </c>
      <c r="F159" s="226">
        <v>26</v>
      </c>
      <c r="G159" s="226">
        <v>54</v>
      </c>
      <c r="H159" s="49"/>
      <c r="I159" s="8"/>
      <c r="J159" s="185"/>
      <c r="K159" s="49"/>
      <c r="L159" s="8"/>
      <c r="M159" s="185"/>
      <c r="N159" s="817"/>
    </row>
    <row r="160" spans="1:14" ht="15">
      <c r="A160" s="184">
        <v>625003</v>
      </c>
      <c r="B160" s="9"/>
      <c r="C160" s="14">
        <v>111</v>
      </c>
      <c r="D160" s="557" t="s">
        <v>189</v>
      </c>
      <c r="E160" s="509" t="s">
        <v>82</v>
      </c>
      <c r="F160" s="226">
        <v>2</v>
      </c>
      <c r="G160" s="226">
        <v>3</v>
      </c>
      <c r="H160" s="49"/>
      <c r="I160" s="8"/>
      <c r="J160" s="185"/>
      <c r="K160" s="49"/>
      <c r="L160" s="8"/>
      <c r="M160" s="185"/>
      <c r="N160" s="817"/>
    </row>
    <row r="161" spans="1:14" ht="15">
      <c r="A161" s="184">
        <v>625004</v>
      </c>
      <c r="B161" s="14"/>
      <c r="C161" s="14">
        <v>111</v>
      </c>
      <c r="D161" s="557" t="s">
        <v>189</v>
      </c>
      <c r="E161" s="509" t="s">
        <v>83</v>
      </c>
      <c r="F161" s="1030">
        <v>6</v>
      </c>
      <c r="G161" s="225">
        <v>12</v>
      </c>
      <c r="H161" s="49"/>
      <c r="I161" s="8"/>
      <c r="J161" s="185"/>
      <c r="K161" s="49"/>
      <c r="L161" s="8"/>
      <c r="M161" s="185"/>
      <c r="N161" s="975"/>
    </row>
    <row r="162" spans="1:14" ht="15">
      <c r="A162" s="177">
        <v>63</v>
      </c>
      <c r="B162" s="3"/>
      <c r="C162" s="145"/>
      <c r="D162" s="559"/>
      <c r="E162" s="548" t="s">
        <v>167</v>
      </c>
      <c r="F162" s="191">
        <v>465</v>
      </c>
      <c r="G162" s="191">
        <v>309</v>
      </c>
      <c r="H162" s="5"/>
      <c r="I162" s="4"/>
      <c r="J162" s="178"/>
      <c r="K162" s="5"/>
      <c r="L162" s="4"/>
      <c r="M162" s="178"/>
      <c r="N162" s="1028"/>
    </row>
    <row r="163" spans="1:14" ht="15">
      <c r="A163" s="186">
        <v>637027</v>
      </c>
      <c r="B163" s="11"/>
      <c r="C163" s="219">
        <v>111</v>
      </c>
      <c r="D163" s="554" t="s">
        <v>189</v>
      </c>
      <c r="E163" s="550" t="s">
        <v>190</v>
      </c>
      <c r="F163" s="180">
        <v>465</v>
      </c>
      <c r="G163" s="180">
        <v>309</v>
      </c>
      <c r="H163" s="83"/>
      <c r="I163" s="10"/>
      <c r="J163" s="187"/>
      <c r="K163" s="83"/>
      <c r="L163" s="10"/>
      <c r="M163" s="187"/>
      <c r="N163" s="1027"/>
    </row>
    <row r="164" spans="1:14" ht="15.75" thickBot="1">
      <c r="A164" s="272"/>
      <c r="B164" s="28"/>
      <c r="C164" s="711"/>
      <c r="D164" s="583"/>
      <c r="E164" s="608"/>
      <c r="F164" s="350"/>
      <c r="G164" s="350"/>
      <c r="H164" s="130"/>
      <c r="I164" s="21"/>
      <c r="J164" s="191"/>
      <c r="K164" s="130"/>
      <c r="L164" s="21"/>
      <c r="M164" s="191"/>
      <c r="N164" s="1029"/>
    </row>
    <row r="165" spans="1:14" ht="15.75" thickBot="1">
      <c r="A165" s="17" t="s">
        <v>191</v>
      </c>
      <c r="B165" s="18"/>
      <c r="C165" s="706"/>
      <c r="D165" s="553"/>
      <c r="E165" s="546" t="s">
        <v>352</v>
      </c>
      <c r="F165" s="60">
        <f>F166+F168+F174+F182+F180+F178</f>
        <v>1718</v>
      </c>
      <c r="G165" s="60">
        <f>G166+G168+G174+G182+G180+G178</f>
        <v>3547</v>
      </c>
      <c r="H165" s="72">
        <f>H166+H168+H174+H178+H182+H186+H180</f>
        <v>4400</v>
      </c>
      <c r="I165" s="72">
        <f>I166+I168+I174+I178+I180+I182+I186</f>
        <v>4951</v>
      </c>
      <c r="J165" s="19">
        <f>J166+J168+J174+J178+J180+J182+J186</f>
        <v>4449</v>
      </c>
      <c r="K165" s="72">
        <f>K166+K168+K173+K177+K179+K181+K183</f>
        <v>4166</v>
      </c>
      <c r="L165" s="72">
        <f>L166+L168+L173+L177+L179+L181+L183</f>
        <v>4166</v>
      </c>
      <c r="M165" s="984">
        <f>M166+M168+M173+M177+M179+M181+M183</f>
        <v>637.39</v>
      </c>
      <c r="N165" s="982">
        <f aca="true" t="shared" si="22" ref="N165:N170">(100/L165)*M165</f>
        <v>15.299807969275083</v>
      </c>
    </row>
    <row r="166" spans="1:14" ht="15">
      <c r="A166" s="273">
        <v>632</v>
      </c>
      <c r="B166" s="101"/>
      <c r="C166" s="151"/>
      <c r="D166" s="584"/>
      <c r="E166" s="609" t="s">
        <v>87</v>
      </c>
      <c r="F166" s="237">
        <v>327</v>
      </c>
      <c r="G166" s="237">
        <v>242</v>
      </c>
      <c r="H166" s="142">
        <v>1000</v>
      </c>
      <c r="I166" s="117">
        <v>140</v>
      </c>
      <c r="J166" s="237">
        <v>140</v>
      </c>
      <c r="K166" s="142">
        <f>K167</f>
        <v>1000</v>
      </c>
      <c r="L166" s="117">
        <f>L167</f>
        <v>1000</v>
      </c>
      <c r="M166" s="1034">
        <f>M167</f>
        <v>14.15</v>
      </c>
      <c r="N166" s="1009">
        <f t="shared" si="22"/>
        <v>1.415</v>
      </c>
    </row>
    <row r="167" spans="1:14" ht="15">
      <c r="A167" s="186">
        <v>632001</v>
      </c>
      <c r="B167" s="50">
        <v>3</v>
      </c>
      <c r="C167" s="122">
        <v>41</v>
      </c>
      <c r="D167" s="554" t="s">
        <v>192</v>
      </c>
      <c r="E167" s="551" t="s">
        <v>193</v>
      </c>
      <c r="F167" s="231">
        <v>327</v>
      </c>
      <c r="G167" s="231">
        <v>242</v>
      </c>
      <c r="H167" s="118">
        <v>1000</v>
      </c>
      <c r="I167" s="96">
        <v>140</v>
      </c>
      <c r="J167" s="231">
        <v>140</v>
      </c>
      <c r="K167" s="118">
        <v>1000</v>
      </c>
      <c r="L167" s="96">
        <v>1000</v>
      </c>
      <c r="M167" s="1035">
        <v>14.15</v>
      </c>
      <c r="N167" s="1007">
        <f t="shared" si="22"/>
        <v>1.415</v>
      </c>
    </row>
    <row r="168" spans="1:14" ht="15">
      <c r="A168" s="207">
        <v>633</v>
      </c>
      <c r="B168" s="109"/>
      <c r="C168" s="708"/>
      <c r="D168" s="559"/>
      <c r="E168" s="548" t="s">
        <v>167</v>
      </c>
      <c r="F168" s="181">
        <v>1130</v>
      </c>
      <c r="G168" s="181">
        <v>2698</v>
      </c>
      <c r="H168" s="5">
        <v>1500</v>
      </c>
      <c r="I168" s="4">
        <v>3310</v>
      </c>
      <c r="J168" s="178">
        <f>SUM(J169:J173)</f>
        <v>3808</v>
      </c>
      <c r="K168" s="5">
        <f>SUM(K169:K172)</f>
        <v>1500</v>
      </c>
      <c r="L168" s="4">
        <f>SUM(L169:L172)</f>
        <v>1500</v>
      </c>
      <c r="M168" s="990">
        <f>SUM(M169:M172)</f>
        <v>180</v>
      </c>
      <c r="N168" s="1009">
        <f t="shared" si="22"/>
        <v>12</v>
      </c>
    </row>
    <row r="169" spans="1:14" ht="15">
      <c r="A169" s="195">
        <v>633006</v>
      </c>
      <c r="B169" s="23"/>
      <c r="C169" s="712">
        <v>41</v>
      </c>
      <c r="D169" s="586" t="s">
        <v>192</v>
      </c>
      <c r="E169" s="581" t="s">
        <v>94</v>
      </c>
      <c r="F169" s="606">
        <v>1000</v>
      </c>
      <c r="G169" s="815">
        <v>1029</v>
      </c>
      <c r="H169" s="54">
        <v>1000</v>
      </c>
      <c r="I169" s="22">
        <v>2490</v>
      </c>
      <c r="J169" s="231">
        <v>2485</v>
      </c>
      <c r="K169" s="118">
        <v>1000</v>
      </c>
      <c r="L169" s="22">
        <v>1000</v>
      </c>
      <c r="M169" s="987"/>
      <c r="N169" s="1007">
        <f t="shared" si="22"/>
        <v>0</v>
      </c>
    </row>
    <row r="170" spans="1:14" ht="15">
      <c r="A170" s="184">
        <v>633016</v>
      </c>
      <c r="B170" s="9"/>
      <c r="C170" s="14">
        <v>41</v>
      </c>
      <c r="D170" s="557" t="s">
        <v>192</v>
      </c>
      <c r="E170" s="509" t="s">
        <v>194</v>
      </c>
      <c r="F170" s="198"/>
      <c r="G170" s="198"/>
      <c r="H170" s="37"/>
      <c r="I170" s="37">
        <v>710</v>
      </c>
      <c r="J170" s="196">
        <v>710</v>
      </c>
      <c r="K170" s="49">
        <v>500</v>
      </c>
      <c r="L170" s="37">
        <v>500</v>
      </c>
      <c r="M170" s="994">
        <v>180</v>
      </c>
      <c r="N170" s="1007">
        <f t="shared" si="22"/>
        <v>36</v>
      </c>
    </row>
    <row r="171" spans="1:14" ht="15">
      <c r="A171" s="785">
        <v>633006</v>
      </c>
      <c r="B171" s="34">
        <v>7</v>
      </c>
      <c r="C171" s="89">
        <v>41</v>
      </c>
      <c r="D171" s="557" t="s">
        <v>192</v>
      </c>
      <c r="E171" s="509" t="s">
        <v>457</v>
      </c>
      <c r="F171" s="185"/>
      <c r="G171" s="185"/>
      <c r="H171" s="49">
        <v>500</v>
      </c>
      <c r="I171" s="8">
        <v>450</v>
      </c>
      <c r="J171" s="185">
        <v>107</v>
      </c>
      <c r="K171" s="49"/>
      <c r="L171" s="8"/>
      <c r="M171" s="988"/>
      <c r="N171" s="817"/>
    </row>
    <row r="172" spans="1:14" ht="15">
      <c r="A172" s="186">
        <v>633010</v>
      </c>
      <c r="B172" s="50"/>
      <c r="C172" s="122">
        <v>41</v>
      </c>
      <c r="D172" s="554" t="s">
        <v>192</v>
      </c>
      <c r="E172" s="550" t="s">
        <v>419</v>
      </c>
      <c r="F172" s="187">
        <v>130</v>
      </c>
      <c r="G172" s="187"/>
      <c r="H172" s="83"/>
      <c r="I172" s="10"/>
      <c r="J172" s="187"/>
      <c r="K172" s="83"/>
      <c r="L172" s="10"/>
      <c r="M172" s="989"/>
      <c r="N172" s="975"/>
    </row>
    <row r="173" spans="1:14" ht="15">
      <c r="A173" s="208">
        <v>634</v>
      </c>
      <c r="B173" s="109"/>
      <c r="C173" s="708"/>
      <c r="D173" s="554"/>
      <c r="E173" s="577" t="s">
        <v>115</v>
      </c>
      <c r="F173" s="181">
        <f aca="true" t="shared" si="23" ref="F173:M173">F174+F175+F176</f>
        <v>310</v>
      </c>
      <c r="G173" s="178">
        <f t="shared" si="23"/>
        <v>630</v>
      </c>
      <c r="H173" s="5">
        <f t="shared" si="23"/>
        <v>966</v>
      </c>
      <c r="I173" s="5">
        <f t="shared" si="23"/>
        <v>506</v>
      </c>
      <c r="J173" s="178">
        <f t="shared" si="23"/>
        <v>506</v>
      </c>
      <c r="K173" s="5">
        <f t="shared" si="23"/>
        <v>966</v>
      </c>
      <c r="L173" s="5">
        <f t="shared" si="23"/>
        <v>966</v>
      </c>
      <c r="M173" s="986">
        <f t="shared" si="23"/>
        <v>394.24</v>
      </c>
      <c r="N173" s="1009">
        <f aca="true" t="shared" si="24" ref="N173:N178">(100/L173)*M173</f>
        <v>40.811594202898554</v>
      </c>
    </row>
    <row r="174" spans="1:14" ht="15">
      <c r="A174" s="193">
        <v>634001</v>
      </c>
      <c r="B174" s="23">
        <v>1</v>
      </c>
      <c r="C174" s="696">
        <v>41</v>
      </c>
      <c r="D174" s="566" t="s">
        <v>192</v>
      </c>
      <c r="E174" s="578" t="s">
        <v>196</v>
      </c>
      <c r="F174" s="244">
        <v>131</v>
      </c>
      <c r="G174" s="183">
        <v>251</v>
      </c>
      <c r="H174" s="94">
        <v>350</v>
      </c>
      <c r="I174" s="6">
        <v>291</v>
      </c>
      <c r="J174" s="183">
        <v>291</v>
      </c>
      <c r="K174" s="94">
        <v>350</v>
      </c>
      <c r="L174" s="6">
        <v>350</v>
      </c>
      <c r="M174" s="992">
        <v>294.24</v>
      </c>
      <c r="N174" s="1013">
        <f t="shared" si="24"/>
        <v>84.06857142857143</v>
      </c>
    </row>
    <row r="175" spans="1:14" ht="15">
      <c r="A175" s="184">
        <v>634002</v>
      </c>
      <c r="B175" s="9"/>
      <c r="C175" s="14">
        <v>41</v>
      </c>
      <c r="D175" s="557" t="s">
        <v>192</v>
      </c>
      <c r="E175" s="509" t="s">
        <v>197</v>
      </c>
      <c r="F175" s="226">
        <v>76</v>
      </c>
      <c r="G175" s="226">
        <v>256</v>
      </c>
      <c r="H175" s="575">
        <v>500</v>
      </c>
      <c r="I175" s="26">
        <v>92</v>
      </c>
      <c r="J175" s="227">
        <v>92</v>
      </c>
      <c r="K175" s="962">
        <v>500</v>
      </c>
      <c r="L175" s="1135">
        <v>500</v>
      </c>
      <c r="M175" s="1136">
        <v>100</v>
      </c>
      <c r="N175" s="1007">
        <f t="shared" si="24"/>
        <v>20</v>
      </c>
    </row>
    <row r="176" spans="1:14" ht="15">
      <c r="A176" s="186">
        <v>634003</v>
      </c>
      <c r="B176" s="11">
        <v>1</v>
      </c>
      <c r="C176" s="219">
        <v>41</v>
      </c>
      <c r="D176" s="554" t="s">
        <v>192</v>
      </c>
      <c r="E176" s="550" t="s">
        <v>122</v>
      </c>
      <c r="F176" s="225">
        <v>103</v>
      </c>
      <c r="G176" s="225">
        <v>123</v>
      </c>
      <c r="H176" s="83">
        <v>116</v>
      </c>
      <c r="I176" s="10">
        <v>123</v>
      </c>
      <c r="J176" s="187">
        <v>123</v>
      </c>
      <c r="K176" s="83">
        <v>116</v>
      </c>
      <c r="L176" s="26">
        <v>116</v>
      </c>
      <c r="M176" s="995"/>
      <c r="N176" s="1007">
        <f t="shared" si="24"/>
        <v>0</v>
      </c>
    </row>
    <row r="177" spans="1:14" ht="15">
      <c r="A177" s="207">
        <v>635</v>
      </c>
      <c r="B177" s="3"/>
      <c r="C177" s="145"/>
      <c r="D177" s="559"/>
      <c r="E177" s="548" t="s">
        <v>126</v>
      </c>
      <c r="F177" s="233"/>
      <c r="G177" s="233"/>
      <c r="H177" s="5">
        <v>400</v>
      </c>
      <c r="I177" s="4"/>
      <c r="J177" s="178"/>
      <c r="K177" s="5">
        <f>K178</f>
        <v>400</v>
      </c>
      <c r="L177" s="4">
        <f>L178</f>
        <v>400</v>
      </c>
      <c r="M177" s="990">
        <f>M178</f>
        <v>0</v>
      </c>
      <c r="N177" s="1009">
        <f t="shared" si="24"/>
        <v>0</v>
      </c>
    </row>
    <row r="178" spans="1:14" ht="15">
      <c r="A178" s="179">
        <v>635006</v>
      </c>
      <c r="B178" s="78">
        <v>1</v>
      </c>
      <c r="C178" s="120">
        <v>41</v>
      </c>
      <c r="D178" s="559" t="s">
        <v>192</v>
      </c>
      <c r="E178" s="551" t="s">
        <v>198</v>
      </c>
      <c r="F178" s="233"/>
      <c r="G178" s="233"/>
      <c r="H178" s="80">
        <v>400</v>
      </c>
      <c r="I178" s="4"/>
      <c r="J178" s="178"/>
      <c r="K178" s="615">
        <v>400</v>
      </c>
      <c r="L178" s="121">
        <v>400</v>
      </c>
      <c r="M178" s="991"/>
      <c r="N178" s="1031">
        <f t="shared" si="24"/>
        <v>0</v>
      </c>
    </row>
    <row r="179" spans="1:14" ht="15">
      <c r="A179" s="207">
        <v>636</v>
      </c>
      <c r="B179" s="3"/>
      <c r="C179" s="145"/>
      <c r="D179" s="559"/>
      <c r="E179" s="548" t="s">
        <v>199</v>
      </c>
      <c r="F179" s="180"/>
      <c r="G179" s="180"/>
      <c r="H179" s="5">
        <v>400</v>
      </c>
      <c r="I179" s="121"/>
      <c r="J179" s="180"/>
      <c r="K179" s="175"/>
      <c r="L179" s="92"/>
      <c r="M179" s="990"/>
      <c r="N179" s="1039"/>
    </row>
    <row r="180" spans="1:14" ht="15">
      <c r="A180" s="186">
        <v>636001</v>
      </c>
      <c r="B180" s="50"/>
      <c r="C180" s="122"/>
      <c r="D180" s="554" t="s">
        <v>88</v>
      </c>
      <c r="E180" s="550" t="s">
        <v>200</v>
      </c>
      <c r="F180" s="178"/>
      <c r="G180" s="178"/>
      <c r="H180" s="175"/>
      <c r="I180" s="92"/>
      <c r="J180" s="178"/>
      <c r="K180" s="615"/>
      <c r="L180" s="121"/>
      <c r="M180" s="991"/>
      <c r="N180" s="975"/>
    </row>
    <row r="181" spans="1:14" ht="15">
      <c r="A181" s="208">
        <v>637</v>
      </c>
      <c r="B181" s="109"/>
      <c r="C181" s="708"/>
      <c r="D181" s="554"/>
      <c r="E181" s="547" t="s">
        <v>138</v>
      </c>
      <c r="F181" s="233">
        <f>F182+F183</f>
        <v>130</v>
      </c>
      <c r="G181" s="233">
        <f>G182+G183</f>
        <v>356</v>
      </c>
      <c r="H181" s="75">
        <f>H182+H183</f>
        <v>150</v>
      </c>
      <c r="I181" s="75">
        <v>210</v>
      </c>
      <c r="J181" s="233">
        <v>210</v>
      </c>
      <c r="K181" s="75">
        <f>K182</f>
        <v>150</v>
      </c>
      <c r="L181" s="75">
        <f>L182</f>
        <v>150</v>
      </c>
      <c r="M181" s="985">
        <f>M182</f>
        <v>49</v>
      </c>
      <c r="N181" s="1009">
        <f>(100/L181)*M181</f>
        <v>32.666666666666664</v>
      </c>
    </row>
    <row r="182" spans="1:14" ht="15">
      <c r="A182" s="193">
        <v>637002</v>
      </c>
      <c r="B182" s="23"/>
      <c r="C182" s="696">
        <v>41</v>
      </c>
      <c r="D182" s="566" t="s">
        <v>192</v>
      </c>
      <c r="E182" s="562" t="s">
        <v>201</v>
      </c>
      <c r="F182" s="194">
        <v>130</v>
      </c>
      <c r="G182" s="194">
        <v>356</v>
      </c>
      <c r="H182" s="54">
        <v>150</v>
      </c>
      <c r="I182" s="54">
        <v>210</v>
      </c>
      <c r="J182" s="194">
        <v>210</v>
      </c>
      <c r="K182" s="54">
        <v>150</v>
      </c>
      <c r="L182" s="54">
        <v>150</v>
      </c>
      <c r="M182" s="1036">
        <v>49</v>
      </c>
      <c r="N182" s="1007">
        <f>(100/L182)*M182</f>
        <v>32.666666666666664</v>
      </c>
    </row>
    <row r="183" spans="1:14" ht="15">
      <c r="A183" s="177">
        <v>642</v>
      </c>
      <c r="B183" s="3"/>
      <c r="C183" s="145"/>
      <c r="D183" s="559" t="s">
        <v>192</v>
      </c>
      <c r="E183" s="548" t="s">
        <v>176</v>
      </c>
      <c r="F183" s="1032"/>
      <c r="G183" s="180"/>
      <c r="H183" s="80"/>
      <c r="I183" s="80"/>
      <c r="J183" s="180"/>
      <c r="K183" s="5">
        <v>150</v>
      </c>
      <c r="L183" s="4">
        <v>150</v>
      </c>
      <c r="M183" s="990"/>
      <c r="N183" s="1009">
        <f>(100/L183)*M183</f>
        <v>0</v>
      </c>
    </row>
    <row r="184" spans="1:14" ht="15">
      <c r="A184" s="195">
        <v>642006</v>
      </c>
      <c r="B184" s="78"/>
      <c r="C184" s="120">
        <v>41</v>
      </c>
      <c r="D184" s="559" t="s">
        <v>192</v>
      </c>
      <c r="E184" s="551" t="s">
        <v>367</v>
      </c>
      <c r="F184" s="236"/>
      <c r="G184" s="236"/>
      <c r="H184" s="576"/>
      <c r="I184" s="90"/>
      <c r="J184" s="236"/>
      <c r="K184" s="37">
        <v>150</v>
      </c>
      <c r="L184" s="81">
        <v>150</v>
      </c>
      <c r="M184" s="991"/>
      <c r="N184" s="1031">
        <f>(100/L184)*M184</f>
        <v>0</v>
      </c>
    </row>
    <row r="185" spans="1:14" ht="15.75" thickBot="1">
      <c r="A185" s="212"/>
      <c r="B185" s="28"/>
      <c r="C185" s="711"/>
      <c r="D185" s="583"/>
      <c r="E185" s="608"/>
      <c r="F185" s="236"/>
      <c r="G185" s="236"/>
      <c r="H185" s="576"/>
      <c r="I185" s="90"/>
      <c r="J185" s="236"/>
      <c r="K185" s="108"/>
      <c r="L185" s="29"/>
      <c r="M185" s="1037"/>
      <c r="N185" s="976"/>
    </row>
    <row r="186" spans="1:14" ht="15.75" thickBot="1">
      <c r="A186" s="199" t="s">
        <v>353</v>
      </c>
      <c r="B186" s="100"/>
      <c r="C186" s="57"/>
      <c r="D186" s="553"/>
      <c r="E186" s="546" t="s">
        <v>202</v>
      </c>
      <c r="F186" s="19"/>
      <c r="G186" s="19"/>
      <c r="H186" s="72">
        <f aca="true" t="shared" si="25" ref="H186:M187">H187</f>
        <v>1000</v>
      </c>
      <c r="I186" s="72">
        <f t="shared" si="25"/>
        <v>1000</v>
      </c>
      <c r="J186" s="60"/>
      <c r="K186" s="72">
        <f t="shared" si="25"/>
        <v>1000</v>
      </c>
      <c r="L186" s="72">
        <f t="shared" si="25"/>
        <v>1000</v>
      </c>
      <c r="M186" s="984">
        <f t="shared" si="25"/>
        <v>0</v>
      </c>
      <c r="N186" s="982">
        <f>(100/L186)*M186</f>
        <v>0</v>
      </c>
    </row>
    <row r="187" spans="1:14" ht="15">
      <c r="A187" s="208">
        <v>63</v>
      </c>
      <c r="B187" s="74"/>
      <c r="C187" s="707"/>
      <c r="D187" s="554"/>
      <c r="E187" s="547" t="s">
        <v>167</v>
      </c>
      <c r="F187" s="233"/>
      <c r="G187" s="233"/>
      <c r="H187" s="75">
        <f t="shared" si="25"/>
        <v>1000</v>
      </c>
      <c r="I187" s="75">
        <f t="shared" si="25"/>
        <v>1000</v>
      </c>
      <c r="J187" s="223"/>
      <c r="K187" s="75">
        <f t="shared" si="25"/>
        <v>1000</v>
      </c>
      <c r="L187" s="75">
        <f t="shared" si="25"/>
        <v>1000</v>
      </c>
      <c r="M187" s="985">
        <f t="shared" si="25"/>
        <v>0</v>
      </c>
      <c r="N187" s="1009">
        <f>(100/L187)*M187</f>
        <v>0</v>
      </c>
    </row>
    <row r="188" spans="1:14" ht="15">
      <c r="A188" s="179">
        <v>637004</v>
      </c>
      <c r="B188" s="78">
        <v>4</v>
      </c>
      <c r="C188" s="120">
        <v>41</v>
      </c>
      <c r="D188" s="559" t="s">
        <v>203</v>
      </c>
      <c r="E188" s="551" t="s">
        <v>204</v>
      </c>
      <c r="F188" s="187"/>
      <c r="G188" s="187"/>
      <c r="H188" s="80">
        <v>1000</v>
      </c>
      <c r="I188" s="80">
        <v>1000</v>
      </c>
      <c r="J188" s="240"/>
      <c r="K188" s="80">
        <v>1000</v>
      </c>
      <c r="L188" s="80">
        <v>1000</v>
      </c>
      <c r="M188" s="1038"/>
      <c r="N188" s="1031">
        <f>(100/L188)*M188</f>
        <v>0</v>
      </c>
    </row>
    <row r="189" spans="1:14" ht="15.75" thickBot="1">
      <c r="A189" s="213"/>
      <c r="B189" s="28"/>
      <c r="C189" s="711"/>
      <c r="D189" s="583"/>
      <c r="E189" s="608"/>
      <c r="F189" s="350"/>
      <c r="G189" s="350"/>
      <c r="H189" s="108"/>
      <c r="I189" s="29"/>
      <c r="J189" s="239"/>
      <c r="K189" s="29"/>
      <c r="L189" s="29"/>
      <c r="M189" s="239"/>
      <c r="N189" s="976"/>
    </row>
    <row r="190" spans="1:14" ht="15.75" thickBot="1">
      <c r="A190" s="71" t="s">
        <v>205</v>
      </c>
      <c r="B190" s="18"/>
      <c r="C190" s="706"/>
      <c r="D190" s="553"/>
      <c r="E190" s="546" t="s">
        <v>206</v>
      </c>
      <c r="F190" s="19">
        <v>110633</v>
      </c>
      <c r="G190" s="19">
        <v>28813</v>
      </c>
      <c r="H190" s="808">
        <v>191519</v>
      </c>
      <c r="I190" s="809">
        <f>I191+I194</f>
        <v>202874</v>
      </c>
      <c r="J190" s="19">
        <f>J191+J194</f>
        <v>98590</v>
      </c>
      <c r="K190" s="808">
        <f>K191+K194</f>
        <v>108310</v>
      </c>
      <c r="L190" s="19">
        <f>L191+L194</f>
        <v>50914</v>
      </c>
      <c r="M190" s="984">
        <f>M191+M194</f>
        <v>19740.92</v>
      </c>
      <c r="N190" s="982">
        <f aca="true" t="shared" si="26" ref="N190:N197">(100/L190)*M190</f>
        <v>38.773068311269974</v>
      </c>
    </row>
    <row r="191" spans="1:14" ht="15">
      <c r="A191" s="207">
        <v>633</v>
      </c>
      <c r="B191" s="101"/>
      <c r="C191" s="707"/>
      <c r="D191" s="559"/>
      <c r="E191" s="548" t="s">
        <v>167</v>
      </c>
      <c r="F191" s="178">
        <f>SUM(F192:F193)</f>
        <v>19981</v>
      </c>
      <c r="G191" s="178">
        <f>SUM(G192:G193)</f>
        <v>16221</v>
      </c>
      <c r="H191" s="130">
        <v>120039</v>
      </c>
      <c r="I191" s="21">
        <f>SUM(I192:I193)</f>
        <v>149229</v>
      </c>
      <c r="J191" s="191">
        <f>J192+J193+J197</f>
        <v>98336</v>
      </c>
      <c r="K191" s="130">
        <f>K192+K193</f>
        <v>50200</v>
      </c>
      <c r="L191" s="21">
        <f>L192+L193</f>
        <v>19200</v>
      </c>
      <c r="M191" s="1043">
        <f>M192+M193</f>
        <v>18201.92</v>
      </c>
      <c r="N191" s="1009">
        <f t="shared" si="26"/>
        <v>94.80166666666665</v>
      </c>
    </row>
    <row r="192" spans="1:14" ht="15">
      <c r="A192" s="193">
        <v>633006</v>
      </c>
      <c r="B192" s="23">
        <v>7</v>
      </c>
      <c r="C192" s="696">
        <v>41</v>
      </c>
      <c r="D192" s="566" t="s">
        <v>145</v>
      </c>
      <c r="E192" s="562" t="s">
        <v>207</v>
      </c>
      <c r="F192" s="194">
        <v>19981</v>
      </c>
      <c r="G192" s="194">
        <v>14799</v>
      </c>
      <c r="H192" s="54">
        <v>119839</v>
      </c>
      <c r="I192" s="96">
        <v>149029</v>
      </c>
      <c r="J192" s="194">
        <v>98336</v>
      </c>
      <c r="K192" s="118">
        <v>50000</v>
      </c>
      <c r="L192" s="96">
        <v>19000</v>
      </c>
      <c r="M192" s="1035">
        <v>18201.92</v>
      </c>
      <c r="N192" s="1040">
        <f t="shared" si="26"/>
        <v>95.7995789473684</v>
      </c>
    </row>
    <row r="193" spans="1:14" ht="15">
      <c r="A193" s="182">
        <v>633006</v>
      </c>
      <c r="B193" s="7">
        <v>8</v>
      </c>
      <c r="C193" s="709">
        <v>41</v>
      </c>
      <c r="D193" s="567" t="s">
        <v>145</v>
      </c>
      <c r="E193" s="549" t="s">
        <v>208</v>
      </c>
      <c r="F193" s="183"/>
      <c r="G193" s="183">
        <v>1422</v>
      </c>
      <c r="H193" s="49">
        <v>200</v>
      </c>
      <c r="I193" s="8">
        <v>200</v>
      </c>
      <c r="J193" s="185"/>
      <c r="K193" s="49">
        <v>200</v>
      </c>
      <c r="L193" s="8">
        <v>200</v>
      </c>
      <c r="M193" s="988"/>
      <c r="N193" s="1011">
        <f t="shared" si="26"/>
        <v>0</v>
      </c>
    </row>
    <row r="194" spans="1:14" ht="15">
      <c r="A194" s="207">
        <v>635</v>
      </c>
      <c r="B194" s="77"/>
      <c r="C194" s="86"/>
      <c r="D194" s="559"/>
      <c r="E194" s="548" t="s">
        <v>126</v>
      </c>
      <c r="F194" s="178">
        <v>90652</v>
      </c>
      <c r="G194" s="178">
        <v>12592</v>
      </c>
      <c r="H194" s="5">
        <v>71480</v>
      </c>
      <c r="I194" s="4">
        <f>SUM(I195:I197)</f>
        <v>53645</v>
      </c>
      <c r="J194" s="178">
        <v>254</v>
      </c>
      <c r="K194" s="5">
        <f>K195+K196+K197</f>
        <v>58110</v>
      </c>
      <c r="L194" s="4">
        <f>L195+L196+L197</f>
        <v>31714</v>
      </c>
      <c r="M194" s="990">
        <f>M195+M196+M197</f>
        <v>1539</v>
      </c>
      <c r="N194" s="1009">
        <f t="shared" si="26"/>
        <v>4.85274642113893</v>
      </c>
    </row>
    <row r="195" spans="1:14" ht="15">
      <c r="A195" s="195">
        <v>635006</v>
      </c>
      <c r="B195" s="36"/>
      <c r="C195" s="40">
        <v>41</v>
      </c>
      <c r="D195" s="555"/>
      <c r="E195" s="562" t="s">
        <v>377</v>
      </c>
      <c r="F195" s="196">
        <v>88885</v>
      </c>
      <c r="G195" s="196">
        <v>12461</v>
      </c>
      <c r="H195" s="54">
        <v>63480</v>
      </c>
      <c r="I195" s="96">
        <v>45645</v>
      </c>
      <c r="J195" s="231">
        <v>254</v>
      </c>
      <c r="K195" s="54">
        <v>50110</v>
      </c>
      <c r="L195" s="22">
        <v>23714</v>
      </c>
      <c r="M195" s="987">
        <v>1539</v>
      </c>
      <c r="N195" s="1040">
        <f t="shared" si="26"/>
        <v>6.489837226954542</v>
      </c>
    </row>
    <row r="196" spans="1:14" ht="15">
      <c r="A196" s="184">
        <v>635006</v>
      </c>
      <c r="B196" s="9">
        <v>1</v>
      </c>
      <c r="C196" s="14">
        <v>41</v>
      </c>
      <c r="D196" s="557" t="s">
        <v>145</v>
      </c>
      <c r="E196" s="549" t="s">
        <v>376</v>
      </c>
      <c r="F196" s="185"/>
      <c r="G196" s="185"/>
      <c r="H196" s="94">
        <v>3000</v>
      </c>
      <c r="I196" s="8">
        <v>3000</v>
      </c>
      <c r="J196" s="185"/>
      <c r="K196" s="94">
        <v>3000</v>
      </c>
      <c r="L196" s="6">
        <v>3000</v>
      </c>
      <c r="M196" s="992"/>
      <c r="N196" s="1007">
        <f t="shared" si="26"/>
        <v>0</v>
      </c>
    </row>
    <row r="197" spans="1:14" ht="15">
      <c r="A197" s="184">
        <v>635006</v>
      </c>
      <c r="B197" s="9">
        <v>7</v>
      </c>
      <c r="C197" s="14">
        <v>41</v>
      </c>
      <c r="D197" s="557" t="s">
        <v>145</v>
      </c>
      <c r="E197" s="509" t="s">
        <v>209</v>
      </c>
      <c r="F197" s="225">
        <v>1767</v>
      </c>
      <c r="G197" s="225">
        <v>131</v>
      </c>
      <c r="H197" s="49">
        <v>5000</v>
      </c>
      <c r="I197" s="8">
        <v>5000</v>
      </c>
      <c r="J197" s="185"/>
      <c r="K197" s="49">
        <v>5000</v>
      </c>
      <c r="L197" s="8">
        <v>5000</v>
      </c>
      <c r="M197" s="988"/>
      <c r="N197" s="1041">
        <f t="shared" si="26"/>
        <v>0</v>
      </c>
    </row>
    <row r="198" spans="1:14" ht="15.75" thickBot="1">
      <c r="A198" s="212"/>
      <c r="B198" s="98"/>
      <c r="C198" s="127"/>
      <c r="D198" s="588"/>
      <c r="E198" s="582"/>
      <c r="F198" s="350"/>
      <c r="G198" s="350"/>
      <c r="H198" s="108"/>
      <c r="I198" s="99"/>
      <c r="J198" s="241"/>
      <c r="K198" s="108"/>
      <c r="L198" s="99"/>
      <c r="M198" s="241"/>
      <c r="N198" s="1014"/>
    </row>
    <row r="199" spans="1:14" ht="15.75" thickBot="1">
      <c r="A199" s="341" t="s">
        <v>210</v>
      </c>
      <c r="B199" s="746"/>
      <c r="C199" s="745"/>
      <c r="D199" s="553"/>
      <c r="E199" s="617" t="s">
        <v>211</v>
      </c>
      <c r="F199" s="19">
        <f>SUM(F200+F202+F212+F215)</f>
        <v>88342</v>
      </c>
      <c r="G199" s="19">
        <f>SUM(G200+G202+G212+G215)</f>
        <v>68380</v>
      </c>
      <c r="H199" s="342">
        <f>H202+H212+H215+H200</f>
        <v>74900</v>
      </c>
      <c r="I199" s="150">
        <f>SUM(I200+I202+I212+I215)</f>
        <v>187490</v>
      </c>
      <c r="J199" s="19">
        <f>J200+J202+J212+J215</f>
        <v>67352</v>
      </c>
      <c r="K199" s="616">
        <f>K200+K202+K212+K215</f>
        <v>180500</v>
      </c>
      <c r="L199" s="70">
        <f>L200+L202+L212+L215</f>
        <v>180500</v>
      </c>
      <c r="M199" s="1044">
        <f>M200+M202+M212+M215</f>
        <v>159562.16</v>
      </c>
      <c r="N199" s="982">
        <f>(100/L199)*M199</f>
        <v>88.40008864265928</v>
      </c>
    </row>
    <row r="200" spans="1:14" ht="15">
      <c r="A200" s="208">
        <v>632</v>
      </c>
      <c r="B200" s="124"/>
      <c r="C200" s="719"/>
      <c r="D200" s="618"/>
      <c r="E200" s="609" t="s">
        <v>87</v>
      </c>
      <c r="F200" s="620">
        <v>500</v>
      </c>
      <c r="G200" s="620">
        <v>469</v>
      </c>
      <c r="H200" s="619">
        <v>500</v>
      </c>
      <c r="I200" s="222">
        <v>500</v>
      </c>
      <c r="J200" s="622">
        <v>439</v>
      </c>
      <c r="K200" s="621">
        <f>K201</f>
        <v>500</v>
      </c>
      <c r="L200" s="204">
        <f>L201</f>
        <v>500</v>
      </c>
      <c r="M200" s="1045">
        <f>M201</f>
        <v>404.56</v>
      </c>
      <c r="N200" s="1009">
        <f>(100/L200)*M200</f>
        <v>80.912</v>
      </c>
    </row>
    <row r="201" spans="1:14" ht="15">
      <c r="A201" s="186">
        <v>632001</v>
      </c>
      <c r="B201" s="125">
        <v>1</v>
      </c>
      <c r="C201" s="720">
        <v>41</v>
      </c>
      <c r="D201" s="612" t="s">
        <v>212</v>
      </c>
      <c r="E201" s="550" t="s">
        <v>89</v>
      </c>
      <c r="F201" s="236">
        <v>500</v>
      </c>
      <c r="G201" s="236">
        <v>469</v>
      </c>
      <c r="H201" s="576">
        <v>500</v>
      </c>
      <c r="I201" s="96">
        <v>500</v>
      </c>
      <c r="J201" s="187">
        <v>439</v>
      </c>
      <c r="K201" s="576">
        <v>500</v>
      </c>
      <c r="L201" s="81">
        <v>500</v>
      </c>
      <c r="M201" s="989">
        <v>404.56</v>
      </c>
      <c r="N201" s="1031">
        <f>(100/L201)*M201</f>
        <v>80.912</v>
      </c>
    </row>
    <row r="202" spans="1:14" ht="15">
      <c r="A202" s="208">
        <v>633</v>
      </c>
      <c r="B202" s="109"/>
      <c r="C202" s="708"/>
      <c r="D202" s="554"/>
      <c r="E202" s="547" t="s">
        <v>94</v>
      </c>
      <c r="F202" s="233">
        <f>SUM(F205:F211)</f>
        <v>4541</v>
      </c>
      <c r="G202" s="233">
        <f>SUM(G205:G211)</f>
        <v>7044</v>
      </c>
      <c r="H202" s="75">
        <f>H205+H207+H208+H211+H210+H206</f>
        <v>10400</v>
      </c>
      <c r="I202" s="4">
        <f>I205+I207+I208+I211+I210+I206+I203+I204+I209</f>
        <v>122990</v>
      </c>
      <c r="J202" s="233">
        <f>SUM(J203:J211)</f>
        <v>6038</v>
      </c>
      <c r="K202" s="75">
        <f>SUM(K203:K211)</f>
        <v>117500</v>
      </c>
      <c r="L202" s="73">
        <f>L205+L207+L208+L211+L210+L203+L204</f>
        <v>115900</v>
      </c>
      <c r="M202" s="1021">
        <f>SUM(M203:M211)</f>
        <v>112326.22</v>
      </c>
      <c r="N202" s="1009">
        <f>(100/L202)*M202</f>
        <v>96.91649698015532</v>
      </c>
    </row>
    <row r="203" spans="1:14" ht="15">
      <c r="A203" s="193">
        <v>633004</v>
      </c>
      <c r="B203" s="48">
        <v>2</v>
      </c>
      <c r="C203" s="717">
        <v>41</v>
      </c>
      <c r="D203" s="566" t="s">
        <v>212</v>
      </c>
      <c r="E203" s="562" t="s">
        <v>469</v>
      </c>
      <c r="F203" s="194"/>
      <c r="G203" s="815"/>
      <c r="H203" s="54"/>
      <c r="I203" s="54">
        <v>24</v>
      </c>
      <c r="J203" s="194">
        <v>18</v>
      </c>
      <c r="K203" s="54">
        <v>5000</v>
      </c>
      <c r="L203" s="54">
        <v>5400</v>
      </c>
      <c r="M203" s="1036">
        <v>5385</v>
      </c>
      <c r="N203" s="1040">
        <f aca="true" t="shared" si="27" ref="N203:N211">(100/L203)*M203</f>
        <v>99.72222222222221</v>
      </c>
    </row>
    <row r="204" spans="1:14" ht="15">
      <c r="A204" s="184">
        <v>633004</v>
      </c>
      <c r="B204" s="34">
        <v>2</v>
      </c>
      <c r="C204" s="89">
        <v>111</v>
      </c>
      <c r="D204" s="557" t="s">
        <v>212</v>
      </c>
      <c r="E204" s="509" t="s">
        <v>470</v>
      </c>
      <c r="F204" s="185"/>
      <c r="G204" s="817"/>
      <c r="H204" s="94"/>
      <c r="I204" s="94">
        <v>111776</v>
      </c>
      <c r="J204" s="183">
        <v>1776</v>
      </c>
      <c r="K204" s="94">
        <v>105500</v>
      </c>
      <c r="L204" s="94">
        <v>103600</v>
      </c>
      <c r="M204" s="1046">
        <v>102314.99</v>
      </c>
      <c r="N204" s="1007">
        <f t="shared" si="27"/>
        <v>98.75964285714286</v>
      </c>
    </row>
    <row r="205" spans="1:14" ht="15">
      <c r="A205" s="182">
        <v>633004</v>
      </c>
      <c r="B205" s="53">
        <v>3</v>
      </c>
      <c r="C205" s="88">
        <v>41</v>
      </c>
      <c r="D205" s="567" t="s">
        <v>212</v>
      </c>
      <c r="E205" s="549" t="s">
        <v>213</v>
      </c>
      <c r="F205" s="183">
        <v>1142</v>
      </c>
      <c r="G205" s="183">
        <v>3981</v>
      </c>
      <c r="H205" s="94">
        <v>5000</v>
      </c>
      <c r="I205" s="94">
        <v>5000</v>
      </c>
      <c r="J205" s="183">
        <v>511</v>
      </c>
      <c r="K205" s="94">
        <v>1000</v>
      </c>
      <c r="L205" s="94">
        <v>1500</v>
      </c>
      <c r="M205" s="1046">
        <v>1439.76</v>
      </c>
      <c r="N205" s="1015">
        <f t="shared" si="27"/>
        <v>95.984</v>
      </c>
    </row>
    <row r="206" spans="1:14" ht="15">
      <c r="A206" s="182">
        <v>633004</v>
      </c>
      <c r="B206" s="53">
        <v>4</v>
      </c>
      <c r="C206" s="88">
        <v>41</v>
      </c>
      <c r="D206" s="567" t="s">
        <v>212</v>
      </c>
      <c r="E206" s="549" t="s">
        <v>368</v>
      </c>
      <c r="F206" s="183">
        <v>352</v>
      </c>
      <c r="G206" s="183"/>
      <c r="H206" s="94"/>
      <c r="I206" s="94"/>
      <c r="J206" s="183">
        <v>100</v>
      </c>
      <c r="K206" s="94"/>
      <c r="L206" s="94"/>
      <c r="M206" s="1046"/>
      <c r="N206" s="1006"/>
    </row>
    <row r="207" spans="1:14" ht="15">
      <c r="A207" s="182">
        <v>633006</v>
      </c>
      <c r="B207" s="53">
        <v>7</v>
      </c>
      <c r="C207" s="88">
        <v>41</v>
      </c>
      <c r="D207" s="557" t="s">
        <v>212</v>
      </c>
      <c r="E207" s="549" t="s">
        <v>214</v>
      </c>
      <c r="F207" s="224">
        <v>487</v>
      </c>
      <c r="G207" s="224">
        <v>414</v>
      </c>
      <c r="H207" s="94">
        <v>500</v>
      </c>
      <c r="I207" s="94">
        <v>700</v>
      </c>
      <c r="J207" s="185">
        <v>653</v>
      </c>
      <c r="K207" s="94">
        <v>500</v>
      </c>
      <c r="L207" s="94">
        <v>1300</v>
      </c>
      <c r="M207" s="1046">
        <v>1229</v>
      </c>
      <c r="N207" s="1007">
        <f t="shared" si="27"/>
        <v>94.53846153846155</v>
      </c>
    </row>
    <row r="208" spans="1:14" ht="15">
      <c r="A208" s="184">
        <v>633004</v>
      </c>
      <c r="B208" s="34">
        <v>5</v>
      </c>
      <c r="C208" s="89">
        <v>41</v>
      </c>
      <c r="D208" s="557" t="s">
        <v>212</v>
      </c>
      <c r="E208" s="509" t="s">
        <v>215</v>
      </c>
      <c r="F208" s="244">
        <v>1183</v>
      </c>
      <c r="G208" s="244">
        <v>1235</v>
      </c>
      <c r="H208" s="94">
        <v>1500</v>
      </c>
      <c r="I208" s="94">
        <v>1500</v>
      </c>
      <c r="J208" s="183">
        <v>943</v>
      </c>
      <c r="K208" s="94">
        <v>1500</v>
      </c>
      <c r="L208" s="94">
        <v>1500</v>
      </c>
      <c r="M208" s="1046">
        <v>337.88</v>
      </c>
      <c r="N208" s="1015">
        <f t="shared" si="27"/>
        <v>22.525333333333332</v>
      </c>
    </row>
    <row r="209" spans="1:14" ht="15">
      <c r="A209" s="195">
        <v>633006</v>
      </c>
      <c r="B209" s="34"/>
      <c r="C209" s="89">
        <v>41</v>
      </c>
      <c r="D209" s="557" t="s">
        <v>212</v>
      </c>
      <c r="E209" s="509" t="s">
        <v>471</v>
      </c>
      <c r="F209" s="244"/>
      <c r="G209" s="244"/>
      <c r="H209" s="94"/>
      <c r="I209" s="8">
        <v>190</v>
      </c>
      <c r="J209" s="185">
        <v>190</v>
      </c>
      <c r="K209" s="94"/>
      <c r="L209" s="8"/>
      <c r="M209" s="993"/>
      <c r="N209" s="1006"/>
    </row>
    <row r="210" spans="1:14" ht="15">
      <c r="A210" s="195">
        <v>633006</v>
      </c>
      <c r="B210" s="9">
        <v>10</v>
      </c>
      <c r="C210" s="14">
        <v>41</v>
      </c>
      <c r="D210" s="557" t="s">
        <v>212</v>
      </c>
      <c r="E210" s="509" t="s">
        <v>485</v>
      </c>
      <c r="F210" s="244"/>
      <c r="G210" s="244"/>
      <c r="H210" s="49">
        <v>2000</v>
      </c>
      <c r="I210" s="37">
        <v>1800</v>
      </c>
      <c r="J210" s="196"/>
      <c r="K210" s="49">
        <v>2000</v>
      </c>
      <c r="L210" s="37">
        <v>600</v>
      </c>
      <c r="M210" s="994">
        <v>275.45</v>
      </c>
      <c r="N210" s="1007">
        <f t="shared" si="27"/>
        <v>45.90833333333333</v>
      </c>
    </row>
    <row r="211" spans="1:14" ht="15">
      <c r="A211" s="192">
        <v>633015</v>
      </c>
      <c r="B211" s="50"/>
      <c r="C211" s="122">
        <v>41</v>
      </c>
      <c r="D211" s="554" t="s">
        <v>134</v>
      </c>
      <c r="E211" s="550" t="s">
        <v>216</v>
      </c>
      <c r="F211" s="244">
        <v>1377</v>
      </c>
      <c r="G211" s="244">
        <v>1414</v>
      </c>
      <c r="H211" s="37">
        <v>1400</v>
      </c>
      <c r="I211" s="24">
        <v>2000</v>
      </c>
      <c r="J211" s="225">
        <v>1847</v>
      </c>
      <c r="K211" s="37">
        <v>2000</v>
      </c>
      <c r="L211" s="24">
        <v>2000</v>
      </c>
      <c r="M211" s="995">
        <v>1344.14</v>
      </c>
      <c r="N211" s="1041">
        <f t="shared" si="27"/>
        <v>67.20700000000001</v>
      </c>
    </row>
    <row r="212" spans="1:14" ht="15">
      <c r="A212" s="207">
        <v>635</v>
      </c>
      <c r="B212" s="77"/>
      <c r="C212" s="86"/>
      <c r="D212" s="559"/>
      <c r="E212" s="548" t="s">
        <v>126</v>
      </c>
      <c r="F212" s="178">
        <f>SUM(F213:F214)</f>
        <v>778</v>
      </c>
      <c r="G212" s="178">
        <f>SUM(G213:G214)</f>
        <v>1040</v>
      </c>
      <c r="H212" s="5">
        <f aca="true" t="shared" si="28" ref="H212:M212">H213+H214</f>
        <v>2000</v>
      </c>
      <c r="I212" s="4">
        <f t="shared" si="28"/>
        <v>2000</v>
      </c>
      <c r="J212" s="178">
        <f t="shared" si="28"/>
        <v>170</v>
      </c>
      <c r="K212" s="5">
        <f t="shared" si="28"/>
        <v>500</v>
      </c>
      <c r="L212" s="4">
        <f t="shared" si="28"/>
        <v>2100</v>
      </c>
      <c r="M212" s="990">
        <f t="shared" si="28"/>
        <v>2020</v>
      </c>
      <c r="N212" s="1009">
        <f>(100/L212)*M212</f>
        <v>96.19047619047619</v>
      </c>
    </row>
    <row r="213" spans="1:14" ht="15">
      <c r="A213" s="184">
        <v>635006</v>
      </c>
      <c r="B213" s="9">
        <v>6</v>
      </c>
      <c r="C213" s="14">
        <v>41</v>
      </c>
      <c r="D213" s="557" t="s">
        <v>134</v>
      </c>
      <c r="E213" s="509" t="s">
        <v>217</v>
      </c>
      <c r="F213" s="224">
        <v>778</v>
      </c>
      <c r="G213" s="224">
        <v>1040</v>
      </c>
      <c r="H213" s="49">
        <v>2000</v>
      </c>
      <c r="I213" s="49">
        <v>2000</v>
      </c>
      <c r="J213" s="185">
        <v>170</v>
      </c>
      <c r="K213" s="49">
        <v>500</v>
      </c>
      <c r="L213" s="49">
        <v>2100</v>
      </c>
      <c r="M213" s="993">
        <v>2020</v>
      </c>
      <c r="N213" s="1042">
        <f>(100/L213)*M213</f>
        <v>96.19047619047619</v>
      </c>
    </row>
    <row r="214" spans="1:14" ht="15">
      <c r="A214" s="186">
        <v>635006</v>
      </c>
      <c r="B214" s="11">
        <v>10</v>
      </c>
      <c r="C214" s="219"/>
      <c r="D214" s="554" t="s">
        <v>134</v>
      </c>
      <c r="E214" s="550" t="s">
        <v>218</v>
      </c>
      <c r="F214" s="224"/>
      <c r="G214" s="224"/>
      <c r="H214" s="49"/>
      <c r="I214" s="49"/>
      <c r="J214" s="185"/>
      <c r="K214" s="49"/>
      <c r="L214" s="49"/>
      <c r="M214" s="993"/>
      <c r="N214" s="975"/>
    </row>
    <row r="215" spans="1:14" ht="15">
      <c r="A215" s="177">
        <v>637</v>
      </c>
      <c r="B215" s="3"/>
      <c r="C215" s="145"/>
      <c r="D215" s="559"/>
      <c r="E215" s="548" t="s">
        <v>138</v>
      </c>
      <c r="F215" s="178">
        <f>SUM(F216:F216)</f>
        <v>82523</v>
      </c>
      <c r="G215" s="178">
        <f>SUM(G216:G216)</f>
        <v>59827</v>
      </c>
      <c r="H215" s="5">
        <f>H216</f>
        <v>62000</v>
      </c>
      <c r="I215" s="4">
        <f>I216</f>
        <v>62000</v>
      </c>
      <c r="J215" s="178">
        <f>J216</f>
        <v>60705</v>
      </c>
      <c r="K215" s="5">
        <v>62000</v>
      </c>
      <c r="L215" s="4">
        <f>L216</f>
        <v>62000</v>
      </c>
      <c r="M215" s="990">
        <f>M216</f>
        <v>44811.38</v>
      </c>
      <c r="N215" s="1009">
        <f>(100/L215)*M215</f>
        <v>72.27641935483871</v>
      </c>
    </row>
    <row r="216" spans="1:14" ht="15">
      <c r="A216" s="182">
        <v>637004</v>
      </c>
      <c r="B216" s="7">
        <v>1</v>
      </c>
      <c r="C216" s="709">
        <v>41</v>
      </c>
      <c r="D216" s="567" t="s">
        <v>212</v>
      </c>
      <c r="E216" s="549" t="s">
        <v>219</v>
      </c>
      <c r="F216" s="180">
        <v>82523</v>
      </c>
      <c r="G216" s="180">
        <v>59827</v>
      </c>
      <c r="H216" s="94">
        <v>62000</v>
      </c>
      <c r="I216" s="94">
        <v>62000</v>
      </c>
      <c r="J216" s="183">
        <v>60705</v>
      </c>
      <c r="K216" s="94">
        <v>62000</v>
      </c>
      <c r="L216" s="81">
        <v>62000</v>
      </c>
      <c r="M216" s="1046">
        <v>44811.38</v>
      </c>
      <c r="N216" s="1031">
        <f>(100/L216)*M216</f>
        <v>72.27641935483871</v>
      </c>
    </row>
    <row r="217" spans="1:14" ht="15.75" thickBot="1">
      <c r="A217" s="212"/>
      <c r="B217" s="98"/>
      <c r="C217" s="714"/>
      <c r="D217" s="588"/>
      <c r="E217" s="582"/>
      <c r="F217" s="347"/>
      <c r="G217" s="347"/>
      <c r="H217" s="108"/>
      <c r="I217" s="99"/>
      <c r="J217" s="241"/>
      <c r="K217" s="108"/>
      <c r="L217" s="37"/>
      <c r="M217" s="241"/>
      <c r="N217" s="1014"/>
    </row>
    <row r="218" spans="1:14" ht="15.75" thickBot="1">
      <c r="A218" s="71" t="s">
        <v>220</v>
      </c>
      <c r="B218" s="18"/>
      <c r="C218" s="706"/>
      <c r="D218" s="553"/>
      <c r="E218" s="546" t="s">
        <v>221</v>
      </c>
      <c r="F218" s="19">
        <f>SUM(F219+F229+F232+F227)</f>
        <v>3459</v>
      </c>
      <c r="G218" s="19">
        <f>SUM(G219+G229+G232+G227)</f>
        <v>1114</v>
      </c>
      <c r="H218" s="72">
        <f>H219+H227+H232</f>
        <v>1450</v>
      </c>
      <c r="I218" s="70">
        <f>I219+I227+I232</f>
        <v>1450</v>
      </c>
      <c r="J218" s="19">
        <f>J219+J229+J232+J227</f>
        <v>458</v>
      </c>
      <c r="K218" s="72">
        <f>K219+K229+K232+K227</f>
        <v>3950</v>
      </c>
      <c r="L218" s="70">
        <f>L219+L229+L232+L227</f>
        <v>4950</v>
      </c>
      <c r="M218" s="1016">
        <f>M219+M229+M232+M227</f>
        <v>1974.19</v>
      </c>
      <c r="N218" s="982">
        <f>(100/L218)*M218</f>
        <v>39.88262626262627</v>
      </c>
    </row>
    <row r="219" spans="1:14" ht="15">
      <c r="A219" s="208">
        <v>62</v>
      </c>
      <c r="B219" s="74"/>
      <c r="C219" s="721"/>
      <c r="D219" s="623"/>
      <c r="E219" s="547" t="s">
        <v>77</v>
      </c>
      <c r="F219" s="233">
        <f>SUM(F220:F226)</f>
        <v>200</v>
      </c>
      <c r="G219" s="233">
        <f>SUM(G220:G226)</f>
        <v>69</v>
      </c>
      <c r="H219" s="75"/>
      <c r="I219" s="73"/>
      <c r="J219" s="233"/>
      <c r="K219" s="75"/>
      <c r="L219" s="73"/>
      <c r="M219" s="1021"/>
      <c r="N219" s="1047"/>
    </row>
    <row r="220" spans="1:14" ht="15">
      <c r="A220" s="182">
        <v>621000</v>
      </c>
      <c r="B220" s="23"/>
      <c r="C220" s="696">
        <v>41</v>
      </c>
      <c r="D220" s="566" t="s">
        <v>203</v>
      </c>
      <c r="E220" s="549" t="s">
        <v>78</v>
      </c>
      <c r="F220" s="183">
        <v>57</v>
      </c>
      <c r="G220" s="183">
        <v>12</v>
      </c>
      <c r="H220" s="54"/>
      <c r="I220" s="22"/>
      <c r="J220" s="194"/>
      <c r="K220" s="54"/>
      <c r="L220" s="22"/>
      <c r="M220" s="987"/>
      <c r="N220" s="815"/>
    </row>
    <row r="221" spans="1:14" ht="15">
      <c r="A221" s="184">
        <v>625001</v>
      </c>
      <c r="B221" s="9"/>
      <c r="C221" s="14">
        <v>41</v>
      </c>
      <c r="D221" s="557" t="s">
        <v>203</v>
      </c>
      <c r="E221" s="509" t="s">
        <v>80</v>
      </c>
      <c r="F221" s="185">
        <v>8</v>
      </c>
      <c r="G221" s="185">
        <v>2</v>
      </c>
      <c r="H221" s="49"/>
      <c r="I221" s="8"/>
      <c r="J221" s="185"/>
      <c r="K221" s="49"/>
      <c r="L221" s="8"/>
      <c r="M221" s="988"/>
      <c r="N221" s="975"/>
    </row>
    <row r="222" spans="1:14" ht="15">
      <c r="A222" s="184">
        <v>625002</v>
      </c>
      <c r="B222" s="9"/>
      <c r="C222" s="14">
        <v>41</v>
      </c>
      <c r="D222" s="557" t="s">
        <v>203</v>
      </c>
      <c r="E222" s="509" t="s">
        <v>81</v>
      </c>
      <c r="F222" s="185">
        <v>80</v>
      </c>
      <c r="G222" s="185">
        <v>34</v>
      </c>
      <c r="H222" s="49"/>
      <c r="I222" s="8"/>
      <c r="J222" s="185"/>
      <c r="K222" s="49"/>
      <c r="L222" s="8"/>
      <c r="M222" s="988"/>
      <c r="N222" s="1048"/>
    </row>
    <row r="223" spans="1:14" ht="15">
      <c r="A223" s="182">
        <v>625003</v>
      </c>
      <c r="B223" s="7"/>
      <c r="C223" s="221">
        <v>41</v>
      </c>
      <c r="D223" s="555" t="s">
        <v>203</v>
      </c>
      <c r="E223" s="549" t="s">
        <v>82</v>
      </c>
      <c r="F223" s="183">
        <v>5</v>
      </c>
      <c r="G223" s="183">
        <v>2</v>
      </c>
      <c r="H223" s="49"/>
      <c r="I223" s="8"/>
      <c r="J223" s="185"/>
      <c r="K223" s="49"/>
      <c r="L223" s="8"/>
      <c r="M223" s="988"/>
      <c r="N223" s="817"/>
    </row>
    <row r="224" spans="1:14" ht="15">
      <c r="A224" s="184">
        <v>625004</v>
      </c>
      <c r="B224" s="9"/>
      <c r="C224" s="14">
        <v>41</v>
      </c>
      <c r="D224" s="557" t="s">
        <v>203</v>
      </c>
      <c r="E224" s="509" t="s">
        <v>83</v>
      </c>
      <c r="F224" s="185">
        <v>17</v>
      </c>
      <c r="G224" s="185">
        <v>7</v>
      </c>
      <c r="H224" s="49"/>
      <c r="I224" s="8"/>
      <c r="J224" s="185"/>
      <c r="K224" s="49"/>
      <c r="L224" s="8"/>
      <c r="M224" s="988"/>
      <c r="N224" s="817"/>
    </row>
    <row r="225" spans="1:14" ht="15">
      <c r="A225" s="195">
        <v>625005</v>
      </c>
      <c r="B225" s="16"/>
      <c r="C225" s="221">
        <v>41</v>
      </c>
      <c r="D225" s="556" t="s">
        <v>203</v>
      </c>
      <c r="E225" s="656" t="s">
        <v>84</v>
      </c>
      <c r="F225" s="226">
        <v>6</v>
      </c>
      <c r="G225" s="226">
        <v>1</v>
      </c>
      <c r="H225" s="49"/>
      <c r="I225" s="8"/>
      <c r="J225" s="185"/>
      <c r="K225" s="49"/>
      <c r="L225" s="8"/>
      <c r="M225" s="988"/>
      <c r="N225" s="817"/>
    </row>
    <row r="226" spans="1:14" ht="15">
      <c r="A226" s="192">
        <v>625007</v>
      </c>
      <c r="B226" s="97"/>
      <c r="C226" s="140"/>
      <c r="D226" s="558" t="s">
        <v>203</v>
      </c>
      <c r="E226" s="590" t="s">
        <v>85</v>
      </c>
      <c r="F226" s="226">
        <v>27</v>
      </c>
      <c r="G226" s="226">
        <v>11</v>
      </c>
      <c r="H226" s="55"/>
      <c r="I226" s="25"/>
      <c r="J226" s="226"/>
      <c r="K226" s="55"/>
      <c r="L226" s="25"/>
      <c r="M226" s="998"/>
      <c r="N226" s="1049"/>
    </row>
    <row r="227" spans="1:14" ht="15">
      <c r="A227" s="208">
        <v>633</v>
      </c>
      <c r="B227" s="3"/>
      <c r="C227" s="145"/>
      <c r="D227" s="559"/>
      <c r="E227" s="600" t="s">
        <v>94</v>
      </c>
      <c r="F227" s="178">
        <v>23</v>
      </c>
      <c r="G227" s="178">
        <v>119</v>
      </c>
      <c r="H227" s="5">
        <v>150</v>
      </c>
      <c r="I227" s="4">
        <v>150</v>
      </c>
      <c r="J227" s="178"/>
      <c r="K227" s="5">
        <f>K228</f>
        <v>3150</v>
      </c>
      <c r="L227" s="4">
        <f>L228</f>
        <v>3150</v>
      </c>
      <c r="M227" s="990">
        <f>M228</f>
        <v>339.98</v>
      </c>
      <c r="N227" s="1009">
        <f aca="true" t="shared" si="29" ref="N227:N234">(100/L227)*M227</f>
        <v>10.793015873015873</v>
      </c>
    </row>
    <row r="228" spans="1:14" ht="14.25" customHeight="1">
      <c r="A228" s="186">
        <v>633006</v>
      </c>
      <c r="B228" s="78">
        <v>7</v>
      </c>
      <c r="C228" s="712">
        <v>41</v>
      </c>
      <c r="D228" s="586" t="s">
        <v>203</v>
      </c>
      <c r="E228" s="574" t="s">
        <v>493</v>
      </c>
      <c r="F228" s="180">
        <v>23</v>
      </c>
      <c r="G228" s="180">
        <v>119</v>
      </c>
      <c r="H228" s="80">
        <v>150</v>
      </c>
      <c r="I228" s="81">
        <v>150</v>
      </c>
      <c r="J228" s="187"/>
      <c r="K228" s="80">
        <v>3150</v>
      </c>
      <c r="L228" s="81">
        <v>3150</v>
      </c>
      <c r="M228" s="989">
        <v>339.98</v>
      </c>
      <c r="N228" s="1031">
        <f t="shared" si="29"/>
        <v>10.793015873015873</v>
      </c>
    </row>
    <row r="229" spans="1:14" ht="15" hidden="1">
      <c r="A229" s="207">
        <v>635</v>
      </c>
      <c r="B229" s="3"/>
      <c r="C229" s="152"/>
      <c r="D229" s="586"/>
      <c r="E229" s="577" t="s">
        <v>126</v>
      </c>
      <c r="F229" s="178">
        <f aca="true" t="shared" si="30" ref="F229:M229">F230+F231</f>
        <v>0</v>
      </c>
      <c r="G229" s="178">
        <f t="shared" si="30"/>
        <v>0</v>
      </c>
      <c r="H229" s="5">
        <f t="shared" si="30"/>
        <v>0</v>
      </c>
      <c r="I229" s="4">
        <f t="shared" si="30"/>
        <v>0</v>
      </c>
      <c r="J229" s="178">
        <f t="shared" si="30"/>
        <v>0</v>
      </c>
      <c r="K229" s="5">
        <f t="shared" si="30"/>
        <v>0</v>
      </c>
      <c r="L229" s="4">
        <f t="shared" si="30"/>
        <v>0</v>
      </c>
      <c r="M229" s="990">
        <f t="shared" si="30"/>
        <v>0</v>
      </c>
      <c r="N229" s="1009" t="e">
        <f t="shared" si="29"/>
        <v>#DIV/0!</v>
      </c>
    </row>
    <row r="230" spans="1:14" ht="15" hidden="1">
      <c r="A230" s="186">
        <v>635004</v>
      </c>
      <c r="B230" s="11"/>
      <c r="C230" s="219"/>
      <c r="D230" s="559" t="s">
        <v>203</v>
      </c>
      <c r="E230" s="578" t="s">
        <v>222</v>
      </c>
      <c r="F230" s="196">
        <v>0</v>
      </c>
      <c r="G230" s="196">
        <v>0</v>
      </c>
      <c r="H230" s="54">
        <v>0</v>
      </c>
      <c r="I230" s="22">
        <v>0</v>
      </c>
      <c r="J230" s="194">
        <v>0</v>
      </c>
      <c r="K230" s="54">
        <v>0</v>
      </c>
      <c r="L230" s="22">
        <v>0</v>
      </c>
      <c r="M230" s="987">
        <v>0</v>
      </c>
      <c r="N230" s="1042" t="e">
        <f t="shared" si="29"/>
        <v>#DIV/0!</v>
      </c>
    </row>
    <row r="231" spans="1:14" ht="15" hidden="1">
      <c r="A231" s="186">
        <v>635006</v>
      </c>
      <c r="B231" s="11">
        <v>1</v>
      </c>
      <c r="C231" s="219"/>
      <c r="D231" s="554" t="s">
        <v>203</v>
      </c>
      <c r="E231" s="574" t="s">
        <v>133</v>
      </c>
      <c r="F231" s="225">
        <v>0</v>
      </c>
      <c r="G231" s="225">
        <v>0</v>
      </c>
      <c r="H231" s="83">
        <v>0</v>
      </c>
      <c r="I231" s="10">
        <v>0</v>
      </c>
      <c r="J231" s="187">
        <v>0</v>
      </c>
      <c r="K231" s="83">
        <v>0</v>
      </c>
      <c r="L231" s="10">
        <v>0</v>
      </c>
      <c r="M231" s="989">
        <v>0</v>
      </c>
      <c r="N231" s="1041" t="e">
        <f t="shared" si="29"/>
        <v>#DIV/0!</v>
      </c>
    </row>
    <row r="232" spans="1:14" ht="15">
      <c r="A232" s="177">
        <v>637</v>
      </c>
      <c r="B232" s="3"/>
      <c r="C232" s="145"/>
      <c r="D232" s="559"/>
      <c r="E232" s="577" t="s">
        <v>138</v>
      </c>
      <c r="F232" s="178">
        <f>SUM(F233:F235)</f>
        <v>3236</v>
      </c>
      <c r="G232" s="178">
        <f>SUM(G233:G235)</f>
        <v>926</v>
      </c>
      <c r="H232" s="5">
        <f aca="true" t="shared" si="31" ref="H232:M232">H233+H234+H235</f>
        <v>1300</v>
      </c>
      <c r="I232" s="4">
        <f t="shared" si="31"/>
        <v>1300</v>
      </c>
      <c r="J232" s="178">
        <f t="shared" si="31"/>
        <v>458</v>
      </c>
      <c r="K232" s="5">
        <f t="shared" si="31"/>
        <v>800</v>
      </c>
      <c r="L232" s="4">
        <f t="shared" si="31"/>
        <v>1800</v>
      </c>
      <c r="M232" s="990">
        <f t="shared" si="31"/>
        <v>1634.21</v>
      </c>
      <c r="N232" s="1009">
        <f t="shared" si="29"/>
        <v>90.78944444444444</v>
      </c>
    </row>
    <row r="233" spans="1:14" ht="15">
      <c r="A233" s="182">
        <v>637004</v>
      </c>
      <c r="B233" s="7">
        <v>3</v>
      </c>
      <c r="C233" s="709">
        <v>41</v>
      </c>
      <c r="D233" s="567" t="s">
        <v>203</v>
      </c>
      <c r="E233" s="579" t="s">
        <v>223</v>
      </c>
      <c r="F233" s="183">
        <v>2198</v>
      </c>
      <c r="G233" s="183">
        <v>426</v>
      </c>
      <c r="H233" s="94">
        <v>1000</v>
      </c>
      <c r="I233" s="6">
        <v>1000</v>
      </c>
      <c r="J233" s="183">
        <v>353</v>
      </c>
      <c r="K233" s="94">
        <v>500</v>
      </c>
      <c r="L233" s="6">
        <v>1500</v>
      </c>
      <c r="M233" s="992">
        <v>1499.6</v>
      </c>
      <c r="N233" s="1040">
        <f t="shared" si="29"/>
        <v>99.97333333333333</v>
      </c>
    </row>
    <row r="234" spans="1:14" ht="15">
      <c r="A234" s="184">
        <v>637004</v>
      </c>
      <c r="B234" s="9">
        <v>9</v>
      </c>
      <c r="C234" s="14">
        <v>41</v>
      </c>
      <c r="D234" s="557" t="s">
        <v>203</v>
      </c>
      <c r="E234" s="359" t="s">
        <v>224</v>
      </c>
      <c r="F234" s="185">
        <v>345</v>
      </c>
      <c r="G234" s="185">
        <v>260</v>
      </c>
      <c r="H234" s="49">
        <v>300</v>
      </c>
      <c r="I234" s="8">
        <v>300</v>
      </c>
      <c r="J234" s="185">
        <v>105</v>
      </c>
      <c r="K234" s="49">
        <v>300</v>
      </c>
      <c r="L234" s="8">
        <v>300</v>
      </c>
      <c r="M234" s="988">
        <v>134.61</v>
      </c>
      <c r="N234" s="1006">
        <f t="shared" si="29"/>
        <v>44.870000000000005</v>
      </c>
    </row>
    <row r="235" spans="1:14" ht="15">
      <c r="A235" s="186">
        <v>637027</v>
      </c>
      <c r="B235" s="50"/>
      <c r="C235" s="122">
        <v>41</v>
      </c>
      <c r="D235" s="554" t="s">
        <v>203</v>
      </c>
      <c r="E235" s="574" t="s">
        <v>161</v>
      </c>
      <c r="F235" s="187">
        <v>693</v>
      </c>
      <c r="G235" s="187">
        <v>240</v>
      </c>
      <c r="H235" s="83"/>
      <c r="I235" s="10"/>
      <c r="J235" s="187"/>
      <c r="K235" s="83"/>
      <c r="L235" s="10"/>
      <c r="M235" s="989"/>
      <c r="N235" s="1030"/>
    </row>
    <row r="236" spans="1:14" ht="15.75" thickBot="1">
      <c r="A236" s="213"/>
      <c r="B236" s="35"/>
      <c r="C236" s="138"/>
      <c r="D236" s="583"/>
      <c r="E236" s="625"/>
      <c r="F236" s="350"/>
      <c r="G236" s="350"/>
      <c r="H236" s="37"/>
      <c r="I236" s="13"/>
      <c r="J236" s="196"/>
      <c r="K236" s="37"/>
      <c r="L236" s="13"/>
      <c r="M236" s="196"/>
      <c r="N236" s="1014"/>
    </row>
    <row r="237" spans="1:14" ht="15.75" hidden="1" thickBot="1">
      <c r="A237" s="276"/>
      <c r="B237" s="112"/>
      <c r="C237" s="716"/>
      <c r="D237" s="583"/>
      <c r="E237" s="626" t="s">
        <v>225</v>
      </c>
      <c r="F237" s="19">
        <v>0</v>
      </c>
      <c r="G237" s="19">
        <v>0</v>
      </c>
      <c r="H237" s="60">
        <f aca="true" t="shared" si="32" ref="H237:M238">H238</f>
        <v>0</v>
      </c>
      <c r="I237" s="19">
        <f t="shared" si="32"/>
        <v>0</v>
      </c>
      <c r="J237" s="19">
        <f t="shared" si="32"/>
        <v>0</v>
      </c>
      <c r="K237" s="60">
        <f t="shared" si="32"/>
        <v>0</v>
      </c>
      <c r="L237" s="19">
        <f t="shared" si="32"/>
        <v>0</v>
      </c>
      <c r="M237" s="19">
        <f t="shared" si="32"/>
        <v>0</v>
      </c>
      <c r="N237" s="318"/>
    </row>
    <row r="238" spans="1:14" ht="15.75" hidden="1" thickBot="1">
      <c r="A238" s="277">
        <v>637</v>
      </c>
      <c r="B238" s="129"/>
      <c r="C238" s="722"/>
      <c r="D238" s="618"/>
      <c r="E238" s="627" t="s">
        <v>138</v>
      </c>
      <c r="F238" s="250">
        <v>0</v>
      </c>
      <c r="G238" s="250">
        <v>0</v>
      </c>
      <c r="H238" s="75">
        <f t="shared" si="32"/>
        <v>0</v>
      </c>
      <c r="I238" s="73">
        <f t="shared" si="32"/>
        <v>0</v>
      </c>
      <c r="J238" s="233">
        <f t="shared" si="32"/>
        <v>0</v>
      </c>
      <c r="K238" s="75">
        <f t="shared" si="32"/>
        <v>0</v>
      </c>
      <c r="L238" s="73">
        <f t="shared" si="32"/>
        <v>0</v>
      </c>
      <c r="M238" s="233">
        <f t="shared" si="32"/>
        <v>0</v>
      </c>
      <c r="N238" s="974"/>
    </row>
    <row r="239" spans="1:14" ht="15.75" hidden="1" thickBot="1">
      <c r="A239" s="213">
        <v>632</v>
      </c>
      <c r="B239" s="35"/>
      <c r="C239" s="138"/>
      <c r="D239" s="583"/>
      <c r="E239" s="625" t="s">
        <v>87</v>
      </c>
      <c r="F239" s="580"/>
      <c r="G239" s="580"/>
      <c r="H239" s="37"/>
      <c r="I239" s="13"/>
      <c r="J239" s="196"/>
      <c r="K239" s="37"/>
      <c r="L239" s="13"/>
      <c r="M239" s="196"/>
      <c r="N239" s="975"/>
    </row>
    <row r="240" spans="1:14" ht="14.25" customHeight="1" thickBot="1">
      <c r="A240" s="17" t="s">
        <v>226</v>
      </c>
      <c r="B240" s="100"/>
      <c r="C240" s="57"/>
      <c r="D240" s="553"/>
      <c r="E240" s="59" t="s">
        <v>227</v>
      </c>
      <c r="F240" s="19">
        <f>SUM(F241+F242+F245+F247)</f>
        <v>24154</v>
      </c>
      <c r="G240" s="19">
        <f>SUM(G241+G242+G245+G247)</f>
        <v>8471</v>
      </c>
      <c r="H240" s="72">
        <f aca="true" t="shared" si="33" ref="H240:M240">H241+H242+H245+H247</f>
        <v>6650</v>
      </c>
      <c r="I240" s="70">
        <f t="shared" si="33"/>
        <v>5450</v>
      </c>
      <c r="J240" s="19">
        <f t="shared" si="33"/>
        <v>4368</v>
      </c>
      <c r="K240" s="72">
        <f t="shared" si="33"/>
        <v>5900</v>
      </c>
      <c r="L240" s="70">
        <f t="shared" si="33"/>
        <v>5900</v>
      </c>
      <c r="M240" s="1016">
        <f t="shared" si="33"/>
        <v>4014.76</v>
      </c>
      <c r="N240" s="1050">
        <f>(100/L240)*M240</f>
        <v>68.04677966101696</v>
      </c>
    </row>
    <row r="241" spans="1:14" ht="15" hidden="1">
      <c r="A241" s="273">
        <v>62</v>
      </c>
      <c r="B241" s="102"/>
      <c r="C241" s="102"/>
      <c r="D241" s="103" t="s">
        <v>203</v>
      </c>
      <c r="E241" s="607" t="s">
        <v>77</v>
      </c>
      <c r="F241" s="104">
        <v>0</v>
      </c>
      <c r="G241" s="104">
        <v>0</v>
      </c>
      <c r="H241" s="104">
        <v>0</v>
      </c>
      <c r="I241" s="104">
        <v>0</v>
      </c>
      <c r="J241" s="230">
        <v>0</v>
      </c>
      <c r="K241" s="113">
        <v>0</v>
      </c>
      <c r="L241" s="104">
        <v>0</v>
      </c>
      <c r="M241" s="1017">
        <v>0</v>
      </c>
      <c r="N241" s="974"/>
    </row>
    <row r="242" spans="1:14" ht="15">
      <c r="A242" s="208">
        <v>632</v>
      </c>
      <c r="B242" s="109"/>
      <c r="C242" s="708"/>
      <c r="D242" s="559"/>
      <c r="E242" s="547" t="s">
        <v>87</v>
      </c>
      <c r="F242" s="178">
        <f>SUM(F243:F244)</f>
        <v>24146</v>
      </c>
      <c r="G242" s="178">
        <f>SUM(G243:G244)</f>
        <v>8471</v>
      </c>
      <c r="H242" s="75">
        <v>6500</v>
      </c>
      <c r="I242" s="73">
        <v>5300</v>
      </c>
      <c r="J242" s="233">
        <v>4368</v>
      </c>
      <c r="K242" s="75">
        <f>SUM(K243:K244)</f>
        <v>5900</v>
      </c>
      <c r="L242" s="73">
        <f>L243+L244</f>
        <v>5900</v>
      </c>
      <c r="M242" s="1021">
        <f>M243+M244</f>
        <v>4014.76</v>
      </c>
      <c r="N242" s="1009">
        <f>(100/L242)*M242</f>
        <v>68.04677966101696</v>
      </c>
    </row>
    <row r="243" spans="1:14" ht="15">
      <c r="A243" s="193">
        <v>632001</v>
      </c>
      <c r="B243" s="48">
        <v>1</v>
      </c>
      <c r="C243" s="717">
        <v>41</v>
      </c>
      <c r="D243" s="566" t="s">
        <v>203</v>
      </c>
      <c r="E243" s="562" t="s">
        <v>89</v>
      </c>
      <c r="F243" s="231">
        <v>1039</v>
      </c>
      <c r="G243" s="231">
        <v>1557</v>
      </c>
      <c r="H243" s="118">
        <v>1500</v>
      </c>
      <c r="I243" s="96">
        <v>600</v>
      </c>
      <c r="J243" s="231">
        <v>413</v>
      </c>
      <c r="K243" s="118">
        <v>500</v>
      </c>
      <c r="L243" s="96">
        <v>1100</v>
      </c>
      <c r="M243" s="1035">
        <v>1086.17</v>
      </c>
      <c r="N243" s="1040">
        <f>(100/L243)*M243</f>
        <v>98.74272727272728</v>
      </c>
    </row>
    <row r="244" spans="1:14" ht="15">
      <c r="A244" s="192">
        <v>632002</v>
      </c>
      <c r="B244" s="82"/>
      <c r="C244" s="723">
        <v>41</v>
      </c>
      <c r="D244" s="558" t="s">
        <v>203</v>
      </c>
      <c r="E244" s="560" t="s">
        <v>29</v>
      </c>
      <c r="F244" s="225">
        <v>23107</v>
      </c>
      <c r="G244" s="225">
        <v>6914</v>
      </c>
      <c r="H244" s="561">
        <v>5000</v>
      </c>
      <c r="I244" s="24">
        <v>4700</v>
      </c>
      <c r="J244" s="225">
        <v>3955</v>
      </c>
      <c r="K244" s="561">
        <v>5400</v>
      </c>
      <c r="L244" s="24">
        <v>4800</v>
      </c>
      <c r="M244" s="995">
        <v>2928.59</v>
      </c>
      <c r="N244" s="1011">
        <f>(100/L244)*M244</f>
        <v>61.01229166666667</v>
      </c>
    </row>
    <row r="245" spans="1:14" ht="15">
      <c r="A245" s="215">
        <v>635</v>
      </c>
      <c r="B245" s="74"/>
      <c r="C245" s="707"/>
      <c r="D245" s="554" t="s">
        <v>203</v>
      </c>
      <c r="E245" s="548" t="s">
        <v>126</v>
      </c>
      <c r="F245" s="178"/>
      <c r="G245" s="178"/>
      <c r="H245" s="5">
        <v>150</v>
      </c>
      <c r="I245" s="4">
        <v>150</v>
      </c>
      <c r="J245" s="178"/>
      <c r="K245" s="5"/>
      <c r="L245" s="4"/>
      <c r="M245" s="990"/>
      <c r="N245" s="974"/>
    </row>
    <row r="246" spans="1:14" ht="15">
      <c r="A246" s="193">
        <v>635004</v>
      </c>
      <c r="B246" s="23">
        <v>4</v>
      </c>
      <c r="C246" s="696">
        <v>41</v>
      </c>
      <c r="D246" s="566" t="s">
        <v>203</v>
      </c>
      <c r="E246" s="562" t="s">
        <v>228</v>
      </c>
      <c r="F246" s="194"/>
      <c r="G246" s="194"/>
      <c r="H246" s="54">
        <v>150</v>
      </c>
      <c r="I246" s="22">
        <v>150</v>
      </c>
      <c r="J246" s="194"/>
      <c r="K246" s="193"/>
      <c r="L246" s="22"/>
      <c r="M246" s="987"/>
      <c r="N246" s="1027"/>
    </row>
    <row r="247" spans="1:14" ht="15">
      <c r="A247" s="215">
        <v>637</v>
      </c>
      <c r="B247" s="74"/>
      <c r="C247" s="707"/>
      <c r="D247" s="554"/>
      <c r="E247" s="547" t="s">
        <v>138</v>
      </c>
      <c r="F247" s="233">
        <v>8</v>
      </c>
      <c r="G247" s="233"/>
      <c r="H247" s="75"/>
      <c r="I247" s="73"/>
      <c r="J247" s="191"/>
      <c r="K247" s="512"/>
      <c r="L247" s="73"/>
      <c r="M247" s="1021"/>
      <c r="N247" s="787"/>
    </row>
    <row r="248" spans="1:14" ht="15">
      <c r="A248" s="184">
        <v>633006</v>
      </c>
      <c r="B248" s="9">
        <v>7</v>
      </c>
      <c r="C248" s="14">
        <v>41</v>
      </c>
      <c r="D248" s="557" t="s">
        <v>203</v>
      </c>
      <c r="E248" s="590" t="s">
        <v>94</v>
      </c>
      <c r="F248" s="628">
        <v>8</v>
      </c>
      <c r="G248" s="628"/>
      <c r="H248" s="37"/>
      <c r="I248" s="25"/>
      <c r="J248" s="180"/>
      <c r="K248" s="186"/>
      <c r="L248" s="25"/>
      <c r="M248" s="994"/>
      <c r="N248" s="975"/>
    </row>
    <row r="249" spans="1:14" ht="15.75" thickBot="1">
      <c r="A249" s="212"/>
      <c r="B249" s="98"/>
      <c r="C249" s="714"/>
      <c r="D249" s="588"/>
      <c r="E249" s="591"/>
      <c r="F249" s="350"/>
      <c r="G249" s="350"/>
      <c r="H249" s="108"/>
      <c r="I249" s="813"/>
      <c r="J249" s="241"/>
      <c r="K249" s="212"/>
      <c r="L249" s="108"/>
      <c r="M249" s="1053"/>
      <c r="N249" s="1014"/>
    </row>
    <row r="250" spans="1:14" ht="15.75" thickBot="1">
      <c r="A250" s="71" t="s">
        <v>229</v>
      </c>
      <c r="B250" s="18"/>
      <c r="C250" s="706"/>
      <c r="D250" s="553"/>
      <c r="E250" s="59" t="s">
        <v>230</v>
      </c>
      <c r="F250" s="19">
        <f>SUM(F251+F260+F262+F266+F264)</f>
        <v>23574</v>
      </c>
      <c r="G250" s="19">
        <f>SUM(G251+G260+G262+G266+G264)</f>
        <v>20656</v>
      </c>
      <c r="H250" s="72">
        <f aca="true" t="shared" si="34" ref="H250:M250">H251+H260+H262+H264+H266</f>
        <v>24074</v>
      </c>
      <c r="I250" s="70">
        <f t="shared" si="34"/>
        <v>24074</v>
      </c>
      <c r="J250" s="19">
        <f t="shared" si="34"/>
        <v>20833</v>
      </c>
      <c r="K250" s="72">
        <f t="shared" si="34"/>
        <v>70074</v>
      </c>
      <c r="L250" s="70">
        <f t="shared" si="34"/>
        <v>154074</v>
      </c>
      <c r="M250" s="1016">
        <f t="shared" si="34"/>
        <v>75025.93</v>
      </c>
      <c r="N250" s="1050">
        <f>(100/L250)*M250</f>
        <v>48.694737593623834</v>
      </c>
    </row>
    <row r="251" spans="1:14" ht="15">
      <c r="A251" s="278">
        <v>62</v>
      </c>
      <c r="B251" s="101"/>
      <c r="C251" s="151"/>
      <c r="D251" s="584"/>
      <c r="E251" s="585" t="s">
        <v>77</v>
      </c>
      <c r="F251" s="230">
        <v>329</v>
      </c>
      <c r="G251" s="230">
        <v>329</v>
      </c>
      <c r="H251" s="113">
        <v>324</v>
      </c>
      <c r="I251" s="113">
        <f>SUM(I252:I259)</f>
        <v>330</v>
      </c>
      <c r="J251" s="230">
        <f>SUM(J252:J259)</f>
        <v>329</v>
      </c>
      <c r="K251" s="113">
        <f>SUM(K252:K259)</f>
        <v>324</v>
      </c>
      <c r="L251" s="113">
        <f>SUM(L252:L259)</f>
        <v>324</v>
      </c>
      <c r="M251" s="1022">
        <f>SUM(M252:M259)</f>
        <v>35.21</v>
      </c>
      <c r="N251" s="1009">
        <f>(100/L251)*M251</f>
        <v>10.867283950617283</v>
      </c>
    </row>
    <row r="252" spans="1:14" ht="15" hidden="1">
      <c r="A252" s="182">
        <v>621000</v>
      </c>
      <c r="B252" s="23"/>
      <c r="C252" s="221"/>
      <c r="D252" s="555" t="s">
        <v>231</v>
      </c>
      <c r="E252" s="579" t="s">
        <v>78</v>
      </c>
      <c r="F252" s="183"/>
      <c r="G252" s="183"/>
      <c r="H252" s="54"/>
      <c r="I252" s="22"/>
      <c r="J252" s="194"/>
      <c r="K252" s="54"/>
      <c r="L252" s="22"/>
      <c r="M252" s="987"/>
      <c r="N252" s="1027"/>
    </row>
    <row r="253" spans="1:14" ht="15" hidden="1">
      <c r="A253" s="184">
        <v>623000</v>
      </c>
      <c r="B253" s="9"/>
      <c r="C253" s="14"/>
      <c r="D253" s="557" t="s">
        <v>231</v>
      </c>
      <c r="E253" s="359" t="s">
        <v>79</v>
      </c>
      <c r="F253" s="185"/>
      <c r="G253" s="185"/>
      <c r="H253" s="49"/>
      <c r="I253" s="8"/>
      <c r="J253" s="185"/>
      <c r="K253" s="49"/>
      <c r="L253" s="8"/>
      <c r="M253" s="988"/>
      <c r="N253" s="817"/>
    </row>
    <row r="254" spans="1:14" ht="15" hidden="1">
      <c r="A254" s="184">
        <v>625001</v>
      </c>
      <c r="B254" s="9"/>
      <c r="C254" s="14"/>
      <c r="D254" s="557" t="s">
        <v>231</v>
      </c>
      <c r="E254" s="359" t="s">
        <v>80</v>
      </c>
      <c r="F254" s="185"/>
      <c r="G254" s="185"/>
      <c r="H254" s="49"/>
      <c r="I254" s="8"/>
      <c r="J254" s="185"/>
      <c r="K254" s="49"/>
      <c r="L254" s="8"/>
      <c r="M254" s="988"/>
      <c r="N254" s="817"/>
    </row>
    <row r="255" spans="1:14" ht="15">
      <c r="A255" s="184">
        <v>625002</v>
      </c>
      <c r="B255" s="9"/>
      <c r="C255" s="14">
        <v>41</v>
      </c>
      <c r="D255" s="557" t="s">
        <v>231</v>
      </c>
      <c r="E255" s="359" t="s">
        <v>81</v>
      </c>
      <c r="F255" s="185">
        <v>235</v>
      </c>
      <c r="G255" s="185">
        <v>235</v>
      </c>
      <c r="H255" s="49">
        <v>231</v>
      </c>
      <c r="I255" s="8">
        <v>236</v>
      </c>
      <c r="J255" s="185">
        <v>235</v>
      </c>
      <c r="K255" s="49">
        <v>231</v>
      </c>
      <c r="L255" s="8">
        <v>231</v>
      </c>
      <c r="M255" s="988">
        <v>19.6</v>
      </c>
      <c r="N255" s="1040">
        <f>(100/L255)*M255</f>
        <v>8.484848484848486</v>
      </c>
    </row>
    <row r="256" spans="1:14" ht="15">
      <c r="A256" s="182">
        <v>625003</v>
      </c>
      <c r="B256" s="7"/>
      <c r="C256" s="709">
        <v>41</v>
      </c>
      <c r="D256" s="557" t="s">
        <v>231</v>
      </c>
      <c r="E256" s="549" t="s">
        <v>82</v>
      </c>
      <c r="F256" s="185">
        <v>14</v>
      </c>
      <c r="G256" s="185">
        <v>14</v>
      </c>
      <c r="H256" s="49">
        <v>14</v>
      </c>
      <c r="I256" s="8">
        <v>14</v>
      </c>
      <c r="J256" s="185">
        <v>14</v>
      </c>
      <c r="K256" s="49">
        <v>14</v>
      </c>
      <c r="L256" s="8">
        <v>14</v>
      </c>
      <c r="M256" s="988">
        <v>8.96</v>
      </c>
      <c r="N256" s="1007">
        <f>(100/L256)*M256</f>
        <v>64.00000000000001</v>
      </c>
    </row>
    <row r="257" spans="1:14" ht="15" hidden="1">
      <c r="A257" s="184">
        <v>625004</v>
      </c>
      <c r="B257" s="9"/>
      <c r="C257" s="9"/>
      <c r="D257" s="76" t="s">
        <v>231</v>
      </c>
      <c r="E257" s="509" t="s">
        <v>83</v>
      </c>
      <c r="F257" s="185"/>
      <c r="G257" s="185"/>
      <c r="H257" s="49"/>
      <c r="I257" s="8"/>
      <c r="J257" s="8"/>
      <c r="K257" s="8">
        <v>0</v>
      </c>
      <c r="L257" s="8">
        <v>0</v>
      </c>
      <c r="M257" s="988"/>
      <c r="N257" s="1048"/>
    </row>
    <row r="258" spans="1:14" ht="15" hidden="1">
      <c r="A258" s="195">
        <v>625005</v>
      </c>
      <c r="B258" s="16"/>
      <c r="C258" s="16"/>
      <c r="D258" s="76" t="s">
        <v>231</v>
      </c>
      <c r="E258" s="42" t="s">
        <v>84</v>
      </c>
      <c r="F258" s="196"/>
      <c r="G258" s="196"/>
      <c r="H258" s="49"/>
      <c r="I258" s="8"/>
      <c r="J258" s="8"/>
      <c r="K258" s="8">
        <v>0</v>
      </c>
      <c r="L258" s="8">
        <v>0</v>
      </c>
      <c r="M258" s="988"/>
      <c r="N258" s="817"/>
    </row>
    <row r="259" spans="1:14" ht="15">
      <c r="A259" s="216">
        <v>625007</v>
      </c>
      <c r="B259" s="97"/>
      <c r="C259" s="352">
        <v>41</v>
      </c>
      <c r="D259" s="556" t="s">
        <v>231</v>
      </c>
      <c r="E259" s="510" t="s">
        <v>85</v>
      </c>
      <c r="F259" s="226">
        <v>80</v>
      </c>
      <c r="G259" s="226">
        <v>80</v>
      </c>
      <c r="H259" s="55">
        <v>79</v>
      </c>
      <c r="I259" s="25">
        <v>80</v>
      </c>
      <c r="J259" s="226">
        <v>80</v>
      </c>
      <c r="K259" s="55">
        <v>79</v>
      </c>
      <c r="L259" s="25">
        <v>79</v>
      </c>
      <c r="M259" s="998">
        <v>6.65</v>
      </c>
      <c r="N259" s="1040">
        <f aca="true" t="shared" si="35" ref="N259:N267">(100/L259)*M259</f>
        <v>8.417721518987342</v>
      </c>
    </row>
    <row r="260" spans="1:14" ht="15">
      <c r="A260" s="177">
        <v>632</v>
      </c>
      <c r="B260" s="3"/>
      <c r="C260" s="145"/>
      <c r="D260" s="559"/>
      <c r="E260" s="548" t="s">
        <v>232</v>
      </c>
      <c r="F260" s="178">
        <v>19651</v>
      </c>
      <c r="G260" s="178">
        <v>18489</v>
      </c>
      <c r="H260" s="5">
        <v>21000</v>
      </c>
      <c r="I260" s="5">
        <v>20944</v>
      </c>
      <c r="J260" s="178">
        <v>18290</v>
      </c>
      <c r="K260" s="5">
        <f>K261</f>
        <v>40000</v>
      </c>
      <c r="L260" s="5">
        <f>L261</f>
        <v>40000</v>
      </c>
      <c r="M260" s="986">
        <f>M261</f>
        <v>18796.22</v>
      </c>
      <c r="N260" s="1009">
        <f t="shared" si="35"/>
        <v>46.990550000000006</v>
      </c>
    </row>
    <row r="261" spans="1:14" ht="15">
      <c r="A261" s="186">
        <v>632001</v>
      </c>
      <c r="B261" s="11">
        <v>1</v>
      </c>
      <c r="C261" s="219">
        <v>41</v>
      </c>
      <c r="D261" s="554" t="s">
        <v>231</v>
      </c>
      <c r="E261" s="550" t="s">
        <v>89</v>
      </c>
      <c r="F261" s="187">
        <v>19651</v>
      </c>
      <c r="G261" s="187">
        <v>18489</v>
      </c>
      <c r="H261" s="83">
        <v>21000</v>
      </c>
      <c r="I261" s="83">
        <v>20944</v>
      </c>
      <c r="J261" s="187">
        <v>18290</v>
      </c>
      <c r="K261" s="83">
        <v>40000</v>
      </c>
      <c r="L261" s="83">
        <v>40000</v>
      </c>
      <c r="M261" s="1054">
        <v>18796.22</v>
      </c>
      <c r="N261" s="1040">
        <f t="shared" si="35"/>
        <v>46.990550000000006</v>
      </c>
    </row>
    <row r="262" spans="1:14" ht="15">
      <c r="A262" s="215">
        <v>633</v>
      </c>
      <c r="B262" s="74"/>
      <c r="C262" s="707"/>
      <c r="D262" s="554"/>
      <c r="E262" s="547" t="s">
        <v>94</v>
      </c>
      <c r="F262" s="233">
        <v>1914</v>
      </c>
      <c r="G262" s="233">
        <v>158</v>
      </c>
      <c r="H262" s="75">
        <v>1000</v>
      </c>
      <c r="I262" s="75">
        <v>1000</v>
      </c>
      <c r="J262" s="233">
        <v>520</v>
      </c>
      <c r="K262" s="75">
        <f>K263</f>
        <v>16000</v>
      </c>
      <c r="L262" s="75">
        <f>L263</f>
        <v>58100</v>
      </c>
      <c r="M262" s="985">
        <f>M263</f>
        <v>1167.43</v>
      </c>
      <c r="N262" s="1009">
        <f t="shared" si="35"/>
        <v>2.00934595524957</v>
      </c>
    </row>
    <row r="263" spans="1:14" ht="15">
      <c r="A263" s="186">
        <v>633006</v>
      </c>
      <c r="B263" s="11">
        <v>7</v>
      </c>
      <c r="C263" s="219">
        <v>41</v>
      </c>
      <c r="D263" s="554" t="s">
        <v>231</v>
      </c>
      <c r="E263" s="550" t="s">
        <v>214</v>
      </c>
      <c r="F263" s="187">
        <v>1914</v>
      </c>
      <c r="G263" s="187">
        <v>158</v>
      </c>
      <c r="H263" s="83">
        <v>1000</v>
      </c>
      <c r="I263" s="83">
        <v>1000</v>
      </c>
      <c r="J263" s="187">
        <v>520</v>
      </c>
      <c r="K263" s="339">
        <v>16000</v>
      </c>
      <c r="L263" s="339">
        <v>58100</v>
      </c>
      <c r="M263" s="1055">
        <v>1167.43</v>
      </c>
      <c r="N263" s="1040">
        <f t="shared" si="35"/>
        <v>2.00934595524957</v>
      </c>
    </row>
    <row r="264" spans="1:14" ht="15">
      <c r="A264" s="207">
        <v>635</v>
      </c>
      <c r="B264" s="3"/>
      <c r="C264" s="145"/>
      <c r="D264" s="559"/>
      <c r="E264" s="548" t="s">
        <v>126</v>
      </c>
      <c r="F264" s="178"/>
      <c r="G264" s="178"/>
      <c r="H264" s="75">
        <v>100</v>
      </c>
      <c r="I264" s="75">
        <v>100</v>
      </c>
      <c r="J264" s="233"/>
      <c r="K264" s="75">
        <f>K265</f>
        <v>12100</v>
      </c>
      <c r="L264" s="75">
        <f>L265</f>
        <v>54000</v>
      </c>
      <c r="M264" s="985">
        <f>M265</f>
        <v>53767.07</v>
      </c>
      <c r="N264" s="1009">
        <f t="shared" si="35"/>
        <v>99.56864814814816</v>
      </c>
    </row>
    <row r="265" spans="1:14" ht="15">
      <c r="A265" s="186">
        <v>635006</v>
      </c>
      <c r="B265" s="11"/>
      <c r="C265" s="219">
        <v>41</v>
      </c>
      <c r="D265" s="554" t="s">
        <v>231</v>
      </c>
      <c r="E265" s="550" t="s">
        <v>517</v>
      </c>
      <c r="F265" s="187"/>
      <c r="G265" s="187"/>
      <c r="H265" s="83">
        <v>100</v>
      </c>
      <c r="I265" s="83">
        <v>100</v>
      </c>
      <c r="J265" s="187"/>
      <c r="K265" s="83">
        <v>12100</v>
      </c>
      <c r="L265" s="83">
        <v>54000</v>
      </c>
      <c r="M265" s="1054">
        <v>53767.07</v>
      </c>
      <c r="N265" s="1040">
        <f t="shared" si="35"/>
        <v>99.56864814814816</v>
      </c>
    </row>
    <row r="266" spans="1:14" ht="15">
      <c r="A266" s="208">
        <v>637</v>
      </c>
      <c r="B266" s="74"/>
      <c r="C266" s="707"/>
      <c r="D266" s="554"/>
      <c r="E266" s="547" t="s">
        <v>138</v>
      </c>
      <c r="F266" s="233">
        <v>1680</v>
      </c>
      <c r="G266" s="233">
        <v>1680</v>
      </c>
      <c r="H266" s="75">
        <f aca="true" t="shared" si="36" ref="H266:M266">H267</f>
        <v>1650</v>
      </c>
      <c r="I266" s="73">
        <f t="shared" si="36"/>
        <v>1700</v>
      </c>
      <c r="J266" s="233">
        <f t="shared" si="36"/>
        <v>1694</v>
      </c>
      <c r="K266" s="75">
        <f t="shared" si="36"/>
        <v>1650</v>
      </c>
      <c r="L266" s="73">
        <f t="shared" si="36"/>
        <v>1650</v>
      </c>
      <c r="M266" s="1021">
        <f t="shared" si="36"/>
        <v>1260</v>
      </c>
      <c r="N266" s="1009">
        <f t="shared" si="35"/>
        <v>76.36363636363636</v>
      </c>
    </row>
    <row r="267" spans="1:14" ht="15">
      <c r="A267" s="186">
        <v>637027</v>
      </c>
      <c r="B267" s="11"/>
      <c r="C267" s="219">
        <v>41</v>
      </c>
      <c r="D267" s="554" t="s">
        <v>231</v>
      </c>
      <c r="E267" s="550" t="s">
        <v>161</v>
      </c>
      <c r="F267" s="187">
        <v>1680</v>
      </c>
      <c r="G267" s="187">
        <v>1680</v>
      </c>
      <c r="H267" s="83">
        <v>1650</v>
      </c>
      <c r="I267" s="83">
        <v>1700</v>
      </c>
      <c r="J267" s="187">
        <v>1694</v>
      </c>
      <c r="K267" s="83">
        <v>1650</v>
      </c>
      <c r="L267" s="83">
        <v>1650</v>
      </c>
      <c r="M267" s="1054">
        <v>1260</v>
      </c>
      <c r="N267" s="1031">
        <f t="shared" si="35"/>
        <v>76.36363636363636</v>
      </c>
    </row>
    <row r="268" spans="1:14" ht="15.75" thickBot="1">
      <c r="A268" s="275"/>
      <c r="B268" s="111"/>
      <c r="C268" s="715"/>
      <c r="D268" s="588"/>
      <c r="E268" s="630"/>
      <c r="F268" s="350"/>
      <c r="G268" s="350"/>
      <c r="H268" s="513"/>
      <c r="I268" s="130"/>
      <c r="J268" s="191"/>
      <c r="K268" s="130"/>
      <c r="L268" s="130"/>
      <c r="M268" s="1056"/>
      <c r="N268" s="974"/>
    </row>
    <row r="269" spans="1:14" ht="15.75" thickBot="1">
      <c r="A269" s="71" t="s">
        <v>233</v>
      </c>
      <c r="B269" s="100"/>
      <c r="C269" s="57"/>
      <c r="D269" s="553"/>
      <c r="E269" s="546" t="s">
        <v>234</v>
      </c>
      <c r="F269" s="19">
        <f>F279+F283+F288+F291+F270</f>
        <v>17864</v>
      </c>
      <c r="G269" s="19">
        <f>G279+G283+G288+G291+G270</f>
        <v>19081</v>
      </c>
      <c r="H269" s="72">
        <f aca="true" t="shared" si="37" ref="H269:M269">H270+H279+H283+H288+H291</f>
        <v>18661</v>
      </c>
      <c r="I269" s="72">
        <f t="shared" si="37"/>
        <v>19026</v>
      </c>
      <c r="J269" s="19">
        <f t="shared" si="37"/>
        <v>16213</v>
      </c>
      <c r="K269" s="72">
        <f t="shared" si="37"/>
        <v>20151</v>
      </c>
      <c r="L269" s="72">
        <f t="shared" si="37"/>
        <v>20151</v>
      </c>
      <c r="M269" s="984">
        <f t="shared" si="37"/>
        <v>14391.559999999998</v>
      </c>
      <c r="N269" s="1050">
        <f>(100/L269)*M269</f>
        <v>71.4185896481564</v>
      </c>
    </row>
    <row r="270" spans="1:14" ht="15">
      <c r="A270" s="279">
        <v>62</v>
      </c>
      <c r="B270" s="131"/>
      <c r="C270" s="724"/>
      <c r="D270" s="629"/>
      <c r="E270" s="609" t="s">
        <v>77</v>
      </c>
      <c r="F270" s="230">
        <f aca="true" t="shared" si="38" ref="F270:M270">SUM(F271:F278)</f>
        <v>694</v>
      </c>
      <c r="G270" s="230">
        <f t="shared" si="38"/>
        <v>588</v>
      </c>
      <c r="H270" s="132">
        <f t="shared" si="38"/>
        <v>831</v>
      </c>
      <c r="I270" s="132">
        <f t="shared" si="38"/>
        <v>831</v>
      </c>
      <c r="J270" s="631">
        <f t="shared" si="38"/>
        <v>400</v>
      </c>
      <c r="K270" s="132">
        <f t="shared" si="38"/>
        <v>831</v>
      </c>
      <c r="L270" s="132">
        <f t="shared" si="38"/>
        <v>531</v>
      </c>
      <c r="M270" s="1057">
        <f t="shared" si="38"/>
        <v>16.08</v>
      </c>
      <c r="N270" s="1009">
        <f>(100/L270)*M270</f>
        <v>3.028248587570621</v>
      </c>
    </row>
    <row r="271" spans="1:14" ht="14.25" customHeight="1">
      <c r="A271" s="182">
        <v>621000</v>
      </c>
      <c r="B271" s="7"/>
      <c r="C271" s="709">
        <v>41</v>
      </c>
      <c r="D271" s="567" t="s">
        <v>235</v>
      </c>
      <c r="E271" s="549" t="s">
        <v>78</v>
      </c>
      <c r="F271" s="183">
        <v>180</v>
      </c>
      <c r="G271" s="183">
        <v>108</v>
      </c>
      <c r="H271" s="54">
        <v>236</v>
      </c>
      <c r="I271" s="22">
        <v>236</v>
      </c>
      <c r="J271" s="194">
        <v>63</v>
      </c>
      <c r="K271" s="54">
        <v>236</v>
      </c>
      <c r="L271" s="22">
        <v>236</v>
      </c>
      <c r="M271" s="987"/>
      <c r="N271" s="1042">
        <f aca="true" t="shared" si="39" ref="N271:N278">(100/L271)*M271</f>
        <v>0</v>
      </c>
    </row>
    <row r="272" spans="1:14" ht="15" hidden="1">
      <c r="A272" s="184">
        <v>623000</v>
      </c>
      <c r="B272" s="9"/>
      <c r="C272" s="709">
        <v>41</v>
      </c>
      <c r="D272" s="567" t="s">
        <v>235</v>
      </c>
      <c r="E272" s="509" t="s">
        <v>79</v>
      </c>
      <c r="F272" s="185"/>
      <c r="G272" s="185"/>
      <c r="H272" s="49">
        <v>0</v>
      </c>
      <c r="I272" s="8">
        <v>0</v>
      </c>
      <c r="J272" s="185"/>
      <c r="K272" s="49">
        <v>0</v>
      </c>
      <c r="L272" s="8">
        <v>0</v>
      </c>
      <c r="M272" s="988">
        <v>0</v>
      </c>
      <c r="N272" s="1015" t="e">
        <f t="shared" si="39"/>
        <v>#DIV/0!</v>
      </c>
    </row>
    <row r="273" spans="1:14" ht="15">
      <c r="A273" s="184">
        <v>625001</v>
      </c>
      <c r="B273" s="9"/>
      <c r="C273" s="709">
        <v>41</v>
      </c>
      <c r="D273" s="567" t="s">
        <v>235</v>
      </c>
      <c r="E273" s="509" t="s">
        <v>80</v>
      </c>
      <c r="F273" s="185">
        <v>23</v>
      </c>
      <c r="G273" s="185">
        <v>14</v>
      </c>
      <c r="H273" s="49">
        <v>35</v>
      </c>
      <c r="I273" s="8">
        <v>35</v>
      </c>
      <c r="J273" s="185">
        <v>8</v>
      </c>
      <c r="K273" s="49">
        <v>35</v>
      </c>
      <c r="L273" s="8">
        <v>35</v>
      </c>
      <c r="M273" s="988"/>
      <c r="N273" s="1007">
        <f t="shared" si="39"/>
        <v>0</v>
      </c>
    </row>
    <row r="274" spans="1:14" ht="15">
      <c r="A274" s="184">
        <v>625002</v>
      </c>
      <c r="B274" s="9"/>
      <c r="C274" s="709">
        <v>41</v>
      </c>
      <c r="D274" s="567" t="s">
        <v>235</v>
      </c>
      <c r="E274" s="509" t="s">
        <v>81</v>
      </c>
      <c r="F274" s="185">
        <v>302</v>
      </c>
      <c r="G274" s="185">
        <v>302</v>
      </c>
      <c r="H274" s="49">
        <v>330</v>
      </c>
      <c r="I274" s="8">
        <v>330</v>
      </c>
      <c r="J274" s="185">
        <v>214</v>
      </c>
      <c r="K274" s="49">
        <v>330</v>
      </c>
      <c r="L274" s="8">
        <v>30</v>
      </c>
      <c r="M274" s="988"/>
      <c r="N274" s="1006">
        <f t="shared" si="39"/>
        <v>0</v>
      </c>
    </row>
    <row r="275" spans="1:14" ht="15">
      <c r="A275" s="182">
        <v>625003</v>
      </c>
      <c r="B275" s="53"/>
      <c r="C275" s="88">
        <v>41</v>
      </c>
      <c r="D275" s="567" t="s">
        <v>235</v>
      </c>
      <c r="E275" s="549" t="s">
        <v>82</v>
      </c>
      <c r="F275" s="183">
        <v>17</v>
      </c>
      <c r="G275" s="183">
        <v>17</v>
      </c>
      <c r="H275" s="49">
        <v>20</v>
      </c>
      <c r="I275" s="8">
        <v>20</v>
      </c>
      <c r="J275" s="185">
        <v>17</v>
      </c>
      <c r="K275" s="49">
        <v>20</v>
      </c>
      <c r="L275" s="8">
        <v>20</v>
      </c>
      <c r="M275" s="988">
        <v>16.08</v>
      </c>
      <c r="N275" s="1006">
        <f t="shared" si="39"/>
        <v>80.39999999999999</v>
      </c>
    </row>
    <row r="276" spans="1:14" ht="15">
      <c r="A276" s="184">
        <v>625004</v>
      </c>
      <c r="B276" s="34"/>
      <c r="C276" s="88">
        <v>41</v>
      </c>
      <c r="D276" s="567" t="s">
        <v>235</v>
      </c>
      <c r="E276" s="509" t="s">
        <v>83</v>
      </c>
      <c r="F276" s="185">
        <v>52</v>
      </c>
      <c r="G276" s="185">
        <v>33</v>
      </c>
      <c r="H276" s="49">
        <v>71</v>
      </c>
      <c r="I276" s="8">
        <v>71</v>
      </c>
      <c r="J276" s="185">
        <v>19</v>
      </c>
      <c r="K276" s="49">
        <v>71</v>
      </c>
      <c r="L276" s="8">
        <v>71</v>
      </c>
      <c r="M276" s="988"/>
      <c r="N276" s="1006">
        <f t="shared" si="39"/>
        <v>0</v>
      </c>
    </row>
    <row r="277" spans="1:14" ht="15">
      <c r="A277" s="195">
        <v>625005</v>
      </c>
      <c r="B277" s="36"/>
      <c r="C277" s="40">
        <v>41</v>
      </c>
      <c r="D277" s="567" t="s">
        <v>235</v>
      </c>
      <c r="E277" s="42" t="s">
        <v>84</v>
      </c>
      <c r="F277" s="196">
        <v>17</v>
      </c>
      <c r="G277" s="196">
        <v>11</v>
      </c>
      <c r="H277" s="49">
        <v>24</v>
      </c>
      <c r="I277" s="8">
        <v>24</v>
      </c>
      <c r="J277" s="185">
        <v>7</v>
      </c>
      <c r="K277" s="49">
        <v>24</v>
      </c>
      <c r="L277" s="8">
        <v>24</v>
      </c>
      <c r="M277" s="988"/>
      <c r="N277" s="1007">
        <f t="shared" si="39"/>
        <v>0</v>
      </c>
    </row>
    <row r="278" spans="1:14" ht="15">
      <c r="A278" s="216">
        <v>625007</v>
      </c>
      <c r="B278" s="84"/>
      <c r="C278" s="725">
        <v>41</v>
      </c>
      <c r="D278" s="558" t="s">
        <v>235</v>
      </c>
      <c r="E278" s="560" t="s">
        <v>85</v>
      </c>
      <c r="F278" s="225">
        <v>103</v>
      </c>
      <c r="G278" s="225">
        <v>103</v>
      </c>
      <c r="H278" s="49">
        <v>115</v>
      </c>
      <c r="I278" s="8">
        <v>115</v>
      </c>
      <c r="J278" s="225">
        <v>72</v>
      </c>
      <c r="K278" s="49">
        <v>115</v>
      </c>
      <c r="L278" s="8">
        <v>115</v>
      </c>
      <c r="M278" s="988"/>
      <c r="N278" s="1015">
        <f t="shared" si="39"/>
        <v>0</v>
      </c>
    </row>
    <row r="279" spans="1:14" ht="15">
      <c r="A279" s="177">
        <v>632</v>
      </c>
      <c r="B279" s="3"/>
      <c r="C279" s="145"/>
      <c r="D279" s="559"/>
      <c r="E279" s="577" t="s">
        <v>232</v>
      </c>
      <c r="F279" s="178">
        <f>SUM(F280:F282)</f>
        <v>5870</v>
      </c>
      <c r="G279" s="178">
        <f>SUM(G280:G282)</f>
        <v>6938</v>
      </c>
      <c r="H279" s="5">
        <f aca="true" t="shared" si="40" ref="H279:M279">H280+H281+H282</f>
        <v>7850</v>
      </c>
      <c r="I279" s="4">
        <f t="shared" si="40"/>
        <v>7990</v>
      </c>
      <c r="J279" s="178">
        <f t="shared" si="40"/>
        <v>7275</v>
      </c>
      <c r="K279" s="5">
        <f t="shared" si="40"/>
        <v>8220</v>
      </c>
      <c r="L279" s="4">
        <f t="shared" si="40"/>
        <v>6780</v>
      </c>
      <c r="M279" s="990">
        <f t="shared" si="40"/>
        <v>5169.57</v>
      </c>
      <c r="N279" s="1009">
        <f>(100/L279)*M279</f>
        <v>76.24734513274336</v>
      </c>
    </row>
    <row r="280" spans="1:14" ht="15">
      <c r="A280" s="193">
        <v>632001</v>
      </c>
      <c r="B280" s="23">
        <v>1</v>
      </c>
      <c r="C280" s="709">
        <v>41</v>
      </c>
      <c r="D280" s="567" t="s">
        <v>235</v>
      </c>
      <c r="E280" s="578" t="s">
        <v>236</v>
      </c>
      <c r="F280" s="196">
        <v>749</v>
      </c>
      <c r="G280" s="196">
        <v>470</v>
      </c>
      <c r="H280" s="54">
        <v>350</v>
      </c>
      <c r="I280" s="22">
        <v>720</v>
      </c>
      <c r="J280" s="194">
        <v>716</v>
      </c>
      <c r="K280" s="54">
        <v>720</v>
      </c>
      <c r="L280" s="22">
        <v>720</v>
      </c>
      <c r="M280" s="987">
        <v>449.35</v>
      </c>
      <c r="N280" s="1040">
        <f>(100/L280)*M280</f>
        <v>62.40972222222223</v>
      </c>
    </row>
    <row r="281" spans="1:14" ht="15">
      <c r="A281" s="182">
        <v>632001</v>
      </c>
      <c r="B281" s="7">
        <v>2</v>
      </c>
      <c r="C281" s="709">
        <v>41</v>
      </c>
      <c r="D281" s="567" t="s">
        <v>235</v>
      </c>
      <c r="E281" s="603" t="s">
        <v>237</v>
      </c>
      <c r="F281" s="185">
        <v>3208</v>
      </c>
      <c r="G281" s="185">
        <v>4353</v>
      </c>
      <c r="H281" s="55">
        <v>5500</v>
      </c>
      <c r="I281" s="25">
        <v>5200</v>
      </c>
      <c r="J281" s="226">
        <v>4491</v>
      </c>
      <c r="K281" s="55">
        <v>5500</v>
      </c>
      <c r="L281" s="25">
        <v>4060</v>
      </c>
      <c r="M281" s="998">
        <v>2928.02</v>
      </c>
      <c r="N281" s="1006">
        <f>(100/L281)*M281</f>
        <v>72.11871921182266</v>
      </c>
    </row>
    <row r="282" spans="1:14" ht="15">
      <c r="A282" s="195">
        <v>632002</v>
      </c>
      <c r="B282" s="36"/>
      <c r="C282" s="40">
        <v>41</v>
      </c>
      <c r="D282" s="567" t="s">
        <v>235</v>
      </c>
      <c r="E282" s="590" t="s">
        <v>29</v>
      </c>
      <c r="F282" s="226">
        <v>1913</v>
      </c>
      <c r="G282" s="226">
        <v>2115</v>
      </c>
      <c r="H282" s="561">
        <v>2000</v>
      </c>
      <c r="I282" s="24">
        <v>2070</v>
      </c>
      <c r="J282" s="225">
        <v>2068</v>
      </c>
      <c r="K282" s="561">
        <v>2000</v>
      </c>
      <c r="L282" s="24">
        <v>2000</v>
      </c>
      <c r="M282" s="995">
        <v>1792.2</v>
      </c>
      <c r="N282" s="1011">
        <f>(100/L282)*M282</f>
        <v>89.61000000000001</v>
      </c>
    </row>
    <row r="283" spans="1:14" ht="15">
      <c r="A283" s="207">
        <v>633</v>
      </c>
      <c r="B283" s="78"/>
      <c r="C283" s="120"/>
      <c r="D283" s="559"/>
      <c r="E283" s="577" t="s">
        <v>94</v>
      </c>
      <c r="F283" s="178">
        <f>SUM(F284:F287)</f>
        <v>73</v>
      </c>
      <c r="G283" s="178">
        <f>SUM(G284:G287)</f>
        <v>1841</v>
      </c>
      <c r="H283" s="635">
        <v>500</v>
      </c>
      <c r="I283" s="133">
        <v>500</v>
      </c>
      <c r="J283" s="4">
        <v>16</v>
      </c>
      <c r="K283" s="635">
        <f>K284+K287+K285+K286</f>
        <v>1200</v>
      </c>
      <c r="L283" s="133">
        <f>L284+L285+L286+L287</f>
        <v>1500</v>
      </c>
      <c r="M283" s="1058">
        <f>M284+M287+M285+M286</f>
        <v>208.9</v>
      </c>
      <c r="N283" s="1009">
        <f>(100/L283)*M283</f>
        <v>13.926666666666668</v>
      </c>
    </row>
    <row r="284" spans="1:14" ht="15" hidden="1">
      <c r="A284" s="193">
        <v>633006</v>
      </c>
      <c r="B284" s="23">
        <v>3</v>
      </c>
      <c r="C284" s="709"/>
      <c r="D284" s="567" t="s">
        <v>235</v>
      </c>
      <c r="E284" s="578" t="s">
        <v>223</v>
      </c>
      <c r="F284" s="194"/>
      <c r="G284" s="194"/>
      <c r="H284" s="54">
        <v>0</v>
      </c>
      <c r="I284" s="22">
        <v>0</v>
      </c>
      <c r="J284" s="194">
        <v>0</v>
      </c>
      <c r="K284" s="54">
        <v>0</v>
      </c>
      <c r="L284" s="22">
        <v>0</v>
      </c>
      <c r="M284" s="987">
        <v>0</v>
      </c>
      <c r="N284" s="975"/>
    </row>
    <row r="285" spans="1:14" ht="15">
      <c r="A285" s="790">
        <v>633006</v>
      </c>
      <c r="B285" s="791"/>
      <c r="C285" s="791">
        <v>41</v>
      </c>
      <c r="D285" s="632" t="s">
        <v>235</v>
      </c>
      <c r="E285" s="792" t="s">
        <v>488</v>
      </c>
      <c r="F285" s="289"/>
      <c r="G285" s="289"/>
      <c r="H285" s="790">
        <v>500</v>
      </c>
      <c r="I285" s="300"/>
      <c r="J285" s="636"/>
      <c r="K285" s="633">
        <v>700</v>
      </c>
      <c r="L285" s="297">
        <v>700</v>
      </c>
      <c r="M285" s="1024"/>
      <c r="N285" s="1006">
        <f>(100/L285)*M285</f>
        <v>0</v>
      </c>
    </row>
    <row r="286" spans="1:14" ht="15">
      <c r="A286" s="287">
        <v>633004</v>
      </c>
      <c r="B286" s="288"/>
      <c r="C286" s="726">
        <v>41</v>
      </c>
      <c r="D286" s="632" t="s">
        <v>235</v>
      </c>
      <c r="E286" s="634" t="s">
        <v>400</v>
      </c>
      <c r="F286" s="793">
        <v>68</v>
      </c>
      <c r="G286" s="793"/>
      <c r="H286" s="794"/>
      <c r="I286" s="300"/>
      <c r="J286" s="636"/>
      <c r="K286" s="790"/>
      <c r="L286" s="300">
        <v>300</v>
      </c>
      <c r="M286" s="1059">
        <v>208.9</v>
      </c>
      <c r="N286" s="793">
        <f>(100/L286)*M286</f>
        <v>69.63333333333333</v>
      </c>
    </row>
    <row r="287" spans="1:14" ht="15">
      <c r="A287" s="192">
        <v>633006</v>
      </c>
      <c r="B287" s="11">
        <v>7</v>
      </c>
      <c r="C287" s="221">
        <v>41</v>
      </c>
      <c r="D287" s="567" t="s">
        <v>235</v>
      </c>
      <c r="E287" s="574" t="s">
        <v>94</v>
      </c>
      <c r="F287" s="225">
        <v>5</v>
      </c>
      <c r="G287" s="225">
        <v>1841</v>
      </c>
      <c r="H287" s="790">
        <v>500</v>
      </c>
      <c r="I287" s="300">
        <v>500</v>
      </c>
      <c r="J287" s="225">
        <v>16</v>
      </c>
      <c r="K287" s="561">
        <v>500</v>
      </c>
      <c r="L287" s="24">
        <v>500</v>
      </c>
      <c r="M287" s="995"/>
      <c r="N287" s="1011">
        <f>(100/L287)*M287</f>
        <v>0</v>
      </c>
    </row>
    <row r="288" spans="1:14" ht="15">
      <c r="A288" s="177">
        <v>635</v>
      </c>
      <c r="B288" s="78"/>
      <c r="C288" s="120"/>
      <c r="D288" s="559"/>
      <c r="E288" s="577" t="s">
        <v>238</v>
      </c>
      <c r="F288" s="233">
        <f>SUM(F289:F290)</f>
        <v>1441</v>
      </c>
      <c r="G288" s="233">
        <f>SUM(G289:G290)</f>
        <v>450</v>
      </c>
      <c r="H288" s="5">
        <f aca="true" t="shared" si="41" ref="H288:M288">H289+H290</f>
        <v>200</v>
      </c>
      <c r="I288" s="4">
        <f t="shared" si="41"/>
        <v>200</v>
      </c>
      <c r="J288" s="178">
        <f t="shared" si="41"/>
        <v>88</v>
      </c>
      <c r="K288" s="5">
        <f t="shared" si="41"/>
        <v>200</v>
      </c>
      <c r="L288" s="4">
        <f t="shared" si="41"/>
        <v>700</v>
      </c>
      <c r="M288" s="990">
        <f t="shared" si="41"/>
        <v>481.2</v>
      </c>
      <c r="N288" s="1009">
        <f>(100/L288)*M288</f>
        <v>68.74285714285713</v>
      </c>
    </row>
    <row r="289" spans="1:14" ht="15">
      <c r="A289" s="281">
        <v>635006</v>
      </c>
      <c r="B289" s="23">
        <v>1</v>
      </c>
      <c r="C289" s="709">
        <v>41</v>
      </c>
      <c r="D289" s="567" t="s">
        <v>235</v>
      </c>
      <c r="E289" s="578" t="s">
        <v>239</v>
      </c>
      <c r="F289" s="183"/>
      <c r="G289" s="183">
        <v>450</v>
      </c>
      <c r="H289" s="54">
        <v>200</v>
      </c>
      <c r="I289" s="22">
        <v>200</v>
      </c>
      <c r="J289" s="194">
        <v>88</v>
      </c>
      <c r="K289" s="54">
        <v>200</v>
      </c>
      <c r="L289" s="22">
        <v>700</v>
      </c>
      <c r="M289" s="987">
        <v>481.2</v>
      </c>
      <c r="N289" s="1067">
        <f>(100/L289)*M289</f>
        <v>68.74285714285713</v>
      </c>
    </row>
    <row r="290" spans="1:14" ht="15">
      <c r="A290" s="192">
        <v>635006</v>
      </c>
      <c r="B290" s="11"/>
      <c r="C290" s="221">
        <v>41</v>
      </c>
      <c r="D290" s="557" t="s">
        <v>235</v>
      </c>
      <c r="E290" s="560" t="s">
        <v>240</v>
      </c>
      <c r="F290" s="226">
        <v>1441</v>
      </c>
      <c r="G290" s="226"/>
      <c r="H290" s="55"/>
      <c r="I290" s="25"/>
      <c r="J290" s="226"/>
      <c r="K290" s="55"/>
      <c r="L290" s="25"/>
      <c r="M290" s="998"/>
      <c r="N290" s="1030"/>
    </row>
    <row r="291" spans="1:14" ht="15">
      <c r="A291" s="177">
        <v>637</v>
      </c>
      <c r="B291" s="3"/>
      <c r="C291" s="145"/>
      <c r="D291" s="559"/>
      <c r="E291" s="548" t="s">
        <v>138</v>
      </c>
      <c r="F291" s="178">
        <f>SUM(F292:F298)</f>
        <v>9786</v>
      </c>
      <c r="G291" s="178">
        <f>SUM(G292:G298)</f>
        <v>9264</v>
      </c>
      <c r="H291" s="5">
        <f>H293+H296+H298+H294+H292+H297</f>
        <v>9280</v>
      </c>
      <c r="I291" s="4">
        <f>I292+I296+I298+I294+I293+I297</f>
        <v>9505</v>
      </c>
      <c r="J291" s="178">
        <f>J292+J296+J298+J294+J293+J297</f>
        <v>8434</v>
      </c>
      <c r="K291" s="5">
        <f>SUM(K292:K298)</f>
        <v>9700</v>
      </c>
      <c r="L291" s="4">
        <f>L292+L293+L294+L296+L298+L297+L295</f>
        <v>10640</v>
      </c>
      <c r="M291" s="990">
        <f>SUM(M292:M298)</f>
        <v>8515.81</v>
      </c>
      <c r="N291" s="1009">
        <f>(100/L291)*M291</f>
        <v>80.03580827067668</v>
      </c>
    </row>
    <row r="292" spans="1:14" ht="15">
      <c r="A292" s="193">
        <v>637004</v>
      </c>
      <c r="B292" s="23"/>
      <c r="C292" s="709">
        <v>46</v>
      </c>
      <c r="D292" s="567" t="s">
        <v>235</v>
      </c>
      <c r="E292" s="562" t="s">
        <v>241</v>
      </c>
      <c r="F292" s="183">
        <v>1956</v>
      </c>
      <c r="G292" s="183">
        <v>300</v>
      </c>
      <c r="H292" s="54">
        <v>350</v>
      </c>
      <c r="I292" s="22">
        <v>500</v>
      </c>
      <c r="J292" s="231">
        <v>460</v>
      </c>
      <c r="K292" s="54">
        <v>500</v>
      </c>
      <c r="L292" s="22">
        <v>1440</v>
      </c>
      <c r="M292" s="1035">
        <v>1013.57</v>
      </c>
      <c r="N292" s="1040">
        <f aca="true" t="shared" si="42" ref="N292:N298">(100/L292)*M292</f>
        <v>70.38680555555557</v>
      </c>
    </row>
    <row r="293" spans="1:14" ht="15">
      <c r="A293" s="182">
        <v>637004</v>
      </c>
      <c r="B293" s="16">
        <v>5</v>
      </c>
      <c r="C293" s="221">
        <v>46</v>
      </c>
      <c r="D293" s="555" t="s">
        <v>235</v>
      </c>
      <c r="E293" s="510" t="s">
        <v>195</v>
      </c>
      <c r="F293" s="196">
        <v>531</v>
      </c>
      <c r="G293" s="196">
        <v>829</v>
      </c>
      <c r="H293" s="49">
        <v>350</v>
      </c>
      <c r="I293" s="8">
        <v>540</v>
      </c>
      <c r="J293" s="185">
        <v>484</v>
      </c>
      <c r="K293" s="49">
        <v>600</v>
      </c>
      <c r="L293" s="8">
        <v>330</v>
      </c>
      <c r="M293" s="988">
        <v>126.24</v>
      </c>
      <c r="N293" s="1007">
        <f t="shared" si="42"/>
        <v>38.25454545454546</v>
      </c>
    </row>
    <row r="294" spans="1:14" ht="15">
      <c r="A294" s="182">
        <v>637015</v>
      </c>
      <c r="B294" s="9"/>
      <c r="C294" s="14">
        <v>41</v>
      </c>
      <c r="D294" s="557" t="s">
        <v>235</v>
      </c>
      <c r="E294" s="509" t="s">
        <v>242</v>
      </c>
      <c r="F294" s="185">
        <v>39</v>
      </c>
      <c r="G294" s="185"/>
      <c r="H294" s="37">
        <v>200</v>
      </c>
      <c r="I294" s="37">
        <v>200</v>
      </c>
      <c r="J294" s="185"/>
      <c r="K294" s="37">
        <v>200</v>
      </c>
      <c r="L294" s="37">
        <v>200</v>
      </c>
      <c r="M294" s="988">
        <v>162.5</v>
      </c>
      <c r="N294" s="1007">
        <f t="shared" si="42"/>
        <v>81.25</v>
      </c>
    </row>
    <row r="295" spans="1:14" ht="15">
      <c r="A295" s="182">
        <v>637012</v>
      </c>
      <c r="B295" s="9">
        <v>5</v>
      </c>
      <c r="C295" s="709">
        <v>46</v>
      </c>
      <c r="D295" s="567" t="s">
        <v>235</v>
      </c>
      <c r="E295" s="510" t="s">
        <v>244</v>
      </c>
      <c r="F295" s="185"/>
      <c r="G295" s="185"/>
      <c r="H295" s="37"/>
      <c r="I295" s="37"/>
      <c r="J295" s="185"/>
      <c r="K295" s="37"/>
      <c r="L295" s="37">
        <v>270</v>
      </c>
      <c r="M295" s="988">
        <v>266</v>
      </c>
      <c r="N295" s="1007">
        <f t="shared" si="42"/>
        <v>98.51851851851852</v>
      </c>
    </row>
    <row r="296" spans="1:14" ht="15">
      <c r="A296" s="184">
        <v>637012</v>
      </c>
      <c r="B296" s="9">
        <v>50</v>
      </c>
      <c r="C296" s="709">
        <v>41</v>
      </c>
      <c r="D296" s="567" t="s">
        <v>235</v>
      </c>
      <c r="E296" s="510" t="s">
        <v>243</v>
      </c>
      <c r="F296" s="185">
        <v>5078</v>
      </c>
      <c r="G296" s="185">
        <v>5948</v>
      </c>
      <c r="H296" s="49">
        <v>6000</v>
      </c>
      <c r="I296" s="8">
        <v>5865</v>
      </c>
      <c r="J296" s="185">
        <v>5292</v>
      </c>
      <c r="K296" s="49">
        <v>6000</v>
      </c>
      <c r="L296" s="8">
        <v>6000</v>
      </c>
      <c r="M296" s="988">
        <v>5558.5</v>
      </c>
      <c r="N296" s="1007">
        <f t="shared" si="42"/>
        <v>92.64166666666667</v>
      </c>
    </row>
    <row r="297" spans="1:14" ht="15">
      <c r="A297" s="182">
        <v>637012</v>
      </c>
      <c r="B297" s="7">
        <v>1</v>
      </c>
      <c r="C297" s="709">
        <v>46</v>
      </c>
      <c r="D297" s="567" t="s">
        <v>235</v>
      </c>
      <c r="E297" s="510" t="s">
        <v>244</v>
      </c>
      <c r="F297" s="185">
        <v>18</v>
      </c>
      <c r="G297" s="185">
        <v>27</v>
      </c>
      <c r="H297" s="94">
        <v>20</v>
      </c>
      <c r="I297" s="94">
        <v>40</v>
      </c>
      <c r="J297" s="244">
        <v>38</v>
      </c>
      <c r="K297" s="94">
        <v>40</v>
      </c>
      <c r="L297" s="94">
        <v>40</v>
      </c>
      <c r="M297" s="1046">
        <v>27</v>
      </c>
      <c r="N297" s="1007">
        <f t="shared" si="42"/>
        <v>67.5</v>
      </c>
    </row>
    <row r="298" spans="1:14" ht="15">
      <c r="A298" s="192">
        <v>637027</v>
      </c>
      <c r="B298" s="33"/>
      <c r="C298" s="140">
        <v>41</v>
      </c>
      <c r="D298" s="558" t="s">
        <v>235</v>
      </c>
      <c r="E298" s="560" t="s">
        <v>161</v>
      </c>
      <c r="F298" s="225">
        <v>2164</v>
      </c>
      <c r="G298" s="225">
        <v>2160</v>
      </c>
      <c r="H298" s="561">
        <v>2360</v>
      </c>
      <c r="I298" s="561">
        <v>2360</v>
      </c>
      <c r="J298" s="701">
        <v>2160</v>
      </c>
      <c r="K298" s="561">
        <v>2360</v>
      </c>
      <c r="L298" s="561">
        <v>2360</v>
      </c>
      <c r="M298" s="1060">
        <v>1362</v>
      </c>
      <c r="N298" s="1015">
        <f t="shared" si="42"/>
        <v>57.71186440677966</v>
      </c>
    </row>
    <row r="299" spans="1:14" ht="15.75" thickBot="1">
      <c r="A299" s="280"/>
      <c r="B299" s="16"/>
      <c r="C299" s="16"/>
      <c r="D299" s="737"/>
      <c r="E299" s="42"/>
      <c r="F299" s="351"/>
      <c r="G299" s="351"/>
      <c r="H299" s="29"/>
      <c r="I299" s="37"/>
      <c r="J299" s="198"/>
      <c r="K299" s="37"/>
      <c r="L299" s="37"/>
      <c r="M299" s="994"/>
      <c r="N299" s="1014"/>
    </row>
    <row r="300" spans="1:14" ht="15.75" thickBot="1">
      <c r="A300" s="17" t="s">
        <v>245</v>
      </c>
      <c r="B300" s="100"/>
      <c r="C300" s="18"/>
      <c r="D300" s="344"/>
      <c r="E300" s="546" t="s">
        <v>246</v>
      </c>
      <c r="F300" s="19">
        <f>F301+F303+F305</f>
        <v>10739</v>
      </c>
      <c r="G300" s="19">
        <f>G301+G303+G305</f>
        <v>12739</v>
      </c>
      <c r="H300" s="808">
        <f>H301+H305</f>
        <v>12000</v>
      </c>
      <c r="I300" s="809">
        <f>I301+I305+I303</f>
        <v>12000</v>
      </c>
      <c r="J300" s="19">
        <f>J301+J305+J303</f>
        <v>10000</v>
      </c>
      <c r="K300" s="808">
        <f>K301+K305</f>
        <v>70000</v>
      </c>
      <c r="L300" s="809">
        <f>L301+L305</f>
        <v>70000</v>
      </c>
      <c r="M300" s="1016">
        <f>M301+M305</f>
        <v>47729.2</v>
      </c>
      <c r="N300" s="1050">
        <f>(100/L300)*M300</f>
        <v>68.18457142857143</v>
      </c>
    </row>
    <row r="301" spans="1:14" ht="15">
      <c r="A301" s="208">
        <v>642</v>
      </c>
      <c r="B301" s="109"/>
      <c r="C301" s="74"/>
      <c r="D301" s="637"/>
      <c r="E301" s="585" t="s">
        <v>176</v>
      </c>
      <c r="F301" s="233">
        <f>F302</f>
        <v>8000</v>
      </c>
      <c r="G301" s="233">
        <f>G302</f>
        <v>10000</v>
      </c>
      <c r="H301" s="75">
        <f aca="true" t="shared" si="43" ref="H301:M301">SUM(H302:H302)</f>
        <v>10000</v>
      </c>
      <c r="I301" s="104">
        <f t="shared" si="43"/>
        <v>10000</v>
      </c>
      <c r="J301" s="223">
        <f t="shared" si="43"/>
        <v>10000</v>
      </c>
      <c r="K301" s="75">
        <f t="shared" si="43"/>
        <v>10000</v>
      </c>
      <c r="L301" s="73">
        <f t="shared" si="43"/>
        <v>10000</v>
      </c>
      <c r="M301" s="1021">
        <f t="shared" si="43"/>
        <v>10000</v>
      </c>
      <c r="N301" s="1009">
        <f>(100/L301)*M301</f>
        <v>100</v>
      </c>
    </row>
    <row r="302" spans="1:14" ht="15">
      <c r="A302" s="193">
        <v>642002</v>
      </c>
      <c r="B302" s="48">
        <v>1</v>
      </c>
      <c r="C302" s="23">
        <v>41</v>
      </c>
      <c r="D302" s="638" t="s">
        <v>247</v>
      </c>
      <c r="E302" s="578" t="s">
        <v>248</v>
      </c>
      <c r="F302" s="194">
        <v>8000</v>
      </c>
      <c r="G302" s="194">
        <v>10000</v>
      </c>
      <c r="H302" s="54">
        <v>10000</v>
      </c>
      <c r="I302" s="22">
        <v>10000</v>
      </c>
      <c r="J302" s="238">
        <v>10000</v>
      </c>
      <c r="K302" s="54">
        <v>10000</v>
      </c>
      <c r="L302" s="22">
        <v>10000</v>
      </c>
      <c r="M302" s="987">
        <v>10000</v>
      </c>
      <c r="N302" s="1040">
        <f>(100/L302)*M302</f>
        <v>100</v>
      </c>
    </row>
    <row r="303" spans="1:14" ht="15">
      <c r="A303" s="512">
        <v>633</v>
      </c>
      <c r="B303" s="305"/>
      <c r="C303" s="349"/>
      <c r="D303" s="639"/>
      <c r="E303" s="647" t="s">
        <v>94</v>
      </c>
      <c r="F303" s="307">
        <v>301</v>
      </c>
      <c r="G303" s="307">
        <v>301</v>
      </c>
      <c r="H303" s="644"/>
      <c r="I303" s="73"/>
      <c r="J303" s="233"/>
      <c r="K303" s="644"/>
      <c r="L303" s="306"/>
      <c r="M303" s="1061"/>
      <c r="N303" s="1039"/>
    </row>
    <row r="304" spans="1:14" ht="15">
      <c r="A304" s="293">
        <v>633006</v>
      </c>
      <c r="B304" s="361"/>
      <c r="C304" s="361"/>
      <c r="D304" s="640" t="s">
        <v>249</v>
      </c>
      <c r="E304" s="648" t="s">
        <v>543</v>
      </c>
      <c r="F304" s="292">
        <v>301</v>
      </c>
      <c r="G304" s="292">
        <v>301</v>
      </c>
      <c r="H304" s="645">
        <v>2000</v>
      </c>
      <c r="I304" s="294"/>
      <c r="J304" s="650"/>
      <c r="K304" s="645"/>
      <c r="L304" s="291"/>
      <c r="M304" s="1062"/>
      <c r="N304" s="1051"/>
    </row>
    <row r="305" spans="1:14" ht="15">
      <c r="A305" s="215">
        <v>635</v>
      </c>
      <c r="B305" s="109"/>
      <c r="C305" s="109"/>
      <c r="D305" s="637"/>
      <c r="E305" s="600" t="s">
        <v>250</v>
      </c>
      <c r="F305" s="233">
        <v>2438</v>
      </c>
      <c r="G305" s="233">
        <v>2438</v>
      </c>
      <c r="H305" s="75">
        <f>H306</f>
        <v>2000</v>
      </c>
      <c r="I305" s="73">
        <f>I306</f>
        <v>2000</v>
      </c>
      <c r="J305" s="233"/>
      <c r="K305" s="75">
        <f>K306</f>
        <v>60000</v>
      </c>
      <c r="L305" s="73">
        <f>L306</f>
        <v>60000</v>
      </c>
      <c r="M305" s="1021">
        <f>M306</f>
        <v>37729.2</v>
      </c>
      <c r="N305" s="1009">
        <f>(100/L305)*M305</f>
        <v>62.882</v>
      </c>
    </row>
    <row r="306" spans="1:14" ht="18.75" customHeight="1">
      <c r="A306" s="179">
        <v>635006</v>
      </c>
      <c r="B306" s="79">
        <v>1</v>
      </c>
      <c r="C306" s="79">
        <v>41</v>
      </c>
      <c r="D306" s="641" t="s">
        <v>249</v>
      </c>
      <c r="E306" s="587" t="s">
        <v>487</v>
      </c>
      <c r="F306" s="180">
        <v>2438</v>
      </c>
      <c r="G306" s="180">
        <v>2385</v>
      </c>
      <c r="H306" s="80">
        <v>2000</v>
      </c>
      <c r="I306" s="81">
        <v>2000</v>
      </c>
      <c r="J306" s="180"/>
      <c r="K306" s="80">
        <v>60000</v>
      </c>
      <c r="L306" s="81">
        <v>60000</v>
      </c>
      <c r="M306" s="991">
        <v>37729.2</v>
      </c>
      <c r="N306" s="1040">
        <f>(100/L306)*M306</f>
        <v>62.882</v>
      </c>
    </row>
    <row r="307" spans="1:14" ht="18.75" customHeight="1">
      <c r="A307" s="177">
        <v>637</v>
      </c>
      <c r="B307" s="3"/>
      <c r="C307" s="3"/>
      <c r="D307" s="641"/>
      <c r="E307" s="577" t="s">
        <v>138</v>
      </c>
      <c r="F307" s="178"/>
      <c r="G307" s="178"/>
      <c r="H307" s="5"/>
      <c r="I307" s="4"/>
      <c r="J307" s="178"/>
      <c r="K307" s="5"/>
      <c r="L307" s="4"/>
      <c r="M307" s="990"/>
      <c r="N307" s="1033"/>
    </row>
    <row r="308" spans="1:14" ht="15" hidden="1">
      <c r="A308" s="217">
        <v>637005</v>
      </c>
      <c r="B308" s="95"/>
      <c r="C308" s="95">
        <v>41</v>
      </c>
      <c r="D308" s="642" t="s">
        <v>247</v>
      </c>
      <c r="E308" s="589" t="s">
        <v>434</v>
      </c>
      <c r="F308" s="231"/>
      <c r="G308" s="231"/>
      <c r="H308" s="118"/>
      <c r="I308" s="96"/>
      <c r="J308" s="231"/>
      <c r="K308" s="37"/>
      <c r="L308" s="37"/>
      <c r="M308" s="1035"/>
      <c r="N308" s="975"/>
    </row>
    <row r="309" spans="1:14" ht="15.75" thickBot="1">
      <c r="A309" s="275"/>
      <c r="B309" s="111"/>
      <c r="C309" s="111"/>
      <c r="D309" s="643"/>
      <c r="E309" s="601"/>
      <c r="F309" s="350"/>
      <c r="G309" s="350"/>
      <c r="H309" s="513"/>
      <c r="I309" s="143"/>
      <c r="J309" s="249"/>
      <c r="K309" s="513"/>
      <c r="L309" s="513"/>
      <c r="M309" s="1063"/>
      <c r="N309" s="1029"/>
    </row>
    <row r="310" spans="1:14" ht="15" customHeight="1" thickBot="1">
      <c r="A310" s="71" t="s">
        <v>251</v>
      </c>
      <c r="B310" s="100"/>
      <c r="C310" s="100"/>
      <c r="D310" s="344"/>
      <c r="E310" s="59" t="s">
        <v>252</v>
      </c>
      <c r="F310" s="19">
        <f>SUM(F311+F312+F321+F325+F334+F337)</f>
        <v>41803</v>
      </c>
      <c r="G310" s="19">
        <f>SUM(G311+G312+G321+G325+G334+G337)</f>
        <v>45155</v>
      </c>
      <c r="H310" s="72">
        <f>H311+H312+H321+H325+H334+H337</f>
        <v>53726</v>
      </c>
      <c r="I310" s="70">
        <f>I312+I321+I325+I334+I337</f>
        <v>82763</v>
      </c>
      <c r="J310" s="19">
        <f>J311+J312+J321+J325+J334+J337</f>
        <v>69295</v>
      </c>
      <c r="K310" s="72">
        <f>K312+K321+K325+K334+K337</f>
        <v>60506</v>
      </c>
      <c r="L310" s="70">
        <f>L311+L312+L321+L325+L334+L337</f>
        <v>60506</v>
      </c>
      <c r="M310" s="1016">
        <f>M311+M312+M321+M325+M334+M337</f>
        <v>35650.630000000005</v>
      </c>
      <c r="N310" s="1050">
        <f>(100/L310)*M310</f>
        <v>58.92081777013851</v>
      </c>
    </row>
    <row r="311" spans="1:14" ht="15" hidden="1">
      <c r="A311" s="273">
        <v>610</v>
      </c>
      <c r="B311" s="101"/>
      <c r="C311" s="707"/>
      <c r="D311" s="554" t="s">
        <v>253</v>
      </c>
      <c r="E311" s="600" t="s">
        <v>76</v>
      </c>
      <c r="F311" s="128">
        <v>0</v>
      </c>
      <c r="G311" s="128">
        <v>0</v>
      </c>
      <c r="H311" s="128"/>
      <c r="I311" s="128"/>
      <c r="J311" s="128"/>
      <c r="K311" s="128"/>
      <c r="L311" s="128"/>
      <c r="M311" s="1064"/>
      <c r="N311" s="1052"/>
    </row>
    <row r="312" spans="1:14" ht="15">
      <c r="A312" s="207">
        <v>62</v>
      </c>
      <c r="B312" s="3"/>
      <c r="C312" s="707"/>
      <c r="D312" s="554"/>
      <c r="E312" s="600" t="s">
        <v>77</v>
      </c>
      <c r="F312" s="257">
        <f aca="true" t="shared" si="44" ref="F312:M312">SUM(F313:F320)</f>
        <v>370</v>
      </c>
      <c r="G312" s="257">
        <f t="shared" si="44"/>
        <v>385</v>
      </c>
      <c r="H312" s="653">
        <f t="shared" si="44"/>
        <v>456</v>
      </c>
      <c r="I312" s="136">
        <f t="shared" si="44"/>
        <v>2143</v>
      </c>
      <c r="J312" s="251">
        <f t="shared" si="44"/>
        <v>1940</v>
      </c>
      <c r="K312" s="653">
        <f t="shared" si="44"/>
        <v>456</v>
      </c>
      <c r="L312" s="136">
        <f t="shared" si="44"/>
        <v>1043</v>
      </c>
      <c r="M312" s="1065">
        <f t="shared" si="44"/>
        <v>631.06</v>
      </c>
      <c r="N312" s="1009">
        <f>(100/L312)*M312</f>
        <v>60.50431447746884</v>
      </c>
    </row>
    <row r="313" spans="1:14" ht="15">
      <c r="A313" s="182">
        <v>621000</v>
      </c>
      <c r="B313" s="7"/>
      <c r="C313" s="23">
        <v>41</v>
      </c>
      <c r="D313" s="638" t="s">
        <v>253</v>
      </c>
      <c r="E313" s="579" t="s">
        <v>254</v>
      </c>
      <c r="F313" s="235">
        <v>100</v>
      </c>
      <c r="G313" s="235">
        <v>105</v>
      </c>
      <c r="H313" s="193">
        <v>130</v>
      </c>
      <c r="I313" s="22">
        <v>350</v>
      </c>
      <c r="J313" s="194">
        <v>315</v>
      </c>
      <c r="K313" s="54">
        <v>130</v>
      </c>
      <c r="L313" s="22"/>
      <c r="M313" s="987"/>
      <c r="N313" s="1040"/>
    </row>
    <row r="314" spans="1:14" ht="15">
      <c r="A314" s="182">
        <v>623000</v>
      </c>
      <c r="B314" s="7"/>
      <c r="C314" s="7">
        <v>41</v>
      </c>
      <c r="D314" s="167" t="s">
        <v>253</v>
      </c>
      <c r="E314" s="579" t="s">
        <v>79</v>
      </c>
      <c r="F314" s="514"/>
      <c r="G314" s="514"/>
      <c r="H314" s="37"/>
      <c r="I314" s="13">
        <v>300</v>
      </c>
      <c r="J314" s="196">
        <v>278</v>
      </c>
      <c r="K314" s="37"/>
      <c r="L314" s="13">
        <v>280</v>
      </c>
      <c r="M314" s="1019">
        <v>186.75</v>
      </c>
      <c r="N314" s="1040">
        <f>(100/L314)*M314</f>
        <v>66.69642857142857</v>
      </c>
    </row>
    <row r="315" spans="1:14" ht="15">
      <c r="A315" s="184">
        <v>625001</v>
      </c>
      <c r="B315" s="9"/>
      <c r="C315" s="352">
        <v>41</v>
      </c>
      <c r="D315" s="556" t="s">
        <v>253</v>
      </c>
      <c r="E315" s="359" t="s">
        <v>80</v>
      </c>
      <c r="F315" s="189">
        <v>14</v>
      </c>
      <c r="G315" s="189">
        <v>15</v>
      </c>
      <c r="H315" s="55">
        <v>19</v>
      </c>
      <c r="I315" s="25">
        <v>19</v>
      </c>
      <c r="J315" s="226">
        <v>6</v>
      </c>
      <c r="K315" s="55">
        <v>19</v>
      </c>
      <c r="L315" s="25">
        <v>19</v>
      </c>
      <c r="M315" s="998">
        <v>13.54</v>
      </c>
      <c r="N315" s="1007">
        <f aca="true" t="shared" si="45" ref="N315:N320">(100/L315)*M315</f>
        <v>71.26315789473685</v>
      </c>
    </row>
    <row r="316" spans="1:14" ht="15">
      <c r="A316" s="184">
        <v>625002</v>
      </c>
      <c r="B316" s="9"/>
      <c r="C316" s="14">
        <v>41</v>
      </c>
      <c r="D316" s="557" t="s">
        <v>253</v>
      </c>
      <c r="E316" s="359" t="s">
        <v>81</v>
      </c>
      <c r="F316" s="189">
        <v>153</v>
      </c>
      <c r="G316" s="189">
        <v>160</v>
      </c>
      <c r="H316" s="49">
        <v>182</v>
      </c>
      <c r="I316" s="8">
        <v>900</v>
      </c>
      <c r="J316" s="185">
        <v>830</v>
      </c>
      <c r="K316" s="49">
        <v>182</v>
      </c>
      <c r="L316" s="8">
        <v>500</v>
      </c>
      <c r="M316" s="988">
        <v>261.45</v>
      </c>
      <c r="N316" s="1015">
        <f t="shared" si="45"/>
        <v>52.29</v>
      </c>
    </row>
    <row r="317" spans="1:14" ht="15">
      <c r="A317" s="184">
        <v>625003</v>
      </c>
      <c r="B317" s="9"/>
      <c r="C317" s="89">
        <v>41</v>
      </c>
      <c r="D317" s="557" t="s">
        <v>253</v>
      </c>
      <c r="E317" s="359" t="s">
        <v>82</v>
      </c>
      <c r="F317" s="514">
        <v>8</v>
      </c>
      <c r="G317" s="514">
        <v>8</v>
      </c>
      <c r="H317" s="49">
        <v>11</v>
      </c>
      <c r="I317" s="8">
        <v>61</v>
      </c>
      <c r="J317" s="185">
        <v>47</v>
      </c>
      <c r="K317" s="49">
        <v>11</v>
      </c>
      <c r="L317" s="8">
        <v>21</v>
      </c>
      <c r="M317" s="988">
        <v>14.94</v>
      </c>
      <c r="N317" s="1006">
        <f t="shared" si="45"/>
        <v>71.14285714285714</v>
      </c>
    </row>
    <row r="318" spans="1:14" ht="15">
      <c r="A318" s="184">
        <v>625004</v>
      </c>
      <c r="B318" s="9"/>
      <c r="C318" s="89">
        <v>41</v>
      </c>
      <c r="D318" s="557" t="s">
        <v>253</v>
      </c>
      <c r="E318" s="359" t="s">
        <v>83</v>
      </c>
      <c r="F318" s="185">
        <v>32</v>
      </c>
      <c r="G318" s="185">
        <v>32</v>
      </c>
      <c r="H318" s="49">
        <v>39</v>
      </c>
      <c r="I318" s="8">
        <v>200</v>
      </c>
      <c r="J318" s="185">
        <v>178</v>
      </c>
      <c r="K318" s="49">
        <v>39</v>
      </c>
      <c r="L318" s="8">
        <v>80</v>
      </c>
      <c r="M318" s="988">
        <v>56.02</v>
      </c>
      <c r="N318" s="1006">
        <f t="shared" si="45"/>
        <v>70.025</v>
      </c>
    </row>
    <row r="319" spans="1:14" ht="15">
      <c r="A319" s="195">
        <v>625005</v>
      </c>
      <c r="B319" s="9"/>
      <c r="C319" s="14">
        <v>41</v>
      </c>
      <c r="D319" s="557" t="s">
        <v>253</v>
      </c>
      <c r="E319" s="603" t="s">
        <v>84</v>
      </c>
      <c r="F319" s="196">
        <v>11</v>
      </c>
      <c r="G319" s="196">
        <v>11</v>
      </c>
      <c r="H319" s="49">
        <v>13</v>
      </c>
      <c r="I319" s="8">
        <v>13</v>
      </c>
      <c r="J319" s="185">
        <v>4</v>
      </c>
      <c r="K319" s="49">
        <v>13</v>
      </c>
      <c r="L319" s="8">
        <v>13</v>
      </c>
      <c r="M319" s="988">
        <v>9.67</v>
      </c>
      <c r="N319" s="1006">
        <f t="shared" si="45"/>
        <v>74.38461538461539</v>
      </c>
    </row>
    <row r="320" spans="1:14" ht="15">
      <c r="A320" s="192">
        <v>625007</v>
      </c>
      <c r="B320" s="11"/>
      <c r="C320" s="219">
        <v>41</v>
      </c>
      <c r="D320" s="554" t="s">
        <v>253</v>
      </c>
      <c r="E320" s="590" t="s">
        <v>85</v>
      </c>
      <c r="F320" s="605">
        <v>52</v>
      </c>
      <c r="G320" s="605">
        <v>54</v>
      </c>
      <c r="H320" s="37">
        <v>62</v>
      </c>
      <c r="I320" s="13">
        <v>300</v>
      </c>
      <c r="J320" s="196">
        <v>282</v>
      </c>
      <c r="K320" s="37">
        <v>62</v>
      </c>
      <c r="L320" s="13">
        <v>130</v>
      </c>
      <c r="M320" s="1019">
        <v>88.69</v>
      </c>
      <c r="N320" s="1011">
        <f t="shared" si="45"/>
        <v>68.22307692307693</v>
      </c>
    </row>
    <row r="321" spans="1:14" ht="15">
      <c r="A321" s="207">
        <v>632</v>
      </c>
      <c r="B321" s="3"/>
      <c r="C321" s="145"/>
      <c r="D321" s="559"/>
      <c r="E321" s="577" t="s">
        <v>87</v>
      </c>
      <c r="F321" s="178">
        <f aca="true" t="shared" si="46" ref="F321:M321">SUM(F322:F324)</f>
        <v>31733</v>
      </c>
      <c r="G321" s="178">
        <f t="shared" si="46"/>
        <v>27252</v>
      </c>
      <c r="H321" s="5">
        <f t="shared" si="46"/>
        <v>37500</v>
      </c>
      <c r="I321" s="4">
        <f t="shared" si="46"/>
        <v>30689</v>
      </c>
      <c r="J321" s="178">
        <f t="shared" si="46"/>
        <v>25363</v>
      </c>
      <c r="K321" s="5">
        <f t="shared" si="46"/>
        <v>38500</v>
      </c>
      <c r="L321" s="4">
        <f t="shared" si="46"/>
        <v>30283</v>
      </c>
      <c r="M321" s="990">
        <f t="shared" si="46"/>
        <v>14509.32</v>
      </c>
      <c r="N321" s="1009">
        <f>(100/L321)*M321</f>
        <v>47.912426113661134</v>
      </c>
    </row>
    <row r="322" spans="1:14" ht="15">
      <c r="A322" s="182">
        <v>632001</v>
      </c>
      <c r="B322" s="7">
        <v>1</v>
      </c>
      <c r="C322" s="709">
        <v>41</v>
      </c>
      <c r="D322" s="567" t="s">
        <v>253</v>
      </c>
      <c r="E322" s="579" t="s">
        <v>89</v>
      </c>
      <c r="F322" s="183">
        <v>6614</v>
      </c>
      <c r="G322" s="183">
        <v>7084</v>
      </c>
      <c r="H322" s="94">
        <v>9000</v>
      </c>
      <c r="I322" s="6">
        <v>8189</v>
      </c>
      <c r="J322" s="183">
        <v>6732</v>
      </c>
      <c r="K322" s="94">
        <v>9000</v>
      </c>
      <c r="L322" s="6">
        <v>9000</v>
      </c>
      <c r="M322" s="992">
        <v>6680.55</v>
      </c>
      <c r="N322" s="1040">
        <f>(100/L322)*M322</f>
        <v>74.22833333333334</v>
      </c>
    </row>
    <row r="323" spans="1:14" ht="15">
      <c r="A323" s="184">
        <v>632001</v>
      </c>
      <c r="B323" s="7">
        <v>2</v>
      </c>
      <c r="C323" s="221">
        <v>41</v>
      </c>
      <c r="D323" s="556" t="s">
        <v>253</v>
      </c>
      <c r="E323" s="359" t="s">
        <v>90</v>
      </c>
      <c r="F323" s="183">
        <v>23120</v>
      </c>
      <c r="G323" s="183">
        <v>20168</v>
      </c>
      <c r="H323" s="49">
        <v>26500</v>
      </c>
      <c r="I323" s="8">
        <v>19500</v>
      </c>
      <c r="J323" s="185">
        <v>15781</v>
      </c>
      <c r="K323" s="49">
        <v>26500</v>
      </c>
      <c r="L323" s="8">
        <v>18283</v>
      </c>
      <c r="M323" s="988">
        <v>6939.41</v>
      </c>
      <c r="N323" s="1006">
        <f>(100/L323)*M323</f>
        <v>37.955532461849806</v>
      </c>
    </row>
    <row r="324" spans="1:14" ht="15">
      <c r="A324" s="184">
        <v>632002</v>
      </c>
      <c r="B324" s="9"/>
      <c r="C324" s="14">
        <v>41</v>
      </c>
      <c r="D324" s="557" t="s">
        <v>253</v>
      </c>
      <c r="E324" s="359" t="s">
        <v>29</v>
      </c>
      <c r="F324" s="185">
        <v>1999</v>
      </c>
      <c r="G324" s="185"/>
      <c r="H324" s="49">
        <v>2000</v>
      </c>
      <c r="I324" s="8">
        <v>3000</v>
      </c>
      <c r="J324" s="185">
        <v>2850</v>
      </c>
      <c r="K324" s="49">
        <v>3000</v>
      </c>
      <c r="L324" s="8">
        <v>3000</v>
      </c>
      <c r="M324" s="988">
        <v>889.36</v>
      </c>
      <c r="N324" s="1011">
        <f>(100/L324)*M324</f>
        <v>29.645333333333333</v>
      </c>
    </row>
    <row r="325" spans="1:14" ht="15">
      <c r="A325" s="207">
        <v>633</v>
      </c>
      <c r="B325" s="3"/>
      <c r="C325" s="145"/>
      <c r="D325" s="559"/>
      <c r="E325" s="577" t="s">
        <v>94</v>
      </c>
      <c r="F325" s="178">
        <f>SUM(F327:F333)</f>
        <v>6661</v>
      </c>
      <c r="G325" s="178">
        <f>SUM(G327:G333)</f>
        <v>8919</v>
      </c>
      <c r="H325" s="5">
        <f>SUM(H327:H333)</f>
        <v>10700</v>
      </c>
      <c r="I325" s="4">
        <f>SUM(I326:I333)</f>
        <v>27291</v>
      </c>
      <c r="J325" s="178">
        <f>SUM(J326:J333)</f>
        <v>22975</v>
      </c>
      <c r="K325" s="5">
        <f>SUM(K327:K333)</f>
        <v>10700</v>
      </c>
      <c r="L325" s="4">
        <f>SUM(L327:L333)</f>
        <v>16400</v>
      </c>
      <c r="M325" s="990">
        <f>SUM(M327:M333)</f>
        <v>12784.94</v>
      </c>
      <c r="N325" s="1009">
        <f>(100/L325)*M325</f>
        <v>77.9569512195122</v>
      </c>
    </row>
    <row r="326" spans="1:14" ht="15">
      <c r="A326" s="193">
        <v>634004</v>
      </c>
      <c r="B326" s="23">
        <v>2</v>
      </c>
      <c r="C326" s="696">
        <v>41</v>
      </c>
      <c r="D326" s="566" t="s">
        <v>253</v>
      </c>
      <c r="E326" s="578" t="s">
        <v>472</v>
      </c>
      <c r="F326" s="194"/>
      <c r="G326" s="194"/>
      <c r="H326" s="54"/>
      <c r="I326" s="22">
        <v>3250</v>
      </c>
      <c r="J326" s="194">
        <v>2411</v>
      </c>
      <c r="K326" s="54"/>
      <c r="L326" s="22"/>
      <c r="M326" s="987"/>
      <c r="N326" s="975"/>
    </row>
    <row r="327" spans="1:14" ht="15">
      <c r="A327" s="182">
        <v>633006</v>
      </c>
      <c r="B327" s="7"/>
      <c r="C327" s="709">
        <v>41</v>
      </c>
      <c r="D327" s="567" t="s">
        <v>253</v>
      </c>
      <c r="E327" s="579" t="s">
        <v>214</v>
      </c>
      <c r="F327" s="183">
        <v>1064</v>
      </c>
      <c r="G327" s="183">
        <v>2946</v>
      </c>
      <c r="H327" s="94">
        <v>1500</v>
      </c>
      <c r="I327" s="6">
        <v>7200</v>
      </c>
      <c r="J327" s="183">
        <v>6739</v>
      </c>
      <c r="K327" s="94">
        <v>1500</v>
      </c>
      <c r="L327" s="6">
        <v>6700</v>
      </c>
      <c r="M327" s="992">
        <v>6671.06</v>
      </c>
      <c r="N327" s="1006">
        <f>(100/L327)*M327</f>
        <v>99.56805970149254</v>
      </c>
    </row>
    <row r="328" spans="1:14" ht="15">
      <c r="A328" s="182">
        <v>633006</v>
      </c>
      <c r="B328" s="7">
        <v>2</v>
      </c>
      <c r="C328" s="709">
        <v>41</v>
      </c>
      <c r="D328" s="557" t="s">
        <v>253</v>
      </c>
      <c r="E328" s="549" t="s">
        <v>420</v>
      </c>
      <c r="F328" s="183"/>
      <c r="G328" s="183">
        <v>2184</v>
      </c>
      <c r="H328" s="94"/>
      <c r="I328" s="6"/>
      <c r="J328" s="183"/>
      <c r="K328" s="94"/>
      <c r="L328" s="6"/>
      <c r="M328" s="992"/>
      <c r="N328" s="817"/>
    </row>
    <row r="329" spans="1:14" ht="15">
      <c r="A329" s="182">
        <v>633006</v>
      </c>
      <c r="B329" s="7">
        <v>3</v>
      </c>
      <c r="C329" s="709">
        <v>41</v>
      </c>
      <c r="D329" s="557" t="s">
        <v>253</v>
      </c>
      <c r="E329" s="509" t="s">
        <v>101</v>
      </c>
      <c r="F329" s="185">
        <v>104</v>
      </c>
      <c r="G329" s="185">
        <v>6</v>
      </c>
      <c r="H329" s="49">
        <v>200</v>
      </c>
      <c r="I329" s="8">
        <v>221</v>
      </c>
      <c r="J329" s="185">
        <v>220</v>
      </c>
      <c r="K329" s="49">
        <v>200</v>
      </c>
      <c r="L329" s="8">
        <v>200</v>
      </c>
      <c r="M329" s="988">
        <v>107.3</v>
      </c>
      <c r="N329" s="1007">
        <f>(100/L329)*M329</f>
        <v>53.65</v>
      </c>
    </row>
    <row r="330" spans="1:14" ht="15">
      <c r="A330" s="182">
        <v>633006</v>
      </c>
      <c r="B330" s="7">
        <v>7</v>
      </c>
      <c r="C330" s="709">
        <v>41</v>
      </c>
      <c r="D330" s="557" t="s">
        <v>253</v>
      </c>
      <c r="E330" s="509" t="s">
        <v>255</v>
      </c>
      <c r="F330" s="183"/>
      <c r="G330" s="183"/>
      <c r="H330" s="94"/>
      <c r="I330" s="6">
        <v>4400</v>
      </c>
      <c r="J330" s="183">
        <v>4392</v>
      </c>
      <c r="K330" s="94"/>
      <c r="L330" s="6"/>
      <c r="M330" s="992"/>
      <c r="N330" s="975"/>
    </row>
    <row r="331" spans="1:14" ht="15">
      <c r="A331" s="182">
        <v>633006</v>
      </c>
      <c r="B331" s="7">
        <v>12</v>
      </c>
      <c r="C331" s="221">
        <v>41</v>
      </c>
      <c r="D331" s="555" t="s">
        <v>253</v>
      </c>
      <c r="E331" s="509" t="s">
        <v>256</v>
      </c>
      <c r="F331" s="183">
        <v>125</v>
      </c>
      <c r="G331" s="183"/>
      <c r="H331" s="94">
        <v>4000</v>
      </c>
      <c r="I331" s="6">
        <v>4000</v>
      </c>
      <c r="J331" s="183">
        <v>2017</v>
      </c>
      <c r="K331" s="94">
        <v>4000</v>
      </c>
      <c r="L331" s="6">
        <v>4500</v>
      </c>
      <c r="M331" s="992">
        <v>2703.3</v>
      </c>
      <c r="N331" s="1007">
        <f>(100/L331)*M331</f>
        <v>60.07333333333334</v>
      </c>
    </row>
    <row r="332" spans="1:14" ht="15">
      <c r="A332" s="184">
        <v>633010</v>
      </c>
      <c r="B332" s="9"/>
      <c r="C332" s="352">
        <v>41</v>
      </c>
      <c r="D332" s="556" t="s">
        <v>253</v>
      </c>
      <c r="E332" s="509" t="s">
        <v>473</v>
      </c>
      <c r="F332" s="185"/>
      <c r="G332" s="185"/>
      <c r="H332" s="49"/>
      <c r="I332" s="8">
        <v>1220</v>
      </c>
      <c r="J332" s="185">
        <v>1165</v>
      </c>
      <c r="K332" s="49"/>
      <c r="L332" s="8"/>
      <c r="M332" s="988"/>
      <c r="N332" s="817"/>
    </row>
    <row r="333" spans="1:14" ht="15">
      <c r="A333" s="192">
        <v>633016</v>
      </c>
      <c r="B333" s="33"/>
      <c r="C333" s="140">
        <v>41</v>
      </c>
      <c r="D333" s="558" t="s">
        <v>257</v>
      </c>
      <c r="E333" s="560" t="s">
        <v>258</v>
      </c>
      <c r="F333" s="187">
        <v>5368</v>
      </c>
      <c r="G333" s="187">
        <v>3783</v>
      </c>
      <c r="H333" s="83">
        <v>5000</v>
      </c>
      <c r="I333" s="83">
        <v>7000</v>
      </c>
      <c r="J333" s="187">
        <v>6031</v>
      </c>
      <c r="K333" s="83">
        <v>5000</v>
      </c>
      <c r="L333" s="83">
        <v>5000</v>
      </c>
      <c r="M333" s="1054">
        <v>3303.28</v>
      </c>
      <c r="N333" s="1015">
        <f>(100/L333)*M333</f>
        <v>66.0656</v>
      </c>
    </row>
    <row r="334" spans="1:14" ht="15">
      <c r="A334" s="207">
        <v>635</v>
      </c>
      <c r="B334" s="3"/>
      <c r="C334" s="145"/>
      <c r="D334" s="559"/>
      <c r="E334" s="548" t="s">
        <v>126</v>
      </c>
      <c r="F334" s="178">
        <f>SUM(F335:F335)</f>
        <v>176</v>
      </c>
      <c r="G334" s="178">
        <f>SUM(G335:G335)</f>
        <v>230</v>
      </c>
      <c r="H334" s="5">
        <f>H335</f>
        <v>1000</v>
      </c>
      <c r="I334" s="4">
        <f>I335</f>
        <v>1500</v>
      </c>
      <c r="J334" s="178">
        <f>J335</f>
        <v>1200</v>
      </c>
      <c r="K334" s="5">
        <f>K335</f>
        <v>1000</v>
      </c>
      <c r="L334" s="4">
        <v>1110</v>
      </c>
      <c r="M334" s="990">
        <v>469.2</v>
      </c>
      <c r="N334" s="1009">
        <f>(100/L334)*M334</f>
        <v>42.27027027027027</v>
      </c>
    </row>
    <row r="335" spans="1:14" ht="15">
      <c r="A335" s="182">
        <v>635006</v>
      </c>
      <c r="B335" s="78">
        <v>1</v>
      </c>
      <c r="C335" s="120">
        <v>41</v>
      </c>
      <c r="D335" s="559" t="s">
        <v>253</v>
      </c>
      <c r="E335" s="551" t="s">
        <v>133</v>
      </c>
      <c r="F335" s="183">
        <v>176</v>
      </c>
      <c r="G335" s="183">
        <v>230</v>
      </c>
      <c r="H335" s="94">
        <v>1000</v>
      </c>
      <c r="I335" s="94">
        <v>1500</v>
      </c>
      <c r="J335" s="183">
        <v>1200</v>
      </c>
      <c r="K335" s="94">
        <v>1000</v>
      </c>
      <c r="L335" s="94">
        <v>1000</v>
      </c>
      <c r="M335" s="1046">
        <v>360</v>
      </c>
      <c r="N335" s="1042">
        <f>(100/L335)*M335</f>
        <v>36</v>
      </c>
    </row>
    <row r="336" spans="1:14" ht="15">
      <c r="A336" s="195">
        <v>635006</v>
      </c>
      <c r="B336" s="11">
        <v>2</v>
      </c>
      <c r="C336" s="219">
        <v>41</v>
      </c>
      <c r="D336" s="554" t="s">
        <v>253</v>
      </c>
      <c r="E336" s="550" t="s">
        <v>132</v>
      </c>
      <c r="F336" s="196"/>
      <c r="G336" s="196"/>
      <c r="H336" s="37"/>
      <c r="I336" s="37"/>
      <c r="J336" s="196"/>
      <c r="K336" s="37"/>
      <c r="L336" s="37">
        <v>110</v>
      </c>
      <c r="M336" s="994">
        <v>109.2</v>
      </c>
      <c r="N336" s="1015">
        <f>(100/L336)*M336</f>
        <v>99.27272727272727</v>
      </c>
    </row>
    <row r="337" spans="1:14" ht="15">
      <c r="A337" s="207">
        <v>637</v>
      </c>
      <c r="B337" s="74"/>
      <c r="C337" s="707"/>
      <c r="D337" s="554"/>
      <c r="E337" s="547" t="s">
        <v>138</v>
      </c>
      <c r="F337" s="178">
        <f>SUM(F338:F347)</f>
        <v>2863</v>
      </c>
      <c r="G337" s="178">
        <f>SUM(G338:G347)</f>
        <v>8369</v>
      </c>
      <c r="H337" s="5">
        <f>SUM(H338:H347)</f>
        <v>4070</v>
      </c>
      <c r="I337" s="4">
        <f>SUM(I338:I347)</f>
        <v>21140</v>
      </c>
      <c r="J337" s="178">
        <f>SUM(J338:J347)</f>
        <v>17817</v>
      </c>
      <c r="K337" s="5">
        <f>SUM(K338:K348)</f>
        <v>9850</v>
      </c>
      <c r="L337" s="4">
        <f>SUM(L338:L348)</f>
        <v>11670</v>
      </c>
      <c r="M337" s="990">
        <f>SUM(M338:M348)</f>
        <v>7256.110000000001</v>
      </c>
      <c r="N337" s="1009">
        <f>(100/L337)*M337</f>
        <v>62.17746358183377</v>
      </c>
    </row>
    <row r="338" spans="1:14" ht="15">
      <c r="A338" s="193">
        <v>637005</v>
      </c>
      <c r="B338" s="23">
        <v>40</v>
      </c>
      <c r="C338" s="696">
        <v>41</v>
      </c>
      <c r="D338" s="566" t="s">
        <v>259</v>
      </c>
      <c r="E338" s="562" t="s">
        <v>260</v>
      </c>
      <c r="F338" s="235"/>
      <c r="G338" s="235"/>
      <c r="H338" s="598"/>
      <c r="I338" s="114">
        <v>5000</v>
      </c>
      <c r="J338" s="235">
        <v>3816</v>
      </c>
      <c r="K338" s="598"/>
      <c r="L338" s="114"/>
      <c r="M338" s="1023"/>
      <c r="N338" s="978"/>
    </row>
    <row r="339" spans="1:14" ht="15" hidden="1">
      <c r="A339" s="182">
        <v>637002</v>
      </c>
      <c r="B339" s="7"/>
      <c r="C339" s="709">
        <v>41</v>
      </c>
      <c r="D339" s="567" t="s">
        <v>253</v>
      </c>
      <c r="E339" s="549" t="s">
        <v>435</v>
      </c>
      <c r="F339" s="514"/>
      <c r="G339" s="514"/>
      <c r="H339" s="652"/>
      <c r="I339" s="12"/>
      <c r="J339" s="514"/>
      <c r="K339" s="652"/>
      <c r="L339" s="12"/>
      <c r="M339" s="997"/>
      <c r="N339" s="978"/>
    </row>
    <row r="340" spans="1:14" ht="15">
      <c r="A340" s="182">
        <v>637002</v>
      </c>
      <c r="B340" s="7">
        <v>1</v>
      </c>
      <c r="C340" s="709">
        <v>41</v>
      </c>
      <c r="D340" s="557" t="s">
        <v>253</v>
      </c>
      <c r="E340" s="549" t="s">
        <v>261</v>
      </c>
      <c r="F340" s="183">
        <v>1000</v>
      </c>
      <c r="G340" s="183">
        <v>1000</v>
      </c>
      <c r="H340" s="94">
        <v>1000</v>
      </c>
      <c r="I340" s="6">
        <v>1250</v>
      </c>
      <c r="J340" s="183">
        <v>1244</v>
      </c>
      <c r="K340" s="94">
        <v>1000</v>
      </c>
      <c r="L340" s="6">
        <v>1000</v>
      </c>
      <c r="M340" s="992"/>
      <c r="N340" s="1006">
        <f aca="true" t="shared" si="47" ref="N340:N345">(100/L340)*M340</f>
        <v>0</v>
      </c>
    </row>
    <row r="341" spans="1:14" ht="15">
      <c r="A341" s="182">
        <v>637002</v>
      </c>
      <c r="B341" s="7">
        <v>2</v>
      </c>
      <c r="C341" s="709">
        <v>41</v>
      </c>
      <c r="D341" s="567" t="s">
        <v>253</v>
      </c>
      <c r="E341" s="549" t="s">
        <v>421</v>
      </c>
      <c r="F341" s="183"/>
      <c r="G341" s="183">
        <v>5413</v>
      </c>
      <c r="H341" s="94"/>
      <c r="I341" s="6">
        <v>5200</v>
      </c>
      <c r="J341" s="183">
        <v>5123</v>
      </c>
      <c r="K341" s="94">
        <v>6000</v>
      </c>
      <c r="L341" s="6">
        <v>6000</v>
      </c>
      <c r="M341" s="992">
        <v>3935.61</v>
      </c>
      <c r="N341" s="1006">
        <f t="shared" si="47"/>
        <v>65.5935</v>
      </c>
    </row>
    <row r="342" spans="1:14" ht="15">
      <c r="A342" s="182">
        <v>637004</v>
      </c>
      <c r="B342" s="7"/>
      <c r="C342" s="709">
        <v>41</v>
      </c>
      <c r="D342" s="567" t="s">
        <v>253</v>
      </c>
      <c r="E342" s="549" t="s">
        <v>262</v>
      </c>
      <c r="F342" s="183">
        <v>125</v>
      </c>
      <c r="G342" s="183">
        <v>21</v>
      </c>
      <c r="H342" s="49">
        <v>200</v>
      </c>
      <c r="I342" s="8">
        <v>1500</v>
      </c>
      <c r="J342" s="185">
        <v>115</v>
      </c>
      <c r="K342" s="49">
        <v>200</v>
      </c>
      <c r="L342" s="8">
        <v>200</v>
      </c>
      <c r="M342" s="988">
        <v>185.4</v>
      </c>
      <c r="N342" s="1006">
        <f t="shared" si="47"/>
        <v>92.7</v>
      </c>
    </row>
    <row r="343" spans="1:14" ht="15">
      <c r="A343" s="182">
        <v>637004</v>
      </c>
      <c r="B343" s="7">
        <v>4</v>
      </c>
      <c r="C343" s="709">
        <v>41</v>
      </c>
      <c r="D343" s="567" t="s">
        <v>253</v>
      </c>
      <c r="E343" s="549" t="s">
        <v>518</v>
      </c>
      <c r="F343" s="183">
        <v>180</v>
      </c>
      <c r="G343" s="183">
        <v>381</v>
      </c>
      <c r="H343" s="49">
        <v>1000</v>
      </c>
      <c r="I343" s="8">
        <v>1000</v>
      </c>
      <c r="J343" s="185">
        <v>730</v>
      </c>
      <c r="K343" s="49"/>
      <c r="L343" s="8">
        <v>500</v>
      </c>
      <c r="M343" s="988">
        <v>432</v>
      </c>
      <c r="N343" s="1006">
        <f t="shared" si="47"/>
        <v>86.4</v>
      </c>
    </row>
    <row r="344" spans="1:14" ht="15">
      <c r="A344" s="184">
        <v>637004</v>
      </c>
      <c r="B344" s="9">
        <v>5</v>
      </c>
      <c r="C344" s="14">
        <v>41</v>
      </c>
      <c r="D344" s="557" t="s">
        <v>253</v>
      </c>
      <c r="E344" s="509" t="s">
        <v>142</v>
      </c>
      <c r="F344" s="185">
        <v>305</v>
      </c>
      <c r="G344" s="185">
        <v>250</v>
      </c>
      <c r="H344" s="94">
        <v>350</v>
      </c>
      <c r="I344" s="6">
        <v>470</v>
      </c>
      <c r="J344" s="183">
        <v>470</v>
      </c>
      <c r="K344" s="49">
        <v>500</v>
      </c>
      <c r="L344" s="8">
        <v>750</v>
      </c>
      <c r="M344" s="988">
        <v>700.82</v>
      </c>
      <c r="N344" s="1007">
        <f t="shared" si="47"/>
        <v>93.44266666666667</v>
      </c>
    </row>
    <row r="345" spans="1:14" ht="15">
      <c r="A345" s="182">
        <v>637013</v>
      </c>
      <c r="B345" s="7"/>
      <c r="C345" s="709">
        <v>41</v>
      </c>
      <c r="D345" s="557" t="s">
        <v>257</v>
      </c>
      <c r="E345" s="509" t="s">
        <v>263</v>
      </c>
      <c r="F345" s="196"/>
      <c r="G345" s="196"/>
      <c r="H345" s="94"/>
      <c r="I345" s="6"/>
      <c r="J345" s="183"/>
      <c r="K345" s="94">
        <v>350</v>
      </c>
      <c r="L345" s="6">
        <v>350</v>
      </c>
      <c r="M345" s="992"/>
      <c r="N345" s="1015">
        <f t="shared" si="47"/>
        <v>0</v>
      </c>
    </row>
    <row r="346" spans="1:14" ht="15">
      <c r="A346" s="182">
        <v>637031</v>
      </c>
      <c r="B346" s="7"/>
      <c r="C346" s="709"/>
      <c r="D346" s="557" t="s">
        <v>253</v>
      </c>
      <c r="E346" s="509" t="s">
        <v>264</v>
      </c>
      <c r="F346" s="185">
        <v>212</v>
      </c>
      <c r="G346" s="185"/>
      <c r="H346" s="94">
        <v>220</v>
      </c>
      <c r="I346" s="6">
        <v>220</v>
      </c>
      <c r="J346" s="183">
        <v>212</v>
      </c>
      <c r="K346" s="94"/>
      <c r="L346" s="6"/>
      <c r="M346" s="992"/>
      <c r="N346" s="817"/>
    </row>
    <row r="347" spans="1:14" ht="15">
      <c r="A347" s="184">
        <v>637015</v>
      </c>
      <c r="B347" s="9"/>
      <c r="C347" s="14">
        <v>41</v>
      </c>
      <c r="D347" s="557" t="s">
        <v>75</v>
      </c>
      <c r="E347" s="509" t="s">
        <v>155</v>
      </c>
      <c r="F347" s="817">
        <v>1041</v>
      </c>
      <c r="G347" s="185">
        <v>1304</v>
      </c>
      <c r="H347" s="49">
        <v>1300</v>
      </c>
      <c r="I347" s="8">
        <v>6500</v>
      </c>
      <c r="J347" s="185">
        <v>6107</v>
      </c>
      <c r="K347" s="94">
        <v>500</v>
      </c>
      <c r="L347" s="6">
        <v>500</v>
      </c>
      <c r="M347" s="992">
        <v>285.6</v>
      </c>
      <c r="N347" s="1007">
        <f>(100/L347)*M347</f>
        <v>57.120000000000005</v>
      </c>
    </row>
    <row r="348" spans="1:14" ht="15">
      <c r="A348" s="192">
        <v>637027</v>
      </c>
      <c r="B348" s="33"/>
      <c r="C348" s="140">
        <v>41</v>
      </c>
      <c r="D348" s="558" t="s">
        <v>253</v>
      </c>
      <c r="E348" s="560" t="s">
        <v>161</v>
      </c>
      <c r="F348" s="1139"/>
      <c r="G348" s="1140"/>
      <c r="H348" s="561"/>
      <c r="I348" s="24"/>
      <c r="J348" s="225"/>
      <c r="K348" s="83">
        <v>1300</v>
      </c>
      <c r="L348" s="10">
        <v>2370</v>
      </c>
      <c r="M348" s="989">
        <v>1716.68</v>
      </c>
      <c r="N348" s="1015">
        <f>(100/L348)*M348</f>
        <v>72.4337552742616</v>
      </c>
    </row>
    <row r="349" spans="1:14" ht="15.75" thickBot="1">
      <c r="A349" s="213"/>
      <c r="B349" s="28"/>
      <c r="C349" s="711"/>
      <c r="D349" s="583"/>
      <c r="E349" s="608"/>
      <c r="F349" s="242"/>
      <c r="G349" s="242"/>
      <c r="H349" s="1137"/>
      <c r="I349" s="1138"/>
      <c r="J349" s="242"/>
      <c r="K349" s="108"/>
      <c r="L349" s="99"/>
      <c r="M349" s="1053"/>
      <c r="N349" s="1014"/>
    </row>
    <row r="350" spans="1:14" ht="15.75" thickBot="1">
      <c r="A350" s="199" t="s">
        <v>354</v>
      </c>
      <c r="B350" s="18"/>
      <c r="C350" s="706"/>
      <c r="D350" s="553"/>
      <c r="E350" s="546" t="s">
        <v>265</v>
      </c>
      <c r="F350" s="19">
        <f>SUM(F351+F352+F360+F365)</f>
        <v>2539</v>
      </c>
      <c r="G350" s="19">
        <f>SUM(G351+G352+G360+G365)</f>
        <v>2219</v>
      </c>
      <c r="H350" s="72">
        <f>H352+H360+H365</f>
        <v>1665</v>
      </c>
      <c r="I350" s="70">
        <f>I351+I352+I360+I365</f>
        <v>1665</v>
      </c>
      <c r="J350" s="19">
        <f>J351+J352+J360+J365</f>
        <v>1458</v>
      </c>
      <c r="K350" s="72">
        <f>K351+K352+K360+K365</f>
        <v>1665</v>
      </c>
      <c r="L350" s="70">
        <f>L351+L352+L360+L365</f>
        <v>1665</v>
      </c>
      <c r="M350" s="1016">
        <f>M351+M352+M360+M365</f>
        <v>1170.01</v>
      </c>
      <c r="N350" s="1050">
        <f>(100/L350)*M350</f>
        <v>70.27087087087087</v>
      </c>
    </row>
    <row r="351" spans="1:14" ht="15" hidden="1">
      <c r="A351" s="278">
        <v>610</v>
      </c>
      <c r="B351" s="101"/>
      <c r="C351" s="101"/>
      <c r="D351" s="107" t="s">
        <v>253</v>
      </c>
      <c r="E351" s="607" t="s">
        <v>76</v>
      </c>
      <c r="F351" s="250">
        <v>0</v>
      </c>
      <c r="G351" s="250">
        <v>0</v>
      </c>
      <c r="H351" s="624"/>
      <c r="I351" s="128"/>
      <c r="J351" s="250"/>
      <c r="K351" s="624"/>
      <c r="L351" s="128"/>
      <c r="M351" s="1064"/>
      <c r="N351" s="1052"/>
    </row>
    <row r="352" spans="1:14" ht="15">
      <c r="A352" s="177">
        <v>62</v>
      </c>
      <c r="B352" s="3"/>
      <c r="C352" s="152"/>
      <c r="D352" s="586"/>
      <c r="E352" s="577" t="s">
        <v>77</v>
      </c>
      <c r="F352" s="252">
        <f aca="true" t="shared" si="48" ref="F352:M352">SUM(F353:F359)</f>
        <v>377</v>
      </c>
      <c r="G352" s="252">
        <f t="shared" si="48"/>
        <v>519</v>
      </c>
      <c r="H352" s="654">
        <f t="shared" si="48"/>
        <v>395</v>
      </c>
      <c r="I352" s="139">
        <f t="shared" si="48"/>
        <v>395</v>
      </c>
      <c r="J352" s="252">
        <f t="shared" si="48"/>
        <v>379</v>
      </c>
      <c r="K352" s="654">
        <f t="shared" si="48"/>
        <v>395</v>
      </c>
      <c r="L352" s="139">
        <f t="shared" si="48"/>
        <v>395</v>
      </c>
      <c r="M352" s="1066">
        <f t="shared" si="48"/>
        <v>283.05</v>
      </c>
      <c r="N352" s="1009">
        <f>(100/L352)*M352</f>
        <v>71.65822784810128</v>
      </c>
    </row>
    <row r="353" spans="1:14" ht="15">
      <c r="A353" s="193">
        <v>621000</v>
      </c>
      <c r="B353" s="23">
        <v>1</v>
      </c>
      <c r="C353" s="696">
        <v>41</v>
      </c>
      <c r="D353" s="566" t="s">
        <v>253</v>
      </c>
      <c r="E353" s="578" t="s">
        <v>266</v>
      </c>
      <c r="F353" s="235">
        <v>108</v>
      </c>
      <c r="G353" s="235">
        <v>130</v>
      </c>
      <c r="H353" s="598">
        <v>110</v>
      </c>
      <c r="I353" s="114">
        <v>110</v>
      </c>
      <c r="J353" s="235">
        <v>108</v>
      </c>
      <c r="K353" s="598">
        <v>110</v>
      </c>
      <c r="L353" s="114">
        <v>110</v>
      </c>
      <c r="M353" s="1023">
        <v>81</v>
      </c>
      <c r="N353" s="1040">
        <f aca="true" t="shared" si="49" ref="N353:N359">(100/L353)*M353</f>
        <v>73.63636363636364</v>
      </c>
    </row>
    <row r="354" spans="1:14" ht="15">
      <c r="A354" s="184">
        <v>625001</v>
      </c>
      <c r="B354" s="9">
        <v>1</v>
      </c>
      <c r="C354" s="221">
        <v>41</v>
      </c>
      <c r="D354" s="555" t="s">
        <v>253</v>
      </c>
      <c r="E354" s="656" t="s">
        <v>80</v>
      </c>
      <c r="F354" s="189">
        <v>15</v>
      </c>
      <c r="G354" s="189">
        <v>13</v>
      </c>
      <c r="H354" s="569">
        <v>16</v>
      </c>
      <c r="I354" s="56">
        <v>16</v>
      </c>
      <c r="J354" s="189">
        <v>16</v>
      </c>
      <c r="K354" s="569">
        <v>16</v>
      </c>
      <c r="L354" s="56">
        <v>16</v>
      </c>
      <c r="M354" s="996">
        <v>11.34</v>
      </c>
      <c r="N354" s="1006">
        <f t="shared" si="49"/>
        <v>70.875</v>
      </c>
    </row>
    <row r="355" spans="1:14" ht="15">
      <c r="A355" s="182">
        <v>625002</v>
      </c>
      <c r="B355" s="7">
        <v>1</v>
      </c>
      <c r="C355" s="14">
        <v>41</v>
      </c>
      <c r="D355" s="557" t="s">
        <v>253</v>
      </c>
      <c r="E355" s="359" t="s">
        <v>81</v>
      </c>
      <c r="F355" s="189">
        <v>151</v>
      </c>
      <c r="G355" s="189">
        <v>225</v>
      </c>
      <c r="H355" s="569">
        <v>160</v>
      </c>
      <c r="I355" s="56">
        <v>160</v>
      </c>
      <c r="J355" s="189">
        <v>151</v>
      </c>
      <c r="K355" s="569">
        <v>160</v>
      </c>
      <c r="L355" s="56">
        <v>160</v>
      </c>
      <c r="M355" s="996">
        <v>113.4</v>
      </c>
      <c r="N355" s="1006">
        <f t="shared" si="49"/>
        <v>70.875</v>
      </c>
    </row>
    <row r="356" spans="1:14" ht="15">
      <c r="A356" s="184">
        <v>625003</v>
      </c>
      <c r="B356" s="9">
        <v>1</v>
      </c>
      <c r="C356" s="14">
        <v>41</v>
      </c>
      <c r="D356" s="557" t="s">
        <v>253</v>
      </c>
      <c r="E356" s="359" t="s">
        <v>82</v>
      </c>
      <c r="F356" s="189">
        <v>9</v>
      </c>
      <c r="G356" s="189">
        <v>14</v>
      </c>
      <c r="H356" s="569">
        <v>10</v>
      </c>
      <c r="I356" s="56">
        <v>10</v>
      </c>
      <c r="J356" s="189">
        <v>9</v>
      </c>
      <c r="K356" s="569">
        <v>10</v>
      </c>
      <c r="L356" s="56">
        <v>10</v>
      </c>
      <c r="M356" s="996">
        <v>6.48</v>
      </c>
      <c r="N356" s="1006">
        <f t="shared" si="49"/>
        <v>64.80000000000001</v>
      </c>
    </row>
    <row r="357" spans="1:14" ht="15">
      <c r="A357" s="184">
        <v>625004</v>
      </c>
      <c r="B357" s="34">
        <v>1</v>
      </c>
      <c r="C357" s="89">
        <v>41</v>
      </c>
      <c r="D357" s="557" t="s">
        <v>253</v>
      </c>
      <c r="E357" s="359" t="s">
        <v>83</v>
      </c>
      <c r="F357" s="185">
        <v>32</v>
      </c>
      <c r="G357" s="185">
        <v>51</v>
      </c>
      <c r="H357" s="49">
        <v>35</v>
      </c>
      <c r="I357" s="8">
        <v>35</v>
      </c>
      <c r="J357" s="185">
        <v>33</v>
      </c>
      <c r="K357" s="49">
        <v>35</v>
      </c>
      <c r="L357" s="8">
        <v>35</v>
      </c>
      <c r="M357" s="988">
        <v>24.3</v>
      </c>
      <c r="N357" s="1068">
        <f t="shared" si="49"/>
        <v>69.42857142857143</v>
      </c>
    </row>
    <row r="358" spans="1:14" ht="15">
      <c r="A358" s="184">
        <v>625005</v>
      </c>
      <c r="B358" s="34">
        <v>1</v>
      </c>
      <c r="C358" s="89">
        <v>41</v>
      </c>
      <c r="D358" s="557" t="s">
        <v>253</v>
      </c>
      <c r="E358" s="359" t="s">
        <v>84</v>
      </c>
      <c r="F358" s="185">
        <v>11</v>
      </c>
      <c r="G358" s="185">
        <v>9</v>
      </c>
      <c r="H358" s="49">
        <v>11</v>
      </c>
      <c r="I358" s="8">
        <v>11</v>
      </c>
      <c r="J358" s="185">
        <v>10</v>
      </c>
      <c r="K358" s="49">
        <v>11</v>
      </c>
      <c r="L358" s="8">
        <v>11</v>
      </c>
      <c r="M358" s="988">
        <v>8.1</v>
      </c>
      <c r="N358" s="1068">
        <f t="shared" si="49"/>
        <v>73.63636363636364</v>
      </c>
    </row>
    <row r="359" spans="1:14" ht="15">
      <c r="A359" s="186">
        <v>625007</v>
      </c>
      <c r="B359" s="11">
        <v>1</v>
      </c>
      <c r="C359" s="219">
        <v>41</v>
      </c>
      <c r="D359" s="558" t="s">
        <v>253</v>
      </c>
      <c r="E359" s="574" t="s">
        <v>267</v>
      </c>
      <c r="F359" s="236">
        <v>51</v>
      </c>
      <c r="G359" s="236">
        <v>77</v>
      </c>
      <c r="H359" s="576">
        <v>53</v>
      </c>
      <c r="I359" s="90">
        <v>53</v>
      </c>
      <c r="J359" s="236">
        <v>52</v>
      </c>
      <c r="K359" s="576">
        <v>53</v>
      </c>
      <c r="L359" s="90">
        <v>53</v>
      </c>
      <c r="M359" s="1025">
        <v>38.43</v>
      </c>
      <c r="N359" s="1011">
        <f t="shared" si="49"/>
        <v>72.50943396226415</v>
      </c>
    </row>
    <row r="360" spans="1:14" ht="15">
      <c r="A360" s="177">
        <v>633</v>
      </c>
      <c r="B360" s="77"/>
      <c r="C360" s="86"/>
      <c r="D360" s="559"/>
      <c r="E360" s="577" t="s">
        <v>94</v>
      </c>
      <c r="F360" s="178">
        <f>SUM(F361:F364)</f>
        <v>1082</v>
      </c>
      <c r="G360" s="178">
        <f>SUM(G361:G364)</f>
        <v>0</v>
      </c>
      <c r="H360" s="5">
        <v>170</v>
      </c>
      <c r="I360" s="4">
        <f>SUM(I361:I364)</f>
        <v>170</v>
      </c>
      <c r="J360" s="178">
        <f>SUM(J361:J364)</f>
        <v>0</v>
      </c>
      <c r="K360" s="5">
        <f>SUM(K361:K364)</f>
        <v>170</v>
      </c>
      <c r="L360" s="4">
        <f>SUM(L361:L364)</f>
        <v>170</v>
      </c>
      <c r="M360" s="990">
        <f>SUM(M361:M364)</f>
        <v>76.96</v>
      </c>
      <c r="N360" s="1009">
        <f>(100/L360)*M360</f>
        <v>45.27058823529411</v>
      </c>
    </row>
    <row r="361" spans="1:14" ht="15">
      <c r="A361" s="182">
        <v>633009</v>
      </c>
      <c r="B361" s="53">
        <v>1</v>
      </c>
      <c r="C361" s="88">
        <v>41</v>
      </c>
      <c r="D361" s="567" t="s">
        <v>253</v>
      </c>
      <c r="E361" s="579" t="s">
        <v>172</v>
      </c>
      <c r="F361" s="183">
        <v>1060</v>
      </c>
      <c r="G361" s="183"/>
      <c r="H361" s="94">
        <v>150</v>
      </c>
      <c r="I361" s="6">
        <v>150</v>
      </c>
      <c r="J361" s="183"/>
      <c r="K361" s="94">
        <v>150</v>
      </c>
      <c r="L361" s="6">
        <v>90</v>
      </c>
      <c r="M361" s="992"/>
      <c r="N361" s="1040">
        <f>(100/L361)*M361</f>
        <v>0</v>
      </c>
    </row>
    <row r="362" spans="1:14" ht="15" hidden="1">
      <c r="A362" s="184">
        <v>633006</v>
      </c>
      <c r="B362" s="9">
        <v>1</v>
      </c>
      <c r="C362" s="221"/>
      <c r="D362" s="555" t="s">
        <v>253</v>
      </c>
      <c r="E362" s="359" t="s">
        <v>99</v>
      </c>
      <c r="F362" s="185">
        <v>0</v>
      </c>
      <c r="G362" s="185"/>
      <c r="H362" s="49">
        <v>0</v>
      </c>
      <c r="I362" s="8">
        <v>0</v>
      </c>
      <c r="J362" s="185"/>
      <c r="K362" s="49">
        <v>0</v>
      </c>
      <c r="L362" s="8">
        <v>0</v>
      </c>
      <c r="M362" s="988"/>
      <c r="N362" s="1048"/>
    </row>
    <row r="363" spans="1:14" ht="15" hidden="1">
      <c r="A363" s="184">
        <v>633006</v>
      </c>
      <c r="B363" s="9">
        <v>3</v>
      </c>
      <c r="C363" s="14"/>
      <c r="D363" s="557" t="s">
        <v>253</v>
      </c>
      <c r="E363" s="359" t="s">
        <v>101</v>
      </c>
      <c r="F363" s="185">
        <v>0</v>
      </c>
      <c r="G363" s="185">
        <v>0</v>
      </c>
      <c r="H363" s="49">
        <v>0</v>
      </c>
      <c r="I363" s="8">
        <v>0</v>
      </c>
      <c r="J363" s="185"/>
      <c r="K363" s="49">
        <v>0</v>
      </c>
      <c r="L363" s="8">
        <v>0</v>
      </c>
      <c r="M363" s="988"/>
      <c r="N363" s="975"/>
    </row>
    <row r="364" spans="1:14" ht="15">
      <c r="A364" s="192">
        <v>633006</v>
      </c>
      <c r="B364" s="33">
        <v>1</v>
      </c>
      <c r="C364" s="219">
        <v>41</v>
      </c>
      <c r="D364" s="554" t="s">
        <v>253</v>
      </c>
      <c r="E364" s="590" t="s">
        <v>102</v>
      </c>
      <c r="F364" s="225">
        <v>22</v>
      </c>
      <c r="G364" s="225"/>
      <c r="H364" s="561">
        <v>20</v>
      </c>
      <c r="I364" s="24">
        <v>20</v>
      </c>
      <c r="J364" s="225"/>
      <c r="K364" s="561">
        <v>20</v>
      </c>
      <c r="L364" s="24">
        <v>80</v>
      </c>
      <c r="M364" s="995">
        <v>76.96</v>
      </c>
      <c r="N364" s="1040">
        <f>(100/L364)*M364</f>
        <v>96.19999999999999</v>
      </c>
    </row>
    <row r="365" spans="1:14" ht="15">
      <c r="A365" s="215">
        <v>637</v>
      </c>
      <c r="B365" s="74"/>
      <c r="C365" s="707"/>
      <c r="D365" s="559"/>
      <c r="E365" s="577" t="s">
        <v>138</v>
      </c>
      <c r="F365" s="178">
        <f>SUM(F366:F367)</f>
        <v>1080</v>
      </c>
      <c r="G365" s="178">
        <f>SUM(G366:G367)</f>
        <v>1700</v>
      </c>
      <c r="H365" s="75">
        <f aca="true" t="shared" si="50" ref="H365:M365">H366+H367</f>
        <v>1100</v>
      </c>
      <c r="I365" s="73">
        <f t="shared" si="50"/>
        <v>1100</v>
      </c>
      <c r="J365" s="178">
        <f t="shared" si="50"/>
        <v>1079</v>
      </c>
      <c r="K365" s="75">
        <f t="shared" si="50"/>
        <v>1100</v>
      </c>
      <c r="L365" s="73">
        <f t="shared" si="50"/>
        <v>1100</v>
      </c>
      <c r="M365" s="1021">
        <f t="shared" si="50"/>
        <v>810</v>
      </c>
      <c r="N365" s="1009">
        <f>(100/L365)*M365</f>
        <v>73.63636363636364</v>
      </c>
    </row>
    <row r="366" spans="1:14" ht="0.75" customHeight="1">
      <c r="A366" s="193">
        <v>637016</v>
      </c>
      <c r="B366" s="23"/>
      <c r="C366" s="696"/>
      <c r="D366" s="566" t="s">
        <v>253</v>
      </c>
      <c r="E366" s="578" t="s">
        <v>268</v>
      </c>
      <c r="F366" s="22">
        <v>0</v>
      </c>
      <c r="G366" s="22">
        <v>0</v>
      </c>
      <c r="H366" s="22">
        <v>0</v>
      </c>
      <c r="I366" s="22">
        <v>0</v>
      </c>
      <c r="J366" s="194"/>
      <c r="K366" s="54">
        <v>0</v>
      </c>
      <c r="L366" s="22">
        <v>0</v>
      </c>
      <c r="M366" s="987"/>
      <c r="N366" s="975"/>
    </row>
    <row r="367" spans="1:14" ht="15">
      <c r="A367" s="192">
        <v>637027</v>
      </c>
      <c r="B367" s="140">
        <v>1</v>
      </c>
      <c r="C367" s="140">
        <v>41</v>
      </c>
      <c r="D367" s="558" t="s">
        <v>253</v>
      </c>
      <c r="E367" s="590" t="s">
        <v>161</v>
      </c>
      <c r="F367" s="225">
        <v>1080</v>
      </c>
      <c r="G367" s="225">
        <v>1700</v>
      </c>
      <c r="H367" s="561">
        <v>1100</v>
      </c>
      <c r="I367" s="24">
        <v>1100</v>
      </c>
      <c r="J367" s="225">
        <v>1079</v>
      </c>
      <c r="K367" s="561">
        <v>1100</v>
      </c>
      <c r="L367" s="24">
        <v>1100</v>
      </c>
      <c r="M367" s="995">
        <v>810</v>
      </c>
      <c r="N367" s="1040">
        <f>(100/L367)*M367</f>
        <v>73.63636363636364</v>
      </c>
    </row>
    <row r="368" spans="1:14" ht="15.75" thickBot="1">
      <c r="A368" s="195"/>
      <c r="B368" s="221"/>
      <c r="C368" s="221"/>
      <c r="D368" s="555"/>
      <c r="E368" s="603"/>
      <c r="F368" s="196"/>
      <c r="G368" s="196"/>
      <c r="H368" s="37"/>
      <c r="I368" s="13"/>
      <c r="J368" s="196"/>
      <c r="K368" s="37"/>
      <c r="L368" s="13"/>
      <c r="M368" s="196"/>
      <c r="N368" s="1014"/>
    </row>
    <row r="369" spans="1:14" ht="15.75" thickBot="1">
      <c r="A369" s="71" t="s">
        <v>269</v>
      </c>
      <c r="B369" s="18"/>
      <c r="C369" s="706"/>
      <c r="D369" s="553"/>
      <c r="E369" s="59" t="s">
        <v>270</v>
      </c>
      <c r="F369" s="19">
        <f>SUM(F370+F379+F382+F388+F390+F395)</f>
        <v>11037</v>
      </c>
      <c r="G369" s="19">
        <f>SUM(G370+G379+G382+G388+G390+G395)</f>
        <v>6126</v>
      </c>
      <c r="H369" s="72">
        <f aca="true" t="shared" si="51" ref="H369:M369">H370+H379+H382+H388+H390+H395</f>
        <v>10194</v>
      </c>
      <c r="I369" s="70">
        <f t="shared" si="51"/>
        <v>11194</v>
      </c>
      <c r="J369" s="19">
        <f t="shared" si="51"/>
        <v>8855</v>
      </c>
      <c r="K369" s="72">
        <f t="shared" si="51"/>
        <v>12344</v>
      </c>
      <c r="L369" s="70">
        <f t="shared" si="51"/>
        <v>12344</v>
      </c>
      <c r="M369" s="1016">
        <f t="shared" si="51"/>
        <v>4679.9400000000005</v>
      </c>
      <c r="N369" s="1050">
        <f>(100/L369)*M369</f>
        <v>37.91267012313675</v>
      </c>
    </row>
    <row r="370" spans="1:14" ht="15">
      <c r="A370" s="278">
        <v>62</v>
      </c>
      <c r="B370" s="101"/>
      <c r="C370" s="151"/>
      <c r="D370" s="584"/>
      <c r="E370" s="585" t="s">
        <v>77</v>
      </c>
      <c r="F370" s="230">
        <f>SUM(F374+F375+F378)</f>
        <v>340</v>
      </c>
      <c r="G370" s="230">
        <f>SUM(G374+G375+G378)</f>
        <v>244</v>
      </c>
      <c r="H370" s="113">
        <f aca="true" t="shared" si="52" ref="H370:M370">SUM(H371:H378)</f>
        <v>379</v>
      </c>
      <c r="I370" s="104">
        <f t="shared" si="52"/>
        <v>505</v>
      </c>
      <c r="J370" s="230">
        <f t="shared" si="52"/>
        <v>500</v>
      </c>
      <c r="K370" s="113">
        <f t="shared" si="52"/>
        <v>379</v>
      </c>
      <c r="L370" s="104">
        <f t="shared" si="52"/>
        <v>349</v>
      </c>
      <c r="M370" s="1017">
        <f t="shared" si="52"/>
        <v>24.96</v>
      </c>
      <c r="N370" s="1009">
        <f>(100/L370)*M370</f>
        <v>7.151862464183381</v>
      </c>
    </row>
    <row r="371" spans="1:14" ht="0.75" customHeight="1">
      <c r="A371" s="182">
        <v>621000</v>
      </c>
      <c r="B371" s="23"/>
      <c r="C371" s="709"/>
      <c r="D371" s="567" t="s">
        <v>271</v>
      </c>
      <c r="E371" s="579" t="s">
        <v>78</v>
      </c>
      <c r="F371" s="183"/>
      <c r="G371" s="183"/>
      <c r="H371" s="54"/>
      <c r="I371" s="22"/>
      <c r="J371" s="194"/>
      <c r="K371" s="54"/>
      <c r="L371" s="22"/>
      <c r="M371" s="987"/>
      <c r="N371" s="1027"/>
    </row>
    <row r="372" spans="1:14" ht="15" hidden="1">
      <c r="A372" s="184">
        <v>623000</v>
      </c>
      <c r="B372" s="9"/>
      <c r="C372" s="14"/>
      <c r="D372" s="557" t="s">
        <v>271</v>
      </c>
      <c r="E372" s="359" t="s">
        <v>79</v>
      </c>
      <c r="F372" s="185"/>
      <c r="G372" s="185"/>
      <c r="H372" s="49"/>
      <c r="I372" s="8"/>
      <c r="J372" s="185"/>
      <c r="K372" s="49"/>
      <c r="L372" s="8"/>
      <c r="M372" s="988"/>
      <c r="N372" s="975"/>
    </row>
    <row r="373" spans="1:14" ht="15" hidden="1">
      <c r="A373" s="184">
        <v>625001</v>
      </c>
      <c r="B373" s="9"/>
      <c r="C373" s="14"/>
      <c r="D373" s="557" t="s">
        <v>271</v>
      </c>
      <c r="E373" s="359" t="s">
        <v>80</v>
      </c>
      <c r="F373" s="185"/>
      <c r="G373" s="185"/>
      <c r="H373" s="49"/>
      <c r="I373" s="8"/>
      <c r="J373" s="185"/>
      <c r="K373" s="49"/>
      <c r="L373" s="8"/>
      <c r="M373" s="988"/>
      <c r="N373" s="975"/>
    </row>
    <row r="374" spans="1:14" ht="15">
      <c r="A374" s="184">
        <v>625002</v>
      </c>
      <c r="B374" s="9"/>
      <c r="C374" s="9">
        <v>41</v>
      </c>
      <c r="D374" s="555" t="s">
        <v>271</v>
      </c>
      <c r="E374" s="359" t="s">
        <v>81</v>
      </c>
      <c r="F374" s="185">
        <v>244</v>
      </c>
      <c r="G374" s="185">
        <v>175</v>
      </c>
      <c r="H374" s="49">
        <v>270</v>
      </c>
      <c r="I374" s="8">
        <v>360</v>
      </c>
      <c r="J374" s="185">
        <v>357</v>
      </c>
      <c r="K374" s="49">
        <v>270</v>
      </c>
      <c r="L374" s="8">
        <v>240</v>
      </c>
      <c r="M374" s="988">
        <v>9.8</v>
      </c>
      <c r="N374" s="1040">
        <f>(100/L374)*M374</f>
        <v>4.083333333333334</v>
      </c>
    </row>
    <row r="375" spans="1:14" ht="15">
      <c r="A375" s="182">
        <v>625003</v>
      </c>
      <c r="B375" s="7"/>
      <c r="C375" s="709">
        <v>41</v>
      </c>
      <c r="D375" s="557" t="s">
        <v>271</v>
      </c>
      <c r="E375" s="579" t="s">
        <v>82</v>
      </c>
      <c r="F375" s="183">
        <v>13</v>
      </c>
      <c r="G375" s="183">
        <v>10</v>
      </c>
      <c r="H375" s="49">
        <v>17</v>
      </c>
      <c r="I375" s="8">
        <v>23</v>
      </c>
      <c r="J375" s="185">
        <v>22</v>
      </c>
      <c r="K375" s="49">
        <v>17</v>
      </c>
      <c r="L375" s="8">
        <v>17</v>
      </c>
      <c r="M375" s="988">
        <v>11.84</v>
      </c>
      <c r="N375" s="1006">
        <f>(100/L375)*M375</f>
        <v>69.64705882352942</v>
      </c>
    </row>
    <row r="376" spans="1:14" ht="0.75" customHeight="1">
      <c r="A376" s="184">
        <v>625004</v>
      </c>
      <c r="B376" s="9"/>
      <c r="C376" s="14"/>
      <c r="D376" s="557" t="s">
        <v>271</v>
      </c>
      <c r="E376" s="359" t="s">
        <v>83</v>
      </c>
      <c r="F376" s="185"/>
      <c r="G376" s="185"/>
      <c r="H376" s="49"/>
      <c r="I376" s="8"/>
      <c r="J376" s="185"/>
      <c r="K376" s="49"/>
      <c r="L376" s="8"/>
      <c r="M376" s="988"/>
      <c r="N376" s="975"/>
    </row>
    <row r="377" spans="1:14" ht="15" hidden="1">
      <c r="A377" s="195">
        <v>625005</v>
      </c>
      <c r="B377" s="16"/>
      <c r="C377" s="221"/>
      <c r="D377" s="557" t="s">
        <v>271</v>
      </c>
      <c r="E377" s="603" t="s">
        <v>84</v>
      </c>
      <c r="F377" s="196"/>
      <c r="G377" s="196"/>
      <c r="H377" s="49"/>
      <c r="I377" s="8"/>
      <c r="J377" s="185"/>
      <c r="K377" s="49"/>
      <c r="L377" s="8"/>
      <c r="M377" s="988"/>
      <c r="N377" s="975"/>
    </row>
    <row r="378" spans="1:14" ht="15">
      <c r="A378" s="184">
        <v>625007</v>
      </c>
      <c r="B378" s="33"/>
      <c r="C378" s="221">
        <v>41</v>
      </c>
      <c r="D378" s="555" t="s">
        <v>271</v>
      </c>
      <c r="E378" s="359" t="s">
        <v>85</v>
      </c>
      <c r="F378" s="185">
        <v>83</v>
      </c>
      <c r="G378" s="185">
        <v>59</v>
      </c>
      <c r="H378" s="49">
        <v>92</v>
      </c>
      <c r="I378" s="8">
        <v>122</v>
      </c>
      <c r="J378" s="185">
        <v>121</v>
      </c>
      <c r="K378" s="49">
        <v>92</v>
      </c>
      <c r="L378" s="8">
        <v>92</v>
      </c>
      <c r="M378" s="988">
        <v>3.32</v>
      </c>
      <c r="N378" s="1011">
        <f>(100/L378)*M378</f>
        <v>3.6086956521739126</v>
      </c>
    </row>
    <row r="379" spans="1:14" ht="15">
      <c r="A379" s="177">
        <v>632</v>
      </c>
      <c r="B379" s="3"/>
      <c r="C379" s="145"/>
      <c r="D379" s="559"/>
      <c r="E379" s="577" t="s">
        <v>87</v>
      </c>
      <c r="F379" s="178">
        <f>SUM(F380:F381)</f>
        <v>1279</v>
      </c>
      <c r="G379" s="178">
        <f>SUM(G380:G381)</f>
        <v>1486</v>
      </c>
      <c r="H379" s="5">
        <f aca="true" t="shared" si="53" ref="H379:M379">H380+H381</f>
        <v>2300</v>
      </c>
      <c r="I379" s="4">
        <f t="shared" si="53"/>
        <v>1950</v>
      </c>
      <c r="J379" s="178">
        <f t="shared" si="53"/>
        <v>1440</v>
      </c>
      <c r="K379" s="5">
        <f t="shared" si="53"/>
        <v>2300</v>
      </c>
      <c r="L379" s="4">
        <f t="shared" si="53"/>
        <v>2300</v>
      </c>
      <c r="M379" s="990">
        <f t="shared" si="53"/>
        <v>1115.07</v>
      </c>
      <c r="N379" s="1009">
        <f>(100/L379)*M379</f>
        <v>48.48130434782608</v>
      </c>
    </row>
    <row r="380" spans="1:14" ht="15">
      <c r="A380" s="182">
        <v>632001</v>
      </c>
      <c r="B380" s="7">
        <v>1</v>
      </c>
      <c r="C380" s="709">
        <v>41</v>
      </c>
      <c r="D380" s="566" t="s">
        <v>271</v>
      </c>
      <c r="E380" s="578" t="s">
        <v>272</v>
      </c>
      <c r="F380" s="194">
        <v>271</v>
      </c>
      <c r="G380" s="194">
        <v>285</v>
      </c>
      <c r="H380" s="94">
        <v>300</v>
      </c>
      <c r="I380" s="6">
        <v>300</v>
      </c>
      <c r="J380" s="194">
        <v>288</v>
      </c>
      <c r="K380" s="94">
        <v>300</v>
      </c>
      <c r="L380" s="6">
        <v>360</v>
      </c>
      <c r="M380" s="992">
        <v>350.07</v>
      </c>
      <c r="N380" s="1040">
        <f>(100/L380)*M380</f>
        <v>97.24166666666667</v>
      </c>
    </row>
    <row r="381" spans="1:14" ht="15">
      <c r="A381" s="186">
        <v>632001</v>
      </c>
      <c r="B381" s="11">
        <v>2</v>
      </c>
      <c r="C381" s="221">
        <v>41</v>
      </c>
      <c r="D381" s="567" t="s">
        <v>271</v>
      </c>
      <c r="E381" s="574" t="s">
        <v>90</v>
      </c>
      <c r="F381" s="183">
        <v>1008</v>
      </c>
      <c r="G381" s="183">
        <v>1201</v>
      </c>
      <c r="H381" s="94">
        <v>2000</v>
      </c>
      <c r="I381" s="6">
        <v>1650</v>
      </c>
      <c r="J381" s="183">
        <v>1152</v>
      </c>
      <c r="K381" s="94">
        <v>2000</v>
      </c>
      <c r="L381" s="6">
        <v>1940</v>
      </c>
      <c r="M381" s="992">
        <v>765</v>
      </c>
      <c r="N381" s="1011">
        <f>(100/L381)*M381</f>
        <v>39.43298969072165</v>
      </c>
    </row>
    <row r="382" spans="1:14" ht="15">
      <c r="A382" s="207">
        <v>633</v>
      </c>
      <c r="B382" s="3"/>
      <c r="C382" s="145"/>
      <c r="D382" s="559"/>
      <c r="E382" s="577" t="s">
        <v>94</v>
      </c>
      <c r="F382" s="178">
        <f aca="true" t="shared" si="54" ref="F382:M382">SUM(F383:F387)</f>
        <v>1078</v>
      </c>
      <c r="G382" s="178">
        <f t="shared" si="54"/>
        <v>365</v>
      </c>
      <c r="H382" s="5">
        <f t="shared" si="54"/>
        <v>3535</v>
      </c>
      <c r="I382" s="5">
        <f t="shared" si="54"/>
        <v>2759</v>
      </c>
      <c r="J382" s="178">
        <f t="shared" si="54"/>
        <v>1285</v>
      </c>
      <c r="K382" s="5">
        <f t="shared" si="54"/>
        <v>5535</v>
      </c>
      <c r="L382" s="5">
        <f t="shared" si="54"/>
        <v>5445</v>
      </c>
      <c r="M382" s="986">
        <f t="shared" si="54"/>
        <v>148.42</v>
      </c>
      <c r="N382" s="1009">
        <f>(100/L382)*M382</f>
        <v>2.7258034894398526</v>
      </c>
    </row>
    <row r="383" spans="1:14" ht="15" hidden="1">
      <c r="A383" s="658">
        <v>633004</v>
      </c>
      <c r="B383" s="23"/>
      <c r="C383" s="709">
        <v>41</v>
      </c>
      <c r="D383" s="567" t="s">
        <v>271</v>
      </c>
      <c r="E383" s="589" t="s">
        <v>436</v>
      </c>
      <c r="F383" s="231"/>
      <c r="G383" s="231"/>
      <c r="H383" s="54"/>
      <c r="I383" s="37"/>
      <c r="J383" s="196"/>
      <c r="K383" s="54"/>
      <c r="L383" s="22"/>
      <c r="M383" s="987"/>
      <c r="N383" s="1027"/>
    </row>
    <row r="384" spans="1:14" ht="15">
      <c r="A384" s="282">
        <v>633003</v>
      </c>
      <c r="B384" s="7"/>
      <c r="C384" s="709">
        <v>41</v>
      </c>
      <c r="D384" s="567" t="s">
        <v>271</v>
      </c>
      <c r="E384" s="656" t="s">
        <v>369</v>
      </c>
      <c r="F384" s="226">
        <v>978</v>
      </c>
      <c r="G384" s="226"/>
      <c r="H384" s="49"/>
      <c r="I384" s="25"/>
      <c r="J384" s="226"/>
      <c r="K384" s="49"/>
      <c r="L384" s="8"/>
      <c r="M384" s="988"/>
      <c r="N384" s="1070"/>
    </row>
    <row r="385" spans="1:14" ht="15">
      <c r="A385" s="282">
        <v>633006</v>
      </c>
      <c r="B385" s="7"/>
      <c r="C385" s="709">
        <v>41</v>
      </c>
      <c r="D385" s="567" t="s">
        <v>271</v>
      </c>
      <c r="E385" s="656" t="s">
        <v>407</v>
      </c>
      <c r="F385" s="226"/>
      <c r="G385" s="226">
        <v>275</v>
      </c>
      <c r="H385" s="308"/>
      <c r="I385" s="353"/>
      <c r="J385" s="226"/>
      <c r="K385" s="308"/>
      <c r="L385" s="93"/>
      <c r="M385" s="1019"/>
      <c r="N385" s="1070"/>
    </row>
    <row r="386" spans="1:14" ht="15">
      <c r="A386" s="184">
        <v>633006</v>
      </c>
      <c r="B386" s="9">
        <v>7</v>
      </c>
      <c r="C386" s="709">
        <v>41</v>
      </c>
      <c r="D386" s="567" t="s">
        <v>271</v>
      </c>
      <c r="E386" s="359" t="s">
        <v>493</v>
      </c>
      <c r="F386" s="185">
        <v>71</v>
      </c>
      <c r="G386" s="185">
        <v>77</v>
      </c>
      <c r="H386" s="655">
        <v>3500</v>
      </c>
      <c r="I386" s="141">
        <v>2724</v>
      </c>
      <c r="J386" s="185">
        <v>1285</v>
      </c>
      <c r="K386" s="655">
        <v>5500</v>
      </c>
      <c r="L386" s="141">
        <v>5410</v>
      </c>
      <c r="M386" s="988">
        <v>148.42</v>
      </c>
      <c r="N386" s="1015">
        <f aca="true" t="shared" si="55" ref="N386:N391">(100/L386)*M386</f>
        <v>2.743438077634011</v>
      </c>
    </row>
    <row r="387" spans="1:14" ht="15">
      <c r="A387" s="182">
        <v>633006</v>
      </c>
      <c r="B387" s="7">
        <v>3</v>
      </c>
      <c r="C387" s="709">
        <v>41</v>
      </c>
      <c r="D387" s="567" t="s">
        <v>271</v>
      </c>
      <c r="E387" s="579" t="s">
        <v>101</v>
      </c>
      <c r="F387" s="183">
        <v>29</v>
      </c>
      <c r="G387" s="183">
        <v>13</v>
      </c>
      <c r="H387" s="94">
        <v>35</v>
      </c>
      <c r="I387" s="6">
        <v>35</v>
      </c>
      <c r="J387" s="183"/>
      <c r="K387" s="94">
        <v>35</v>
      </c>
      <c r="L387" s="6">
        <v>35</v>
      </c>
      <c r="M387" s="992"/>
      <c r="N387" s="1011">
        <f t="shared" si="55"/>
        <v>0</v>
      </c>
    </row>
    <row r="388" spans="1:14" ht="15">
      <c r="A388" s="207">
        <v>635</v>
      </c>
      <c r="B388" s="3"/>
      <c r="C388" s="145"/>
      <c r="D388" s="559"/>
      <c r="E388" s="577" t="s">
        <v>273</v>
      </c>
      <c r="F388" s="178">
        <v>87</v>
      </c>
      <c r="G388" s="178"/>
      <c r="H388" s="5">
        <v>200</v>
      </c>
      <c r="I388" s="4">
        <v>300</v>
      </c>
      <c r="J388" s="178">
        <v>300</v>
      </c>
      <c r="K388" s="5">
        <f>K389</f>
        <v>200</v>
      </c>
      <c r="L388" s="4">
        <f>L389</f>
        <v>200</v>
      </c>
      <c r="M388" s="990">
        <f>M389</f>
        <v>50</v>
      </c>
      <c r="N388" s="1009">
        <f t="shared" si="55"/>
        <v>25</v>
      </c>
    </row>
    <row r="389" spans="1:14" ht="15">
      <c r="A389" s="179">
        <v>635006</v>
      </c>
      <c r="B389" s="78">
        <v>4</v>
      </c>
      <c r="C389" s="120">
        <v>41</v>
      </c>
      <c r="D389" s="559" t="s">
        <v>271</v>
      </c>
      <c r="E389" s="587" t="s">
        <v>274</v>
      </c>
      <c r="F389" s="180">
        <v>87</v>
      </c>
      <c r="G389" s="180"/>
      <c r="H389" s="80">
        <v>200</v>
      </c>
      <c r="I389" s="81">
        <v>300</v>
      </c>
      <c r="J389" s="180">
        <v>300</v>
      </c>
      <c r="K389" s="80">
        <v>200</v>
      </c>
      <c r="L389" s="81">
        <v>200</v>
      </c>
      <c r="M389" s="991">
        <v>50</v>
      </c>
      <c r="N389" s="1040">
        <f t="shared" si="55"/>
        <v>25</v>
      </c>
    </row>
    <row r="390" spans="1:18" ht="15">
      <c r="A390" s="177">
        <v>637</v>
      </c>
      <c r="B390" s="3"/>
      <c r="C390" s="145"/>
      <c r="D390" s="559"/>
      <c r="E390" s="577" t="s">
        <v>161</v>
      </c>
      <c r="F390" s="178">
        <f>SUM(F391:F392)</f>
        <v>2238</v>
      </c>
      <c r="G390" s="178">
        <f>SUM(G391:G394)</f>
        <v>1758</v>
      </c>
      <c r="H390" s="5">
        <v>2220</v>
      </c>
      <c r="I390" s="4">
        <v>2720</v>
      </c>
      <c r="J390" s="178">
        <f>SUM(J391:J394)</f>
        <v>2503</v>
      </c>
      <c r="K390" s="5">
        <f>SUM(K391:K394)</f>
        <v>2020</v>
      </c>
      <c r="L390" s="4">
        <f>L391+L394+L393</f>
        <v>2140</v>
      </c>
      <c r="M390" s="990">
        <f>M391+M392+M393+M394</f>
        <v>1643.6399999999999</v>
      </c>
      <c r="N390" s="1009">
        <f t="shared" si="55"/>
        <v>76.8056074766355</v>
      </c>
      <c r="R390" s="202"/>
    </row>
    <row r="391" spans="1:14" ht="15">
      <c r="A391" s="193">
        <v>637027</v>
      </c>
      <c r="B391" s="696"/>
      <c r="C391" s="696">
        <v>41</v>
      </c>
      <c r="D391" s="566" t="s">
        <v>271</v>
      </c>
      <c r="E391" s="578" t="s">
        <v>161</v>
      </c>
      <c r="F391" s="194">
        <v>1797</v>
      </c>
      <c r="G391" s="194">
        <v>1247</v>
      </c>
      <c r="H391" s="54">
        <v>1900</v>
      </c>
      <c r="I391" s="22">
        <v>2400</v>
      </c>
      <c r="J391" s="194">
        <v>2329</v>
      </c>
      <c r="K391" s="54">
        <v>1900</v>
      </c>
      <c r="L391" s="22">
        <v>1900</v>
      </c>
      <c r="M391" s="987">
        <v>1425.05</v>
      </c>
      <c r="N391" s="1042">
        <f t="shared" si="55"/>
        <v>75.00263157894736</v>
      </c>
    </row>
    <row r="392" spans="1:14" ht="15">
      <c r="A392" s="184">
        <v>637004</v>
      </c>
      <c r="B392" s="9"/>
      <c r="C392" s="14">
        <v>41</v>
      </c>
      <c r="D392" s="557" t="s">
        <v>271</v>
      </c>
      <c r="E392" s="359" t="s">
        <v>275</v>
      </c>
      <c r="F392" s="185">
        <v>441</v>
      </c>
      <c r="G392" s="185">
        <v>380</v>
      </c>
      <c r="H392" s="49"/>
      <c r="I392" s="8"/>
      <c r="J392" s="185"/>
      <c r="K392" s="49"/>
      <c r="L392" s="8"/>
      <c r="M392" s="988"/>
      <c r="N392" s="817"/>
    </row>
    <row r="393" spans="1:14" ht="15">
      <c r="A393" s="186">
        <v>637004</v>
      </c>
      <c r="B393" s="11">
        <v>5</v>
      </c>
      <c r="C393" s="219">
        <v>41</v>
      </c>
      <c r="D393" s="554" t="s">
        <v>271</v>
      </c>
      <c r="E393" s="574" t="s">
        <v>195</v>
      </c>
      <c r="F393" s="196"/>
      <c r="G393" s="196">
        <v>131</v>
      </c>
      <c r="H393" s="94">
        <v>200</v>
      </c>
      <c r="I393" s="37">
        <v>200</v>
      </c>
      <c r="J393" s="196">
        <v>55</v>
      </c>
      <c r="K393" s="94"/>
      <c r="L393" s="6">
        <v>90</v>
      </c>
      <c r="M393" s="992">
        <v>90</v>
      </c>
      <c r="N393" s="1015">
        <f aca="true" t="shared" si="56" ref="N393:N398">(100/L393)*M393</f>
        <v>100</v>
      </c>
    </row>
    <row r="394" spans="1:14" ht="15">
      <c r="A394" s="179">
        <v>637015</v>
      </c>
      <c r="B394" s="78"/>
      <c r="C394" s="120"/>
      <c r="D394" s="559" t="s">
        <v>75</v>
      </c>
      <c r="E394" s="587" t="s">
        <v>155</v>
      </c>
      <c r="F394" s="180"/>
      <c r="G394" s="180"/>
      <c r="H394" s="80">
        <v>120</v>
      </c>
      <c r="I394" s="81">
        <v>120</v>
      </c>
      <c r="J394" s="180">
        <v>119</v>
      </c>
      <c r="K394" s="80">
        <v>120</v>
      </c>
      <c r="L394" s="81">
        <v>150</v>
      </c>
      <c r="M394" s="991">
        <v>128.59</v>
      </c>
      <c r="N394" s="1040">
        <f t="shared" si="56"/>
        <v>85.72666666666666</v>
      </c>
    </row>
    <row r="395" spans="1:14" ht="15">
      <c r="A395" s="177">
        <v>642</v>
      </c>
      <c r="B395" s="3"/>
      <c r="C395" s="145"/>
      <c r="D395" s="559"/>
      <c r="E395" s="577" t="s">
        <v>276</v>
      </c>
      <c r="F395" s="178">
        <f aca="true" t="shared" si="57" ref="F395:M395">SUM(F396:F399)</f>
        <v>6015</v>
      </c>
      <c r="G395" s="178">
        <f t="shared" si="57"/>
        <v>2273</v>
      </c>
      <c r="H395" s="5">
        <f t="shared" si="57"/>
        <v>1560</v>
      </c>
      <c r="I395" s="4">
        <f t="shared" si="57"/>
        <v>2960</v>
      </c>
      <c r="J395" s="178">
        <f t="shared" si="57"/>
        <v>2827</v>
      </c>
      <c r="K395" s="5">
        <f t="shared" si="57"/>
        <v>1910</v>
      </c>
      <c r="L395" s="4">
        <f t="shared" si="57"/>
        <v>1910</v>
      </c>
      <c r="M395" s="990">
        <f t="shared" si="57"/>
        <v>1697.85</v>
      </c>
      <c r="N395" s="1009">
        <f t="shared" si="56"/>
        <v>88.89267015706805</v>
      </c>
    </row>
    <row r="396" spans="1:14" ht="15">
      <c r="A396" s="193">
        <v>642002</v>
      </c>
      <c r="B396" s="23">
        <v>3</v>
      </c>
      <c r="C396" s="696">
        <v>41</v>
      </c>
      <c r="D396" s="566" t="s">
        <v>175</v>
      </c>
      <c r="E396" s="562" t="s">
        <v>277</v>
      </c>
      <c r="F396" s="196">
        <v>795</v>
      </c>
      <c r="G396" s="196">
        <v>518</v>
      </c>
      <c r="H396" s="37">
        <v>650</v>
      </c>
      <c r="I396" s="37">
        <v>800</v>
      </c>
      <c r="J396" s="196">
        <v>777</v>
      </c>
      <c r="K396" s="37">
        <v>800</v>
      </c>
      <c r="L396" s="37">
        <v>800</v>
      </c>
      <c r="M396" s="994">
        <v>782.85</v>
      </c>
      <c r="N396" s="1040">
        <f t="shared" si="56"/>
        <v>97.85625</v>
      </c>
    </row>
    <row r="397" spans="1:14" ht="15">
      <c r="A397" s="184">
        <v>642006</v>
      </c>
      <c r="B397" s="9"/>
      <c r="C397" s="709">
        <v>41</v>
      </c>
      <c r="D397" s="567" t="s">
        <v>175</v>
      </c>
      <c r="E397" s="359" t="s">
        <v>278</v>
      </c>
      <c r="F397" s="185">
        <v>300</v>
      </c>
      <c r="G397" s="185">
        <v>300</v>
      </c>
      <c r="H397" s="49">
        <v>450</v>
      </c>
      <c r="I397" s="8">
        <v>700</v>
      </c>
      <c r="J397" s="185">
        <v>700</v>
      </c>
      <c r="K397" s="49">
        <v>650</v>
      </c>
      <c r="L397" s="8">
        <v>650</v>
      </c>
      <c r="M397" s="988">
        <v>600</v>
      </c>
      <c r="N397" s="1007">
        <f t="shared" si="56"/>
        <v>92.3076923076923</v>
      </c>
    </row>
    <row r="398" spans="1:14" ht="15">
      <c r="A398" s="184">
        <v>642011</v>
      </c>
      <c r="B398" s="9"/>
      <c r="C398" s="709">
        <v>41</v>
      </c>
      <c r="D398" s="567" t="s">
        <v>175</v>
      </c>
      <c r="E398" s="359" t="s">
        <v>279</v>
      </c>
      <c r="F398" s="185">
        <v>420</v>
      </c>
      <c r="G398" s="185">
        <v>455</v>
      </c>
      <c r="H398" s="49">
        <v>460</v>
      </c>
      <c r="I398" s="8">
        <v>460</v>
      </c>
      <c r="J398" s="185">
        <v>350</v>
      </c>
      <c r="K398" s="49">
        <v>460</v>
      </c>
      <c r="L398" s="8">
        <v>460</v>
      </c>
      <c r="M398" s="988">
        <v>315</v>
      </c>
      <c r="N398" s="1015">
        <f t="shared" si="56"/>
        <v>68.47826086956522</v>
      </c>
    </row>
    <row r="399" spans="1:14" ht="15">
      <c r="A399" s="195">
        <v>642007</v>
      </c>
      <c r="B399" s="16"/>
      <c r="C399" s="221">
        <v>41</v>
      </c>
      <c r="D399" s="567" t="s">
        <v>175</v>
      </c>
      <c r="E399" s="574" t="s">
        <v>280</v>
      </c>
      <c r="F399" s="225">
        <v>4500</v>
      </c>
      <c r="G399" s="225">
        <v>1000</v>
      </c>
      <c r="H399" s="37"/>
      <c r="I399" s="37">
        <v>1000</v>
      </c>
      <c r="J399" s="196">
        <v>1000</v>
      </c>
      <c r="K399" s="200"/>
      <c r="L399" s="37"/>
      <c r="M399" s="994"/>
      <c r="N399" s="1048"/>
    </row>
    <row r="400" spans="1:14" ht="15.75" thickBot="1">
      <c r="A400" s="275"/>
      <c r="B400" s="110"/>
      <c r="C400" s="727"/>
      <c r="D400" s="588"/>
      <c r="E400" s="601"/>
      <c r="F400" s="350"/>
      <c r="G400" s="350"/>
      <c r="H400" s="513"/>
      <c r="I400" s="142"/>
      <c r="J400" s="249"/>
      <c r="K400" s="142"/>
      <c r="L400" s="142"/>
      <c r="M400" s="1069"/>
      <c r="N400" s="1029"/>
    </row>
    <row r="401" spans="1:14" ht="15.75" thickBot="1">
      <c r="A401" s="71" t="s">
        <v>281</v>
      </c>
      <c r="B401" s="18"/>
      <c r="C401" s="706"/>
      <c r="D401" s="553"/>
      <c r="E401" s="59" t="s">
        <v>282</v>
      </c>
      <c r="F401" s="19">
        <f>SUM(F402+F404+F405)</f>
        <v>848</v>
      </c>
      <c r="G401" s="19">
        <f>SUM(G402+G404+G405)</f>
        <v>123</v>
      </c>
      <c r="H401" s="72">
        <f>H402+H404+H405</f>
        <v>650</v>
      </c>
      <c r="I401" s="70">
        <f>I402+I404+I405+I407</f>
        <v>1850</v>
      </c>
      <c r="J401" s="19">
        <f>J402+J404+J405+J407</f>
        <v>1548</v>
      </c>
      <c r="K401" s="72">
        <f>K402+K404</f>
        <v>575</v>
      </c>
      <c r="L401" s="70">
        <f>L402+L406+L404</f>
        <v>725</v>
      </c>
      <c r="M401" s="1016">
        <f>M402+M406+M404</f>
        <v>680.63</v>
      </c>
      <c r="N401" s="1050">
        <f>(100/L401)*M401</f>
        <v>93.88</v>
      </c>
    </row>
    <row r="402" spans="1:14" ht="15">
      <c r="A402" s="278">
        <v>632</v>
      </c>
      <c r="B402" s="101"/>
      <c r="C402" s="151"/>
      <c r="D402" s="584"/>
      <c r="E402" s="585" t="s">
        <v>232</v>
      </c>
      <c r="F402" s="230">
        <v>848</v>
      </c>
      <c r="G402" s="230">
        <v>123</v>
      </c>
      <c r="H402" s="113">
        <v>500</v>
      </c>
      <c r="I402" s="104">
        <v>500</v>
      </c>
      <c r="J402" s="230">
        <v>248</v>
      </c>
      <c r="K402" s="113">
        <f>K403</f>
        <v>500</v>
      </c>
      <c r="L402" s="104">
        <f>L403</f>
        <v>650</v>
      </c>
      <c r="M402" s="1017">
        <f>M403</f>
        <v>631.48</v>
      </c>
      <c r="N402" s="1009">
        <f>(100/L402)*M402</f>
        <v>97.15076923076924</v>
      </c>
    </row>
    <row r="403" spans="1:14" ht="15">
      <c r="A403" s="186">
        <v>632001</v>
      </c>
      <c r="B403" s="11">
        <v>1</v>
      </c>
      <c r="C403" s="219">
        <v>41</v>
      </c>
      <c r="D403" s="559" t="s">
        <v>271</v>
      </c>
      <c r="E403" s="574" t="s">
        <v>89</v>
      </c>
      <c r="F403" s="187">
        <v>848</v>
      </c>
      <c r="G403" s="187">
        <v>123</v>
      </c>
      <c r="H403" s="83">
        <v>1000</v>
      </c>
      <c r="I403" s="10">
        <v>500</v>
      </c>
      <c r="J403" s="187">
        <v>248</v>
      </c>
      <c r="K403" s="83">
        <v>500</v>
      </c>
      <c r="L403" s="10">
        <v>650</v>
      </c>
      <c r="M403" s="989">
        <v>631.48</v>
      </c>
      <c r="N403" s="1040">
        <f>(100/L403)*M403</f>
        <v>97.15076923076924</v>
      </c>
    </row>
    <row r="404" spans="1:14" ht="15">
      <c r="A404" s="207">
        <v>633</v>
      </c>
      <c r="B404" s="3"/>
      <c r="C404" s="145"/>
      <c r="D404" s="559"/>
      <c r="E404" s="577" t="s">
        <v>94</v>
      </c>
      <c r="F404" s="178"/>
      <c r="G404" s="178"/>
      <c r="H404" s="177">
        <v>75</v>
      </c>
      <c r="I404" s="5">
        <v>75</v>
      </c>
      <c r="J404" s="178">
        <v>50</v>
      </c>
      <c r="K404" s="5">
        <f>K405</f>
        <v>75</v>
      </c>
      <c r="L404" s="5">
        <f>L405</f>
        <v>75</v>
      </c>
      <c r="M404" s="986">
        <f>M405</f>
        <v>49.15</v>
      </c>
      <c r="N404" s="1009">
        <f>(100/L404)*M404</f>
        <v>65.53333333333333</v>
      </c>
    </row>
    <row r="405" spans="1:14" ht="15">
      <c r="A405" s="217">
        <v>633006</v>
      </c>
      <c r="B405" s="95">
        <v>7</v>
      </c>
      <c r="C405" s="105">
        <v>41</v>
      </c>
      <c r="D405" s="586" t="s">
        <v>271</v>
      </c>
      <c r="E405" s="589" t="s">
        <v>214</v>
      </c>
      <c r="F405" s="253"/>
      <c r="G405" s="237"/>
      <c r="H405" s="182">
        <v>75</v>
      </c>
      <c r="I405" s="94">
        <v>75</v>
      </c>
      <c r="J405" s="194">
        <v>50</v>
      </c>
      <c r="K405" s="118">
        <v>75</v>
      </c>
      <c r="L405" s="118">
        <v>75</v>
      </c>
      <c r="M405" s="1035">
        <v>49.15</v>
      </c>
      <c r="N405" s="606"/>
    </row>
    <row r="406" spans="1:14" ht="15">
      <c r="A406" s="1143">
        <v>637</v>
      </c>
      <c r="B406" s="1144"/>
      <c r="C406" s="1145"/>
      <c r="D406" s="557"/>
      <c r="E406" s="1148" t="s">
        <v>138</v>
      </c>
      <c r="F406" s="224"/>
      <c r="G406" s="185"/>
      <c r="H406" s="130"/>
      <c r="I406" s="21">
        <v>7400</v>
      </c>
      <c r="J406" s="191">
        <v>7400</v>
      </c>
      <c r="K406" s="1141"/>
      <c r="L406" s="1142"/>
      <c r="M406" s="1147"/>
      <c r="N406" s="1149"/>
    </row>
    <row r="407" spans="1:14" ht="15">
      <c r="A407" s="785">
        <v>637011</v>
      </c>
      <c r="B407" s="34"/>
      <c r="C407" s="14">
        <v>111</v>
      </c>
      <c r="D407" s="557" t="s">
        <v>271</v>
      </c>
      <c r="E407" s="359" t="s">
        <v>474</v>
      </c>
      <c r="F407" s="245"/>
      <c r="G407" s="191"/>
      <c r="H407" s="184"/>
      <c r="I407" s="49">
        <v>1200</v>
      </c>
      <c r="J407" s="185">
        <v>1200</v>
      </c>
      <c r="K407" s="94"/>
      <c r="L407" s="94"/>
      <c r="M407" s="992"/>
      <c r="N407" s="1048"/>
    </row>
    <row r="408" spans="1:14" ht="15">
      <c r="A408" s="192">
        <v>637011</v>
      </c>
      <c r="B408" s="82"/>
      <c r="C408" s="140">
        <v>41</v>
      </c>
      <c r="D408" s="558" t="s">
        <v>271</v>
      </c>
      <c r="E408" s="590" t="s">
        <v>474</v>
      </c>
      <c r="F408" s="225"/>
      <c r="G408" s="225"/>
      <c r="H408" s="37"/>
      <c r="I408" s="55">
        <v>6200</v>
      </c>
      <c r="J408" s="225">
        <v>6200</v>
      </c>
      <c r="K408" s="55"/>
      <c r="L408" s="55"/>
      <c r="M408" s="998"/>
      <c r="N408" s="1030"/>
    </row>
    <row r="409" spans="1:14" ht="15.75" thickBot="1">
      <c r="A409" s="195"/>
      <c r="B409" s="36"/>
      <c r="C409" s="221"/>
      <c r="D409" s="555"/>
      <c r="E409" s="603"/>
      <c r="F409" s="183"/>
      <c r="G409" s="815"/>
      <c r="H409" s="108"/>
      <c r="I409" s="108"/>
      <c r="J409" s="241"/>
      <c r="K409" s="108"/>
      <c r="L409" s="108"/>
      <c r="M409" s="1053"/>
      <c r="N409" s="1014"/>
    </row>
    <row r="410" spans="1:14" ht="15.75" thickBot="1">
      <c r="A410" s="199" t="s">
        <v>404</v>
      </c>
      <c r="B410" s="100"/>
      <c r="C410" s="57"/>
      <c r="D410" s="553"/>
      <c r="E410" s="59" t="s">
        <v>341</v>
      </c>
      <c r="F410" s="19">
        <f>F411+F412+F425+F421+F431+F454+F457+F474+F452+F422</f>
        <v>176512</v>
      </c>
      <c r="G410" s="30">
        <f>G411+G412+G425+G421+G431+G454+G457+G474+G452+G422</f>
        <v>194509</v>
      </c>
      <c r="H410" s="1137">
        <f>H411+H412+H425+H421+H431+H452+H454+H457+H474+H422</f>
        <v>227970</v>
      </c>
      <c r="I410" s="1138">
        <f>I411+I412+I425+I421+I431+I452+I454+I457+I474+I422</f>
        <v>230340</v>
      </c>
      <c r="J410" s="242">
        <f>J411+J412+J425+J421+J431+J452+J454+J457+J474</f>
        <v>217625</v>
      </c>
      <c r="K410" s="1137">
        <f>K411+K412+K425+K422+K431+K452+K454+K457+K474</f>
        <v>264730</v>
      </c>
      <c r="L410" s="1138">
        <f>L411+L412+L425+L422+L431+L452+L454+L457+L474</f>
        <v>265780</v>
      </c>
      <c r="M410" s="1044">
        <f>M411+M412+M425+M422+M431+M452+M454+M457+M474</f>
        <v>179340.14</v>
      </c>
      <c r="N410" s="1146">
        <f>(100/L410)*M410</f>
        <v>67.47691323651141</v>
      </c>
    </row>
    <row r="411" spans="1:14" ht="15">
      <c r="A411" s="278">
        <v>611000</v>
      </c>
      <c r="B411" s="151"/>
      <c r="C411" s="151">
        <v>41</v>
      </c>
      <c r="D411" s="584" t="s">
        <v>284</v>
      </c>
      <c r="E411" s="585" t="s">
        <v>76</v>
      </c>
      <c r="F411" s="230">
        <v>88461</v>
      </c>
      <c r="G411" s="230">
        <v>97130</v>
      </c>
      <c r="H411" s="113">
        <v>129000</v>
      </c>
      <c r="I411" s="104">
        <v>129000</v>
      </c>
      <c r="J411" s="230">
        <v>125932</v>
      </c>
      <c r="K411" s="113">
        <v>139000</v>
      </c>
      <c r="L411" s="104">
        <v>139000</v>
      </c>
      <c r="M411" s="1017">
        <v>99431.92</v>
      </c>
      <c r="N411" s="1009">
        <f>(100/L411)*M411</f>
        <v>71.53375539568346</v>
      </c>
    </row>
    <row r="412" spans="1:14" ht="15">
      <c r="A412" s="215">
        <v>62</v>
      </c>
      <c r="B412" s="109"/>
      <c r="C412" s="155"/>
      <c r="D412" s="555"/>
      <c r="E412" s="600" t="s">
        <v>77</v>
      </c>
      <c r="F412" s="233">
        <f aca="true" t="shared" si="58" ref="F412:M412">SUM(F413:F420)</f>
        <v>30971</v>
      </c>
      <c r="G412" s="233">
        <f t="shared" si="58"/>
        <v>35394</v>
      </c>
      <c r="H412" s="75">
        <f t="shared" si="58"/>
        <v>45750</v>
      </c>
      <c r="I412" s="75">
        <f t="shared" si="58"/>
        <v>45750</v>
      </c>
      <c r="J412" s="233">
        <f t="shared" si="58"/>
        <v>43744</v>
      </c>
      <c r="K412" s="75">
        <f t="shared" si="58"/>
        <v>48800</v>
      </c>
      <c r="L412" s="75">
        <f t="shared" si="58"/>
        <v>48800</v>
      </c>
      <c r="M412" s="985">
        <f t="shared" si="58"/>
        <v>37417.020000000004</v>
      </c>
      <c r="N412" s="1009">
        <f>(100/L412)*M412</f>
        <v>76.67422131147542</v>
      </c>
    </row>
    <row r="413" spans="1:14" ht="15">
      <c r="A413" s="193">
        <v>621000</v>
      </c>
      <c r="B413" s="23"/>
      <c r="C413" s="696">
        <v>41</v>
      </c>
      <c r="D413" s="566" t="s">
        <v>284</v>
      </c>
      <c r="E413" s="578" t="s">
        <v>78</v>
      </c>
      <c r="F413" s="194">
        <v>2622</v>
      </c>
      <c r="G413" s="194">
        <v>3084</v>
      </c>
      <c r="H413" s="54">
        <v>5000</v>
      </c>
      <c r="I413" s="22">
        <v>3600</v>
      </c>
      <c r="J413" s="194">
        <v>3216</v>
      </c>
      <c r="K413" s="54">
        <v>2500</v>
      </c>
      <c r="L413" s="22">
        <v>2500</v>
      </c>
      <c r="M413" s="987">
        <v>2086.85</v>
      </c>
      <c r="N413" s="1040">
        <f aca="true" t="shared" si="59" ref="N413:N420">(100/L413)*M413</f>
        <v>83.474</v>
      </c>
    </row>
    <row r="414" spans="1:14" ht="15">
      <c r="A414" s="182">
        <v>623000</v>
      </c>
      <c r="B414" s="53"/>
      <c r="C414" s="88">
        <v>41</v>
      </c>
      <c r="D414" s="567" t="s">
        <v>284</v>
      </c>
      <c r="E414" s="579" t="s">
        <v>79</v>
      </c>
      <c r="F414" s="185">
        <v>6085</v>
      </c>
      <c r="G414" s="185">
        <v>6944</v>
      </c>
      <c r="H414" s="49">
        <v>7900</v>
      </c>
      <c r="I414" s="8">
        <v>9300</v>
      </c>
      <c r="J414" s="185">
        <v>9253</v>
      </c>
      <c r="K414" s="49">
        <v>11400</v>
      </c>
      <c r="L414" s="8">
        <v>11400</v>
      </c>
      <c r="M414" s="988">
        <v>8448.76</v>
      </c>
      <c r="N414" s="1006">
        <f t="shared" si="59"/>
        <v>74.1119298245614</v>
      </c>
    </row>
    <row r="415" spans="1:14" ht="15">
      <c r="A415" s="184">
        <v>625001</v>
      </c>
      <c r="B415" s="9"/>
      <c r="C415" s="14">
        <v>41</v>
      </c>
      <c r="D415" s="557" t="s">
        <v>284</v>
      </c>
      <c r="E415" s="359" t="s">
        <v>80</v>
      </c>
      <c r="F415" s="185">
        <v>1247</v>
      </c>
      <c r="G415" s="185">
        <v>1421</v>
      </c>
      <c r="H415" s="37">
        <v>1900</v>
      </c>
      <c r="I415" s="13">
        <v>1900</v>
      </c>
      <c r="J415" s="196">
        <v>1765</v>
      </c>
      <c r="K415" s="37">
        <v>2000</v>
      </c>
      <c r="L415" s="13">
        <v>2000</v>
      </c>
      <c r="M415" s="1019">
        <v>1507.86</v>
      </c>
      <c r="N415" s="1006">
        <f t="shared" si="59"/>
        <v>75.393</v>
      </c>
    </row>
    <row r="416" spans="1:14" ht="15">
      <c r="A416" s="184">
        <v>625002</v>
      </c>
      <c r="B416" s="9"/>
      <c r="C416" s="14">
        <v>41</v>
      </c>
      <c r="D416" s="557" t="s">
        <v>284</v>
      </c>
      <c r="E416" s="359" t="s">
        <v>81</v>
      </c>
      <c r="F416" s="196">
        <v>12496</v>
      </c>
      <c r="G416" s="196">
        <v>14298</v>
      </c>
      <c r="H416" s="55">
        <v>18500</v>
      </c>
      <c r="I416" s="25">
        <v>18500</v>
      </c>
      <c r="J416" s="226">
        <v>17654</v>
      </c>
      <c r="K416" s="55">
        <v>19500</v>
      </c>
      <c r="L416" s="25">
        <v>19500</v>
      </c>
      <c r="M416" s="998">
        <v>15085.02</v>
      </c>
      <c r="N416" s="1006">
        <f t="shared" si="59"/>
        <v>77.35907692307693</v>
      </c>
    </row>
    <row r="417" spans="1:14" ht="15">
      <c r="A417" s="184">
        <v>625003</v>
      </c>
      <c r="B417" s="9"/>
      <c r="C417" s="14">
        <v>41</v>
      </c>
      <c r="D417" s="557" t="s">
        <v>284</v>
      </c>
      <c r="E417" s="359" t="s">
        <v>82</v>
      </c>
      <c r="F417" s="185">
        <v>713</v>
      </c>
      <c r="G417" s="185">
        <v>737</v>
      </c>
      <c r="H417" s="55">
        <v>1050</v>
      </c>
      <c r="I417" s="25">
        <v>1050</v>
      </c>
      <c r="J417" s="226">
        <v>1009</v>
      </c>
      <c r="K417" s="55">
        <v>1150</v>
      </c>
      <c r="L417" s="25">
        <v>1150</v>
      </c>
      <c r="M417" s="998">
        <v>861.4</v>
      </c>
      <c r="N417" s="1006">
        <f t="shared" si="59"/>
        <v>74.90434782608695</v>
      </c>
    </row>
    <row r="418" spans="1:14" ht="15">
      <c r="A418" s="184">
        <v>625004</v>
      </c>
      <c r="B418" s="9"/>
      <c r="C418" s="14">
        <v>41</v>
      </c>
      <c r="D418" s="557" t="s">
        <v>284</v>
      </c>
      <c r="E418" s="359" t="s">
        <v>83</v>
      </c>
      <c r="F418" s="185">
        <v>2677</v>
      </c>
      <c r="G418" s="185">
        <v>3045</v>
      </c>
      <c r="H418" s="55">
        <v>3900</v>
      </c>
      <c r="I418" s="25">
        <v>3900</v>
      </c>
      <c r="J418" s="226">
        <v>3644</v>
      </c>
      <c r="K418" s="55">
        <v>4200</v>
      </c>
      <c r="L418" s="25">
        <v>4200</v>
      </c>
      <c r="M418" s="998">
        <v>3232.11</v>
      </c>
      <c r="N418" s="1007">
        <f t="shared" si="59"/>
        <v>76.955</v>
      </c>
    </row>
    <row r="419" spans="1:14" ht="15">
      <c r="A419" s="184">
        <v>625005</v>
      </c>
      <c r="B419" s="9"/>
      <c r="C419" s="14">
        <v>41</v>
      </c>
      <c r="D419" s="557" t="s">
        <v>284</v>
      </c>
      <c r="E419" s="359" t="s">
        <v>84</v>
      </c>
      <c r="F419" s="185">
        <v>892</v>
      </c>
      <c r="G419" s="185">
        <v>1015</v>
      </c>
      <c r="H419" s="49">
        <v>1300</v>
      </c>
      <c r="I419" s="8">
        <v>1300</v>
      </c>
      <c r="J419" s="185">
        <v>1214</v>
      </c>
      <c r="K419" s="49">
        <v>1400</v>
      </c>
      <c r="L419" s="8">
        <v>1400</v>
      </c>
      <c r="M419" s="988">
        <v>1077.1</v>
      </c>
      <c r="N419" s="1015">
        <f t="shared" si="59"/>
        <v>76.93571428571427</v>
      </c>
    </row>
    <row r="420" spans="1:14" ht="15">
      <c r="A420" s="192">
        <v>625007</v>
      </c>
      <c r="B420" s="11"/>
      <c r="C420" s="219">
        <v>41</v>
      </c>
      <c r="D420" s="558" t="s">
        <v>284</v>
      </c>
      <c r="E420" s="574" t="s">
        <v>85</v>
      </c>
      <c r="F420" s="196">
        <v>4239</v>
      </c>
      <c r="G420" s="196">
        <v>4850</v>
      </c>
      <c r="H420" s="37">
        <v>6200</v>
      </c>
      <c r="I420" s="13">
        <v>6200</v>
      </c>
      <c r="J420" s="196">
        <v>5989</v>
      </c>
      <c r="K420" s="37">
        <v>6650</v>
      </c>
      <c r="L420" s="13">
        <v>6650</v>
      </c>
      <c r="M420" s="1019">
        <v>5117.92</v>
      </c>
      <c r="N420" s="1011">
        <f t="shared" si="59"/>
        <v>76.96120300751879</v>
      </c>
    </row>
    <row r="421" spans="1:14" ht="0.75" customHeight="1">
      <c r="A421" s="215">
        <v>631</v>
      </c>
      <c r="B421" s="109"/>
      <c r="C421" s="708"/>
      <c r="D421" s="559" t="s">
        <v>284</v>
      </c>
      <c r="E421" s="577" t="s">
        <v>285</v>
      </c>
      <c r="F421" s="178">
        <v>0</v>
      </c>
      <c r="G421" s="178">
        <v>0</v>
      </c>
      <c r="H421" s="5">
        <v>0</v>
      </c>
      <c r="I421" s="4">
        <v>0</v>
      </c>
      <c r="J421" s="178">
        <v>0</v>
      </c>
      <c r="K421" s="5">
        <v>0</v>
      </c>
      <c r="L421" s="4">
        <v>0</v>
      </c>
      <c r="M421" s="990">
        <v>0</v>
      </c>
      <c r="N421" s="1009" t="e">
        <f>(100/L421)*M421</f>
        <v>#DIV/0!</v>
      </c>
    </row>
    <row r="422" spans="1:14" ht="15">
      <c r="A422" s="207">
        <v>631</v>
      </c>
      <c r="B422" s="77"/>
      <c r="C422" s="708"/>
      <c r="D422" s="554"/>
      <c r="E422" s="577" t="s">
        <v>349</v>
      </c>
      <c r="F422" s="178">
        <v>71</v>
      </c>
      <c r="G422" s="178"/>
      <c r="H422" s="5">
        <v>50</v>
      </c>
      <c r="I422" s="4">
        <v>50</v>
      </c>
      <c r="J422" s="178">
        <v>23</v>
      </c>
      <c r="K422" s="5">
        <f>K423</f>
        <v>50</v>
      </c>
      <c r="L422" s="4">
        <f>L423</f>
        <v>50</v>
      </c>
      <c r="M422" s="990">
        <f>M423</f>
        <v>10.2</v>
      </c>
      <c r="N422" s="1009">
        <f>(100/L422)*M422</f>
        <v>20.4</v>
      </c>
    </row>
    <row r="423" spans="1:14" ht="14.25" customHeight="1">
      <c r="A423" s="179">
        <v>631001</v>
      </c>
      <c r="B423" s="79"/>
      <c r="C423" s="122">
        <v>41</v>
      </c>
      <c r="D423" s="554" t="s">
        <v>284</v>
      </c>
      <c r="E423" s="587" t="s">
        <v>350</v>
      </c>
      <c r="F423" s="180">
        <v>71</v>
      </c>
      <c r="G423" s="180"/>
      <c r="H423" s="80">
        <v>50</v>
      </c>
      <c r="I423" s="81">
        <v>50</v>
      </c>
      <c r="J423" s="180">
        <v>23</v>
      </c>
      <c r="K423" s="80">
        <v>50</v>
      </c>
      <c r="L423" s="81">
        <v>50</v>
      </c>
      <c r="M423" s="991">
        <v>10.2</v>
      </c>
      <c r="N423" s="1040">
        <f>(100/L423)*M423</f>
        <v>20.4</v>
      </c>
    </row>
    <row r="424" spans="1:14" ht="15" hidden="1">
      <c r="A424" s="215"/>
      <c r="B424" s="109"/>
      <c r="C424" s="708"/>
      <c r="D424" s="559"/>
      <c r="E424" s="577"/>
      <c r="F424" s="178"/>
      <c r="G424" s="178"/>
      <c r="H424" s="5"/>
      <c r="I424" s="4"/>
      <c r="J424" s="178"/>
      <c r="K424" s="5"/>
      <c r="L424" s="4"/>
      <c r="M424" s="990"/>
      <c r="N424" s="974"/>
    </row>
    <row r="425" spans="1:14" ht="15">
      <c r="A425" s="207">
        <v>632</v>
      </c>
      <c r="B425" s="77"/>
      <c r="C425" s="86"/>
      <c r="D425" s="559"/>
      <c r="E425" s="577" t="s">
        <v>87</v>
      </c>
      <c r="F425" s="178">
        <f aca="true" t="shared" si="60" ref="F425:M425">SUM(F426:F430)</f>
        <v>24808</v>
      </c>
      <c r="G425" s="178">
        <f t="shared" si="60"/>
        <v>20378</v>
      </c>
      <c r="H425" s="5">
        <f t="shared" si="60"/>
        <v>29600</v>
      </c>
      <c r="I425" s="4">
        <f t="shared" si="60"/>
        <v>21559</v>
      </c>
      <c r="J425" s="178">
        <f t="shared" si="60"/>
        <v>19837</v>
      </c>
      <c r="K425" s="5">
        <f t="shared" si="60"/>
        <v>24120</v>
      </c>
      <c r="L425" s="4">
        <f t="shared" si="60"/>
        <v>28120</v>
      </c>
      <c r="M425" s="990">
        <f t="shared" si="60"/>
        <v>22141.41</v>
      </c>
      <c r="N425" s="1009">
        <f aca="true" t="shared" si="61" ref="N425:N433">(100/L425)*M425</f>
        <v>78.73901137980086</v>
      </c>
    </row>
    <row r="426" spans="1:14" ht="15">
      <c r="A426" s="193">
        <v>632001</v>
      </c>
      <c r="B426" s="23">
        <v>1</v>
      </c>
      <c r="C426" s="696">
        <v>41</v>
      </c>
      <c r="D426" s="567" t="s">
        <v>284</v>
      </c>
      <c r="E426" s="578" t="s">
        <v>89</v>
      </c>
      <c r="F426" s="194">
        <v>3619</v>
      </c>
      <c r="G426" s="194">
        <v>2589</v>
      </c>
      <c r="H426" s="118">
        <v>2500</v>
      </c>
      <c r="I426" s="96">
        <v>3800</v>
      </c>
      <c r="J426" s="231">
        <v>3723</v>
      </c>
      <c r="K426" s="118">
        <v>4000</v>
      </c>
      <c r="L426" s="96">
        <v>7600</v>
      </c>
      <c r="M426" s="1035">
        <v>5941.92</v>
      </c>
      <c r="N426" s="1042">
        <f t="shared" si="61"/>
        <v>78.18315789473684</v>
      </c>
    </row>
    <row r="427" spans="1:14" ht="15">
      <c r="A427" s="184">
        <v>632001</v>
      </c>
      <c r="B427" s="9">
        <v>3</v>
      </c>
      <c r="C427" s="88">
        <v>41</v>
      </c>
      <c r="D427" s="557" t="s">
        <v>284</v>
      </c>
      <c r="E427" s="359" t="s">
        <v>193</v>
      </c>
      <c r="F427" s="185">
        <v>19676</v>
      </c>
      <c r="G427" s="185">
        <v>15910</v>
      </c>
      <c r="H427" s="55">
        <v>25000</v>
      </c>
      <c r="I427" s="25">
        <v>15639</v>
      </c>
      <c r="J427" s="226">
        <v>14352</v>
      </c>
      <c r="K427" s="55">
        <v>18000</v>
      </c>
      <c r="L427" s="25">
        <v>18000</v>
      </c>
      <c r="M427" s="998">
        <v>13920.61</v>
      </c>
      <c r="N427" s="1007">
        <f t="shared" si="61"/>
        <v>77.33672222222224</v>
      </c>
    </row>
    <row r="428" spans="1:14" ht="15">
      <c r="A428" s="184">
        <v>632002</v>
      </c>
      <c r="B428" s="9"/>
      <c r="C428" s="14">
        <v>41</v>
      </c>
      <c r="D428" s="557" t="s">
        <v>284</v>
      </c>
      <c r="E428" s="359" t="s">
        <v>286</v>
      </c>
      <c r="F428" s="183">
        <v>1123</v>
      </c>
      <c r="G428" s="183">
        <v>1641</v>
      </c>
      <c r="H428" s="49">
        <v>1600</v>
      </c>
      <c r="I428" s="8">
        <v>1600</v>
      </c>
      <c r="J428" s="185">
        <v>1567</v>
      </c>
      <c r="K428" s="49">
        <v>1600</v>
      </c>
      <c r="L428" s="8">
        <v>2000</v>
      </c>
      <c r="M428" s="988">
        <v>1774.56</v>
      </c>
      <c r="N428" s="1015">
        <f t="shared" si="61"/>
        <v>88.72800000000001</v>
      </c>
    </row>
    <row r="429" spans="1:14" ht="15">
      <c r="A429" s="184">
        <v>632003</v>
      </c>
      <c r="B429" s="9">
        <v>2</v>
      </c>
      <c r="C429" s="14">
        <v>41</v>
      </c>
      <c r="D429" s="555" t="s">
        <v>284</v>
      </c>
      <c r="E429" s="359" t="s">
        <v>287</v>
      </c>
      <c r="F429" s="185"/>
      <c r="G429" s="185">
        <v>15</v>
      </c>
      <c r="H429" s="49"/>
      <c r="I429" s="8">
        <v>20</v>
      </c>
      <c r="J429" s="185">
        <v>15</v>
      </c>
      <c r="K429" s="49">
        <v>20</v>
      </c>
      <c r="L429" s="8">
        <v>20</v>
      </c>
      <c r="M429" s="988">
        <v>9.6</v>
      </c>
      <c r="N429" s="1006">
        <f t="shared" si="61"/>
        <v>48</v>
      </c>
    </row>
    <row r="430" spans="1:14" ht="15">
      <c r="A430" s="186">
        <v>632003</v>
      </c>
      <c r="B430" s="50">
        <v>1</v>
      </c>
      <c r="C430" s="140">
        <v>41</v>
      </c>
      <c r="D430" s="558" t="s">
        <v>284</v>
      </c>
      <c r="E430" s="590" t="s">
        <v>91</v>
      </c>
      <c r="F430" s="236">
        <v>390</v>
      </c>
      <c r="G430" s="236">
        <v>223</v>
      </c>
      <c r="H430" s="83">
        <v>500</v>
      </c>
      <c r="I430" s="83">
        <v>500</v>
      </c>
      <c r="J430" s="187">
        <v>180</v>
      </c>
      <c r="K430" s="83">
        <v>500</v>
      </c>
      <c r="L430" s="83">
        <v>500</v>
      </c>
      <c r="M430" s="1054">
        <v>494.72</v>
      </c>
      <c r="N430" s="1011">
        <f t="shared" si="61"/>
        <v>98.94400000000002</v>
      </c>
    </row>
    <row r="431" spans="1:14" ht="15">
      <c r="A431" s="207">
        <v>633</v>
      </c>
      <c r="B431" s="77"/>
      <c r="C431" s="709"/>
      <c r="D431" s="555"/>
      <c r="E431" s="600" t="s">
        <v>94</v>
      </c>
      <c r="F431" s="237">
        <f aca="true" t="shared" si="62" ref="F431:M431">SUM(F432:F451)</f>
        <v>11573</v>
      </c>
      <c r="G431" s="237">
        <f t="shared" si="62"/>
        <v>27732</v>
      </c>
      <c r="H431" s="5">
        <f t="shared" si="62"/>
        <v>8750</v>
      </c>
      <c r="I431" s="4">
        <f t="shared" si="62"/>
        <v>14381</v>
      </c>
      <c r="J431" s="178">
        <f t="shared" si="62"/>
        <v>9985</v>
      </c>
      <c r="K431" s="5">
        <f t="shared" si="62"/>
        <v>7640</v>
      </c>
      <c r="L431" s="4">
        <f t="shared" si="62"/>
        <v>11680</v>
      </c>
      <c r="M431" s="990">
        <f t="shared" si="62"/>
        <v>7912.2699999999995</v>
      </c>
      <c r="N431" s="1009">
        <f t="shared" si="61"/>
        <v>67.74203767123286</v>
      </c>
    </row>
    <row r="432" spans="1:14" ht="15">
      <c r="A432" s="193">
        <v>633001</v>
      </c>
      <c r="B432" s="23">
        <v>16</v>
      </c>
      <c r="C432" s="696">
        <v>41</v>
      </c>
      <c r="D432" s="566" t="s">
        <v>284</v>
      </c>
      <c r="E432" s="578" t="s">
        <v>288</v>
      </c>
      <c r="F432" s="194">
        <v>3911</v>
      </c>
      <c r="G432" s="194">
        <v>6312</v>
      </c>
      <c r="H432" s="54">
        <v>2000</v>
      </c>
      <c r="I432" s="22">
        <v>3400</v>
      </c>
      <c r="J432" s="194">
        <v>2690</v>
      </c>
      <c r="K432" s="54">
        <v>1000</v>
      </c>
      <c r="L432" s="22">
        <v>4300</v>
      </c>
      <c r="M432" s="987">
        <v>4284</v>
      </c>
      <c r="N432" s="1040">
        <f t="shared" si="61"/>
        <v>99.62790697674419</v>
      </c>
    </row>
    <row r="433" spans="1:14" ht="15">
      <c r="A433" s="182">
        <v>633002</v>
      </c>
      <c r="B433" s="7"/>
      <c r="C433" s="221">
        <v>41</v>
      </c>
      <c r="D433" s="555" t="s">
        <v>284</v>
      </c>
      <c r="E433" s="603" t="s">
        <v>475</v>
      </c>
      <c r="F433" s="183"/>
      <c r="G433" s="183"/>
      <c r="H433" s="94"/>
      <c r="I433" s="6">
        <v>700</v>
      </c>
      <c r="J433" s="183">
        <v>692</v>
      </c>
      <c r="K433" s="94"/>
      <c r="L433" s="6">
        <v>380</v>
      </c>
      <c r="M433" s="992">
        <v>374.79</v>
      </c>
      <c r="N433" s="1048">
        <f t="shared" si="61"/>
        <v>98.62894736842105</v>
      </c>
    </row>
    <row r="434" spans="1:14" ht="15">
      <c r="A434" s="182">
        <v>633004</v>
      </c>
      <c r="B434" s="7">
        <v>2</v>
      </c>
      <c r="C434" s="14">
        <v>41</v>
      </c>
      <c r="D434" s="557" t="s">
        <v>284</v>
      </c>
      <c r="E434" s="359" t="s">
        <v>289</v>
      </c>
      <c r="F434" s="185">
        <v>183</v>
      </c>
      <c r="G434" s="185">
        <v>146</v>
      </c>
      <c r="H434" s="49">
        <v>100</v>
      </c>
      <c r="I434" s="8">
        <v>100</v>
      </c>
      <c r="J434" s="185"/>
      <c r="K434" s="49">
        <v>200</v>
      </c>
      <c r="L434" s="8">
        <v>220</v>
      </c>
      <c r="M434" s="988">
        <v>219.9</v>
      </c>
      <c r="N434" s="1007">
        <f>(100/L434)*M434</f>
        <v>99.95454545454545</v>
      </c>
    </row>
    <row r="435" spans="1:14" ht="15">
      <c r="A435" s="182">
        <v>633004</v>
      </c>
      <c r="B435" s="7">
        <v>3</v>
      </c>
      <c r="C435" s="88">
        <v>41</v>
      </c>
      <c r="D435" s="557" t="s">
        <v>284</v>
      </c>
      <c r="E435" s="359" t="s">
        <v>290</v>
      </c>
      <c r="F435" s="185"/>
      <c r="G435" s="185"/>
      <c r="H435" s="49">
        <v>150</v>
      </c>
      <c r="I435" s="8">
        <v>150</v>
      </c>
      <c r="J435" s="185"/>
      <c r="K435" s="49">
        <v>150</v>
      </c>
      <c r="L435" s="8">
        <v>410</v>
      </c>
      <c r="M435" s="988">
        <v>405</v>
      </c>
      <c r="N435" s="1007">
        <f>(100/L435)*M435</f>
        <v>98.78048780487805</v>
      </c>
    </row>
    <row r="436" spans="1:14" ht="15">
      <c r="A436" s="182">
        <v>633004</v>
      </c>
      <c r="B436" s="7">
        <v>2</v>
      </c>
      <c r="C436" s="14">
        <v>41</v>
      </c>
      <c r="D436" s="557" t="s">
        <v>284</v>
      </c>
      <c r="E436" s="359" t="s">
        <v>504</v>
      </c>
      <c r="F436" s="185"/>
      <c r="G436" s="185"/>
      <c r="H436" s="49">
        <v>100</v>
      </c>
      <c r="I436" s="8">
        <v>100</v>
      </c>
      <c r="J436" s="185">
        <v>10</v>
      </c>
      <c r="K436" s="49"/>
      <c r="L436" s="8"/>
      <c r="M436" s="988"/>
      <c r="N436" s="817"/>
    </row>
    <row r="437" spans="1:14" ht="15">
      <c r="A437" s="184">
        <v>633006</v>
      </c>
      <c r="B437" s="9">
        <v>1</v>
      </c>
      <c r="C437" s="14">
        <v>41</v>
      </c>
      <c r="D437" s="557" t="s">
        <v>284</v>
      </c>
      <c r="E437" s="359" t="s">
        <v>291</v>
      </c>
      <c r="F437" s="185">
        <v>485</v>
      </c>
      <c r="G437" s="185">
        <v>316</v>
      </c>
      <c r="H437" s="49">
        <v>300</v>
      </c>
      <c r="I437" s="8">
        <v>300</v>
      </c>
      <c r="J437" s="185">
        <v>287</v>
      </c>
      <c r="K437" s="49">
        <v>300</v>
      </c>
      <c r="L437" s="8">
        <v>310</v>
      </c>
      <c r="M437" s="988">
        <v>300.34</v>
      </c>
      <c r="N437" s="1015">
        <f aca="true" t="shared" si="63" ref="N437:N450">(100/L437)*M437</f>
        <v>96.88387096774193</v>
      </c>
    </row>
    <row r="438" spans="1:14" ht="15">
      <c r="A438" s="184">
        <v>633006</v>
      </c>
      <c r="B438" s="9">
        <v>2</v>
      </c>
      <c r="C438" s="14">
        <v>41</v>
      </c>
      <c r="D438" s="557" t="s">
        <v>284</v>
      </c>
      <c r="E438" s="359" t="s">
        <v>100</v>
      </c>
      <c r="F438" s="185">
        <v>42</v>
      </c>
      <c r="G438" s="185">
        <v>4</v>
      </c>
      <c r="H438" s="49">
        <v>30</v>
      </c>
      <c r="I438" s="8">
        <v>30</v>
      </c>
      <c r="J438" s="185"/>
      <c r="K438" s="49">
        <v>30</v>
      </c>
      <c r="L438" s="8">
        <v>30</v>
      </c>
      <c r="M438" s="988"/>
      <c r="N438" s="1007">
        <f t="shared" si="63"/>
        <v>0</v>
      </c>
    </row>
    <row r="439" spans="1:14" ht="15">
      <c r="A439" s="184">
        <v>633006</v>
      </c>
      <c r="B439" s="9">
        <v>3</v>
      </c>
      <c r="C439" s="14">
        <v>41</v>
      </c>
      <c r="D439" s="557" t="s">
        <v>284</v>
      </c>
      <c r="E439" s="359" t="s">
        <v>370</v>
      </c>
      <c r="F439" s="185">
        <v>528</v>
      </c>
      <c r="G439" s="185">
        <v>719</v>
      </c>
      <c r="H439" s="49">
        <v>1000</v>
      </c>
      <c r="I439" s="8">
        <v>1000</v>
      </c>
      <c r="J439" s="185">
        <v>580</v>
      </c>
      <c r="K439" s="49">
        <v>1000</v>
      </c>
      <c r="L439" s="8">
        <v>1000</v>
      </c>
      <c r="M439" s="988">
        <v>269.75</v>
      </c>
      <c r="N439" s="1007">
        <f t="shared" si="63"/>
        <v>26.975</v>
      </c>
    </row>
    <row r="440" spans="1:14" ht="15">
      <c r="A440" s="184">
        <v>633006</v>
      </c>
      <c r="B440" s="9">
        <v>4</v>
      </c>
      <c r="C440" s="14">
        <v>41</v>
      </c>
      <c r="D440" s="557" t="s">
        <v>284</v>
      </c>
      <c r="E440" s="359" t="s">
        <v>102</v>
      </c>
      <c r="F440" s="185">
        <v>18</v>
      </c>
      <c r="G440" s="185">
        <v>88</v>
      </c>
      <c r="H440" s="49">
        <v>20</v>
      </c>
      <c r="I440" s="8">
        <v>100</v>
      </c>
      <c r="J440" s="185">
        <v>92</v>
      </c>
      <c r="K440" s="49">
        <v>50</v>
      </c>
      <c r="L440" s="8">
        <v>50</v>
      </c>
      <c r="M440" s="988"/>
      <c r="N440" s="1007">
        <f t="shared" si="63"/>
        <v>0</v>
      </c>
    </row>
    <row r="441" spans="1:14" ht="15">
      <c r="A441" s="184">
        <v>633006</v>
      </c>
      <c r="B441" s="9">
        <v>5</v>
      </c>
      <c r="C441" s="14">
        <v>41</v>
      </c>
      <c r="D441" s="557" t="s">
        <v>284</v>
      </c>
      <c r="E441" s="359" t="s">
        <v>103</v>
      </c>
      <c r="F441" s="189"/>
      <c r="G441" s="189">
        <v>24</v>
      </c>
      <c r="H441" s="569">
        <v>20</v>
      </c>
      <c r="I441" s="56">
        <v>80</v>
      </c>
      <c r="J441" s="659">
        <v>80</v>
      </c>
      <c r="K441" s="569">
        <v>50</v>
      </c>
      <c r="L441" s="56">
        <v>100</v>
      </c>
      <c r="M441" s="1072"/>
      <c r="N441" s="1015">
        <f t="shared" si="63"/>
        <v>0</v>
      </c>
    </row>
    <row r="442" spans="1:14" ht="15">
      <c r="A442" s="184">
        <v>633006</v>
      </c>
      <c r="B442" s="9">
        <v>7</v>
      </c>
      <c r="C442" s="14">
        <v>41</v>
      </c>
      <c r="D442" s="557" t="s">
        <v>284</v>
      </c>
      <c r="E442" s="359" t="s">
        <v>293</v>
      </c>
      <c r="F442" s="185">
        <v>2234</v>
      </c>
      <c r="G442" s="185">
        <v>16155</v>
      </c>
      <c r="H442" s="569">
        <v>500</v>
      </c>
      <c r="I442" s="56">
        <v>900</v>
      </c>
      <c r="J442" s="189">
        <v>893</v>
      </c>
      <c r="K442" s="569">
        <v>500</v>
      </c>
      <c r="L442" s="56">
        <v>600</v>
      </c>
      <c r="M442" s="996">
        <v>548.58</v>
      </c>
      <c r="N442" s="1006">
        <f t="shared" si="63"/>
        <v>91.43</v>
      </c>
    </row>
    <row r="443" spans="1:14" ht="15">
      <c r="A443" s="184">
        <v>633006</v>
      </c>
      <c r="B443" s="9">
        <v>8</v>
      </c>
      <c r="C443" s="14">
        <v>41</v>
      </c>
      <c r="D443" s="557" t="s">
        <v>284</v>
      </c>
      <c r="E443" s="359" t="s">
        <v>362</v>
      </c>
      <c r="F443" s="185">
        <v>80</v>
      </c>
      <c r="G443" s="185">
        <v>122</v>
      </c>
      <c r="H443" s="569">
        <v>150</v>
      </c>
      <c r="I443" s="56">
        <v>250</v>
      </c>
      <c r="J443" s="189">
        <v>163</v>
      </c>
      <c r="K443" s="569">
        <v>250</v>
      </c>
      <c r="L443" s="56">
        <v>250</v>
      </c>
      <c r="M443" s="996"/>
      <c r="N443" s="1006">
        <f t="shared" si="63"/>
        <v>0</v>
      </c>
    </row>
    <row r="444" spans="1:14" ht="15">
      <c r="A444" s="184">
        <v>633006</v>
      </c>
      <c r="B444" s="9">
        <v>10</v>
      </c>
      <c r="C444" s="14">
        <v>41</v>
      </c>
      <c r="D444" s="557" t="s">
        <v>284</v>
      </c>
      <c r="E444" s="359" t="s">
        <v>371</v>
      </c>
      <c r="F444" s="185"/>
      <c r="G444" s="185"/>
      <c r="H444" s="569">
        <v>500</v>
      </c>
      <c r="I444" s="56">
        <v>500</v>
      </c>
      <c r="J444" s="189">
        <v>60</v>
      </c>
      <c r="K444" s="569">
        <v>500</v>
      </c>
      <c r="L444" s="56">
        <v>500</v>
      </c>
      <c r="M444" s="996">
        <v>100.64</v>
      </c>
      <c r="N444" s="1007">
        <f t="shared" si="63"/>
        <v>20.128</v>
      </c>
    </row>
    <row r="445" spans="1:14" ht="15">
      <c r="A445" s="184">
        <v>633009</v>
      </c>
      <c r="B445" s="9">
        <v>1</v>
      </c>
      <c r="C445" s="14">
        <v>111</v>
      </c>
      <c r="D445" s="557" t="s">
        <v>284</v>
      </c>
      <c r="E445" s="359" t="s">
        <v>294</v>
      </c>
      <c r="F445" s="185">
        <v>114</v>
      </c>
      <c r="G445" s="185">
        <v>50</v>
      </c>
      <c r="H445" s="49">
        <v>150</v>
      </c>
      <c r="I445" s="8">
        <v>430</v>
      </c>
      <c r="J445" s="185">
        <v>280</v>
      </c>
      <c r="K445" s="49">
        <v>180</v>
      </c>
      <c r="L445" s="8">
        <v>180</v>
      </c>
      <c r="M445" s="988">
        <v>142.32</v>
      </c>
      <c r="N445" s="1015">
        <f t="shared" si="63"/>
        <v>79.06666666666666</v>
      </c>
    </row>
    <row r="446" spans="1:14" ht="15">
      <c r="A446" s="184">
        <v>633009</v>
      </c>
      <c r="B446" s="9">
        <v>16</v>
      </c>
      <c r="C446" s="14">
        <v>111</v>
      </c>
      <c r="D446" s="557" t="s">
        <v>284</v>
      </c>
      <c r="E446" s="359" t="s">
        <v>295</v>
      </c>
      <c r="F446" s="185">
        <v>3160</v>
      </c>
      <c r="G446" s="185">
        <v>3539</v>
      </c>
      <c r="H446" s="49">
        <v>3000</v>
      </c>
      <c r="I446" s="8">
        <v>5500</v>
      </c>
      <c r="J446" s="185">
        <v>3984</v>
      </c>
      <c r="K446" s="49">
        <v>3000</v>
      </c>
      <c r="L446" s="8">
        <v>3000</v>
      </c>
      <c r="M446" s="988">
        <v>1135.45</v>
      </c>
      <c r="N446" s="1006">
        <f t="shared" si="63"/>
        <v>37.848333333333336</v>
      </c>
    </row>
    <row r="447" spans="1:14" ht="15">
      <c r="A447" s="216">
        <v>633010</v>
      </c>
      <c r="B447" s="97">
        <v>16</v>
      </c>
      <c r="C447" s="352">
        <v>111</v>
      </c>
      <c r="D447" s="556" t="s">
        <v>284</v>
      </c>
      <c r="E447" s="656" t="s">
        <v>296</v>
      </c>
      <c r="F447" s="185">
        <v>655</v>
      </c>
      <c r="G447" s="185">
        <v>257</v>
      </c>
      <c r="H447" s="55">
        <v>500</v>
      </c>
      <c r="I447" s="25">
        <v>500</v>
      </c>
      <c r="J447" s="226">
        <v>45</v>
      </c>
      <c r="K447" s="55">
        <v>300</v>
      </c>
      <c r="L447" s="25">
        <v>200</v>
      </c>
      <c r="M447" s="998">
        <v>112.5</v>
      </c>
      <c r="N447" s="1006">
        <f t="shared" si="63"/>
        <v>56.25</v>
      </c>
    </row>
    <row r="448" spans="1:14" ht="15">
      <c r="A448" s="184">
        <v>633011</v>
      </c>
      <c r="B448" s="34"/>
      <c r="C448" s="89">
        <v>41</v>
      </c>
      <c r="D448" s="557" t="s">
        <v>284</v>
      </c>
      <c r="E448" s="359" t="s">
        <v>297</v>
      </c>
      <c r="F448" s="185">
        <v>163</v>
      </c>
      <c r="G448" s="185"/>
      <c r="H448" s="49">
        <v>150</v>
      </c>
      <c r="I448" s="8">
        <v>150</v>
      </c>
      <c r="J448" s="260"/>
      <c r="K448" s="49">
        <v>50</v>
      </c>
      <c r="L448" s="8">
        <v>50</v>
      </c>
      <c r="M448" s="1073"/>
      <c r="N448" s="1006">
        <f t="shared" si="63"/>
        <v>0</v>
      </c>
    </row>
    <row r="449" spans="1:14" ht="15">
      <c r="A449" s="184">
        <v>633013</v>
      </c>
      <c r="B449" s="34"/>
      <c r="C449" s="89">
        <v>41</v>
      </c>
      <c r="D449" s="557" t="s">
        <v>284</v>
      </c>
      <c r="E449" s="359" t="s">
        <v>389</v>
      </c>
      <c r="F449" s="185"/>
      <c r="G449" s="185"/>
      <c r="H449" s="49"/>
      <c r="I449" s="8"/>
      <c r="J449" s="260"/>
      <c r="K449" s="49"/>
      <c r="L449" s="8">
        <v>20</v>
      </c>
      <c r="M449" s="1073">
        <v>19</v>
      </c>
      <c r="N449" s="1006">
        <f t="shared" si="63"/>
        <v>95</v>
      </c>
    </row>
    <row r="450" spans="1:14" ht="15">
      <c r="A450" s="184">
        <v>633015</v>
      </c>
      <c r="B450" s="34"/>
      <c r="C450" s="89">
        <v>41</v>
      </c>
      <c r="D450" s="557" t="s">
        <v>284</v>
      </c>
      <c r="E450" s="359" t="s">
        <v>298</v>
      </c>
      <c r="F450" s="185"/>
      <c r="G450" s="185"/>
      <c r="H450" s="49">
        <v>80</v>
      </c>
      <c r="I450" s="8">
        <v>80</v>
      </c>
      <c r="J450" s="185">
        <v>20</v>
      </c>
      <c r="K450" s="49">
        <v>80</v>
      </c>
      <c r="L450" s="8">
        <v>80</v>
      </c>
      <c r="M450" s="988"/>
      <c r="N450" s="1007">
        <f t="shared" si="63"/>
        <v>0</v>
      </c>
    </row>
    <row r="451" spans="1:14" ht="15">
      <c r="A451" s="192">
        <v>633010</v>
      </c>
      <c r="B451" s="82"/>
      <c r="C451" s="723">
        <v>111</v>
      </c>
      <c r="D451" s="558"/>
      <c r="E451" s="656" t="s">
        <v>476</v>
      </c>
      <c r="F451" s="225"/>
      <c r="G451" s="225"/>
      <c r="H451" s="561"/>
      <c r="I451" s="24">
        <v>111</v>
      </c>
      <c r="J451" s="225">
        <v>109</v>
      </c>
      <c r="K451" s="561"/>
      <c r="L451" s="24"/>
      <c r="M451" s="995"/>
      <c r="N451" s="975"/>
    </row>
    <row r="452" spans="1:14" ht="15">
      <c r="A452" s="207">
        <v>634</v>
      </c>
      <c r="B452" s="3"/>
      <c r="C452" s="707"/>
      <c r="D452" s="554"/>
      <c r="E452" s="577" t="s">
        <v>299</v>
      </c>
      <c r="F452" s="178"/>
      <c r="G452" s="178"/>
      <c r="H452" s="5">
        <v>10</v>
      </c>
      <c r="I452" s="4">
        <v>10</v>
      </c>
      <c r="J452" s="178"/>
      <c r="K452" s="5">
        <f>K453</f>
        <v>10</v>
      </c>
      <c r="L452" s="4">
        <f>L453</f>
        <v>10</v>
      </c>
      <c r="M452" s="990">
        <f>M453</f>
        <v>0</v>
      </c>
      <c r="N452" s="1009">
        <f>(100/L452)*M452</f>
        <v>0</v>
      </c>
    </row>
    <row r="453" spans="1:14" ht="15">
      <c r="A453" s="179">
        <v>634005</v>
      </c>
      <c r="B453" s="78">
        <v>16</v>
      </c>
      <c r="C453" s="120">
        <v>41</v>
      </c>
      <c r="D453" s="559" t="s">
        <v>284</v>
      </c>
      <c r="E453" s="587" t="s">
        <v>300</v>
      </c>
      <c r="F453" s="180"/>
      <c r="G453" s="180"/>
      <c r="H453" s="80">
        <v>10</v>
      </c>
      <c r="I453" s="80">
        <v>10</v>
      </c>
      <c r="J453" s="180"/>
      <c r="K453" s="80">
        <v>10</v>
      </c>
      <c r="L453" s="80">
        <v>10</v>
      </c>
      <c r="M453" s="1038"/>
      <c r="N453" s="1040">
        <f>(100/L453)*M453</f>
        <v>0</v>
      </c>
    </row>
    <row r="454" spans="1:14" ht="15">
      <c r="A454" s="207">
        <v>635</v>
      </c>
      <c r="B454" s="3"/>
      <c r="C454" s="145"/>
      <c r="D454" s="559"/>
      <c r="E454" s="577" t="s">
        <v>126</v>
      </c>
      <c r="F454" s="178">
        <f>SUM(F456:F456)</f>
        <v>7530</v>
      </c>
      <c r="G454" s="178">
        <f>SUM(G456:G456)</f>
        <v>254</v>
      </c>
      <c r="H454" s="5">
        <f>SUM(H456:H456)</f>
        <v>300</v>
      </c>
      <c r="I454" s="5">
        <f>SUM(I455:I456)</f>
        <v>3710</v>
      </c>
      <c r="J454" s="178">
        <v>3443</v>
      </c>
      <c r="K454" s="5">
        <f>SUM(K456:K456)</f>
        <v>35000</v>
      </c>
      <c r="L454" s="5">
        <f>SUM(L456:L456)</f>
        <v>29510</v>
      </c>
      <c r="M454" s="986">
        <f>M456</f>
        <v>6545.54</v>
      </c>
      <c r="N454" s="1009">
        <f>(100/L454)*M454</f>
        <v>22.180752287360217</v>
      </c>
    </row>
    <row r="455" spans="1:14" ht="15">
      <c r="A455" s="193">
        <v>635004</v>
      </c>
      <c r="B455" s="23">
        <v>8</v>
      </c>
      <c r="C455" s="696">
        <v>41</v>
      </c>
      <c r="D455" s="566" t="s">
        <v>284</v>
      </c>
      <c r="E455" s="578" t="s">
        <v>477</v>
      </c>
      <c r="F455" s="194"/>
      <c r="G455" s="194"/>
      <c r="H455" s="54"/>
      <c r="I455" s="54">
        <v>210</v>
      </c>
      <c r="J455" s="194">
        <v>210</v>
      </c>
      <c r="K455" s="54"/>
      <c r="L455" s="54"/>
      <c r="M455" s="1036"/>
      <c r="N455" s="975"/>
    </row>
    <row r="456" spans="1:14" ht="15">
      <c r="A456" s="186">
        <v>635006</v>
      </c>
      <c r="B456" s="11">
        <v>3</v>
      </c>
      <c r="C456" s="219">
        <v>41</v>
      </c>
      <c r="D456" s="554" t="s">
        <v>284</v>
      </c>
      <c r="E456" s="574" t="s">
        <v>301</v>
      </c>
      <c r="F456" s="187">
        <v>7530</v>
      </c>
      <c r="G456" s="187">
        <v>254</v>
      </c>
      <c r="H456" s="83">
        <v>300</v>
      </c>
      <c r="I456" s="10">
        <v>3500</v>
      </c>
      <c r="J456" s="183">
        <v>3233</v>
      </c>
      <c r="K456" s="83">
        <v>35000</v>
      </c>
      <c r="L456" s="10">
        <v>29510</v>
      </c>
      <c r="M456" s="992">
        <v>6545.54</v>
      </c>
      <c r="N456" s="1006">
        <f>(100/L456)*M456</f>
        <v>22.180752287360217</v>
      </c>
    </row>
    <row r="457" spans="1:14" ht="15">
      <c r="A457" s="207">
        <v>637</v>
      </c>
      <c r="B457" s="3"/>
      <c r="C457" s="152"/>
      <c r="D457" s="586"/>
      <c r="E457" s="747" t="s">
        <v>138</v>
      </c>
      <c r="F457" s="178">
        <f aca="true" t="shared" si="64" ref="F457:L457">SUM(F458:F473)</f>
        <v>12783</v>
      </c>
      <c r="G457" s="178">
        <f t="shared" si="64"/>
        <v>13341</v>
      </c>
      <c r="H457" s="5">
        <f t="shared" si="64"/>
        <v>14160</v>
      </c>
      <c r="I457" s="4">
        <f t="shared" si="64"/>
        <v>15530</v>
      </c>
      <c r="J457" s="178">
        <f t="shared" si="64"/>
        <v>14334</v>
      </c>
      <c r="K457" s="5">
        <f t="shared" si="64"/>
        <v>9760</v>
      </c>
      <c r="L457" s="4">
        <f t="shared" si="64"/>
        <v>8210</v>
      </c>
      <c r="M457" s="990">
        <f>SUM(M458:M472)</f>
        <v>5496.78</v>
      </c>
      <c r="N457" s="1009">
        <f>(100/L457)*M457</f>
        <v>66.95225334957368</v>
      </c>
    </row>
    <row r="458" spans="1:14" ht="15">
      <c r="A458" s="182">
        <v>637002</v>
      </c>
      <c r="B458" s="7">
        <v>16</v>
      </c>
      <c r="C458" s="696">
        <v>41</v>
      </c>
      <c r="D458" s="566" t="s">
        <v>284</v>
      </c>
      <c r="E458" s="578" t="s">
        <v>302</v>
      </c>
      <c r="F458" s="183">
        <v>601</v>
      </c>
      <c r="G458" s="183">
        <v>475</v>
      </c>
      <c r="H458" s="54">
        <v>400</v>
      </c>
      <c r="I458" s="22">
        <v>800</v>
      </c>
      <c r="J458" s="194">
        <v>533</v>
      </c>
      <c r="K458" s="54">
        <v>600</v>
      </c>
      <c r="L458" s="22">
        <v>700</v>
      </c>
      <c r="M458" s="987">
        <v>687.6</v>
      </c>
      <c r="N458" s="1042">
        <f>(100/L458)*M458</f>
        <v>98.22857142857143</v>
      </c>
    </row>
    <row r="459" spans="1:14" ht="15">
      <c r="A459" s="182">
        <v>637002</v>
      </c>
      <c r="B459" s="7"/>
      <c r="C459" s="709">
        <v>41</v>
      </c>
      <c r="D459" s="557" t="s">
        <v>284</v>
      </c>
      <c r="E459" s="579" t="s">
        <v>303</v>
      </c>
      <c r="F459" s="183">
        <v>302</v>
      </c>
      <c r="G459" s="183">
        <v>257</v>
      </c>
      <c r="H459" s="49">
        <v>300</v>
      </c>
      <c r="I459" s="8">
        <v>370</v>
      </c>
      <c r="J459" s="185">
        <v>335</v>
      </c>
      <c r="K459" s="49">
        <v>300</v>
      </c>
      <c r="L459" s="8">
        <v>280</v>
      </c>
      <c r="M459" s="988">
        <v>111</v>
      </c>
      <c r="N459" s="1007">
        <f>(100/L459)*M459</f>
        <v>39.642857142857146</v>
      </c>
    </row>
    <row r="460" spans="1:14" ht="15">
      <c r="A460" s="182">
        <v>637002</v>
      </c>
      <c r="B460" s="7"/>
      <c r="C460" s="709">
        <v>41</v>
      </c>
      <c r="D460" s="557" t="s">
        <v>284</v>
      </c>
      <c r="E460" s="579" t="s">
        <v>458</v>
      </c>
      <c r="F460" s="183"/>
      <c r="G460" s="183">
        <v>309</v>
      </c>
      <c r="H460" s="49"/>
      <c r="I460" s="8"/>
      <c r="J460" s="185"/>
      <c r="K460" s="49"/>
      <c r="L460" s="8"/>
      <c r="M460" s="988"/>
      <c r="N460" s="817"/>
    </row>
    <row r="461" spans="1:14" ht="15">
      <c r="A461" s="182">
        <v>637001</v>
      </c>
      <c r="B461" s="7"/>
      <c r="C461" s="709">
        <v>41</v>
      </c>
      <c r="D461" s="557" t="s">
        <v>284</v>
      </c>
      <c r="E461" s="579" t="s">
        <v>304</v>
      </c>
      <c r="F461" s="183">
        <v>20</v>
      </c>
      <c r="G461" s="183">
        <v>315</v>
      </c>
      <c r="H461" s="49">
        <v>20</v>
      </c>
      <c r="I461" s="8">
        <v>20</v>
      </c>
      <c r="J461" s="185"/>
      <c r="K461" s="49">
        <v>20</v>
      </c>
      <c r="L461" s="8">
        <v>20</v>
      </c>
      <c r="M461" s="988"/>
      <c r="N461" s="1007">
        <f>(100/L461)*M461</f>
        <v>0</v>
      </c>
    </row>
    <row r="462" spans="1:14" ht="15">
      <c r="A462" s="182">
        <v>637004</v>
      </c>
      <c r="B462" s="7"/>
      <c r="C462" s="221">
        <v>41</v>
      </c>
      <c r="D462" s="556" t="s">
        <v>284</v>
      </c>
      <c r="E462" s="549" t="s">
        <v>544</v>
      </c>
      <c r="F462" s="183"/>
      <c r="G462" s="183"/>
      <c r="H462" s="94"/>
      <c r="I462" s="6"/>
      <c r="J462" s="183"/>
      <c r="K462" s="94"/>
      <c r="L462" s="6">
        <v>500</v>
      </c>
      <c r="M462" s="992">
        <v>500</v>
      </c>
      <c r="N462" s="1007">
        <f>(100/L462)*M462</f>
        <v>100</v>
      </c>
    </row>
    <row r="463" spans="1:14" ht="15">
      <c r="A463" s="184">
        <v>637004</v>
      </c>
      <c r="B463" s="9">
        <v>1</v>
      </c>
      <c r="C463" s="221">
        <v>41</v>
      </c>
      <c r="D463" s="556" t="s">
        <v>284</v>
      </c>
      <c r="E463" s="509" t="s">
        <v>305</v>
      </c>
      <c r="F463" s="183">
        <v>102</v>
      </c>
      <c r="G463" s="183"/>
      <c r="H463" s="94">
        <v>400</v>
      </c>
      <c r="I463" s="6">
        <v>400</v>
      </c>
      <c r="J463" s="183"/>
      <c r="K463" s="94">
        <v>400</v>
      </c>
      <c r="L463" s="6">
        <v>400</v>
      </c>
      <c r="M463" s="992"/>
      <c r="N463" s="817"/>
    </row>
    <row r="464" spans="1:14" ht="15">
      <c r="A464" s="184">
        <v>637004</v>
      </c>
      <c r="B464" s="9">
        <v>2</v>
      </c>
      <c r="C464" s="89">
        <v>41</v>
      </c>
      <c r="D464" s="557" t="s">
        <v>284</v>
      </c>
      <c r="E464" s="509" t="s">
        <v>392</v>
      </c>
      <c r="F464" s="183">
        <v>216</v>
      </c>
      <c r="G464" s="183"/>
      <c r="H464" s="94"/>
      <c r="I464" s="6"/>
      <c r="J464" s="183"/>
      <c r="K464" s="94"/>
      <c r="L464" s="6"/>
      <c r="M464" s="992"/>
      <c r="N464" s="975"/>
    </row>
    <row r="465" spans="1:14" ht="15">
      <c r="A465" s="184">
        <v>637004</v>
      </c>
      <c r="B465" s="9">
        <v>3</v>
      </c>
      <c r="C465" s="89">
        <v>41</v>
      </c>
      <c r="D465" s="557" t="s">
        <v>284</v>
      </c>
      <c r="E465" s="509" t="s">
        <v>545</v>
      </c>
      <c r="F465" s="183"/>
      <c r="G465" s="183"/>
      <c r="H465" s="37"/>
      <c r="I465" s="13"/>
      <c r="J465" s="196"/>
      <c r="K465" s="37"/>
      <c r="L465" s="13">
        <v>1060</v>
      </c>
      <c r="M465" s="1019">
        <v>1056</v>
      </c>
      <c r="N465" s="1007">
        <f>(100/L465)*M465</f>
        <v>99.62264150943398</v>
      </c>
    </row>
    <row r="466" spans="1:14" ht="15">
      <c r="A466" s="184">
        <v>637004</v>
      </c>
      <c r="B466" s="9">
        <v>5</v>
      </c>
      <c r="C466" s="89">
        <v>41</v>
      </c>
      <c r="D466" s="557" t="s">
        <v>154</v>
      </c>
      <c r="E466" s="509" t="s">
        <v>142</v>
      </c>
      <c r="F466" s="185">
        <v>57</v>
      </c>
      <c r="G466" s="185">
        <v>1089</v>
      </c>
      <c r="H466" s="55">
        <v>150</v>
      </c>
      <c r="I466" s="25">
        <v>280</v>
      </c>
      <c r="J466" s="226">
        <v>272</v>
      </c>
      <c r="K466" s="55"/>
      <c r="L466" s="25">
        <v>600</v>
      </c>
      <c r="M466" s="998">
        <v>517.6</v>
      </c>
      <c r="N466" s="1007">
        <f>(100/L466)*M466</f>
        <v>86.26666666666667</v>
      </c>
    </row>
    <row r="467" spans="1:14" ht="15">
      <c r="A467" s="184">
        <v>637006</v>
      </c>
      <c r="B467" s="9"/>
      <c r="C467" s="89">
        <v>41</v>
      </c>
      <c r="D467" s="557" t="s">
        <v>284</v>
      </c>
      <c r="E467" s="509" t="s">
        <v>523</v>
      </c>
      <c r="F467" s="185"/>
      <c r="G467" s="185"/>
      <c r="H467" s="55"/>
      <c r="I467" s="25"/>
      <c r="J467" s="226"/>
      <c r="K467" s="55"/>
      <c r="L467" s="25">
        <v>25</v>
      </c>
      <c r="M467" s="998">
        <v>24</v>
      </c>
      <c r="N467" s="1007">
        <f>(100/L467)*M467</f>
        <v>96</v>
      </c>
    </row>
    <row r="468" spans="1:14" ht="15">
      <c r="A468" s="184">
        <v>637014</v>
      </c>
      <c r="B468" s="9"/>
      <c r="C468" s="14">
        <v>41</v>
      </c>
      <c r="D468" s="557" t="s">
        <v>284</v>
      </c>
      <c r="E468" s="509" t="s">
        <v>153</v>
      </c>
      <c r="F468" s="185">
        <v>10128</v>
      </c>
      <c r="G468" s="185">
        <v>9104</v>
      </c>
      <c r="H468" s="55">
        <v>10600</v>
      </c>
      <c r="I468" s="25">
        <v>11100</v>
      </c>
      <c r="J468" s="226">
        <v>11081</v>
      </c>
      <c r="K468" s="55">
        <v>6000</v>
      </c>
      <c r="L468" s="25">
        <v>2135</v>
      </c>
      <c r="M468" s="998">
        <v>1035.28</v>
      </c>
      <c r="N468" s="1007">
        <f>(100/L468)*M468</f>
        <v>48.490866510538645</v>
      </c>
    </row>
    <row r="469" spans="1:14" ht="15">
      <c r="A469" s="184">
        <v>637015</v>
      </c>
      <c r="B469" s="9"/>
      <c r="C469" s="14">
        <v>41</v>
      </c>
      <c r="D469" s="557" t="s">
        <v>284</v>
      </c>
      <c r="E469" s="359" t="s">
        <v>155</v>
      </c>
      <c r="F469" s="185">
        <v>342</v>
      </c>
      <c r="G469" s="185">
        <v>14</v>
      </c>
      <c r="H469" s="49">
        <v>350</v>
      </c>
      <c r="I469" s="8">
        <v>400</v>
      </c>
      <c r="J469" s="185">
        <v>372</v>
      </c>
      <c r="K469" s="49">
        <v>350</v>
      </c>
      <c r="L469" s="8">
        <v>400</v>
      </c>
      <c r="M469" s="988">
        <v>391.64</v>
      </c>
      <c r="N469" s="1007">
        <f>(100/L469)*M469</f>
        <v>97.91</v>
      </c>
    </row>
    <row r="470" spans="1:14" ht="15">
      <c r="A470" s="184">
        <v>637006</v>
      </c>
      <c r="B470" s="9"/>
      <c r="C470" s="14">
        <v>41</v>
      </c>
      <c r="D470" s="557" t="s">
        <v>284</v>
      </c>
      <c r="E470" s="359" t="s">
        <v>523</v>
      </c>
      <c r="F470" s="185">
        <v>1015</v>
      </c>
      <c r="G470" s="185">
        <v>1178</v>
      </c>
      <c r="H470" s="49">
        <v>1940</v>
      </c>
      <c r="I470" s="13">
        <v>1940</v>
      </c>
      <c r="J470" s="189">
        <v>1526</v>
      </c>
      <c r="K470" s="49"/>
      <c r="L470" s="8"/>
      <c r="M470" s="988"/>
      <c r="N470" s="975"/>
    </row>
    <row r="471" spans="1:14" ht="15">
      <c r="A471" s="295">
        <v>637027</v>
      </c>
      <c r="B471" s="9"/>
      <c r="C471" s="14">
        <v>41</v>
      </c>
      <c r="D471" s="557" t="s">
        <v>284</v>
      </c>
      <c r="E471" s="359" t="s">
        <v>511</v>
      </c>
      <c r="F471" s="196"/>
      <c r="G471" s="196">
        <v>600</v>
      </c>
      <c r="H471" s="55"/>
      <c r="I471" s="6">
        <v>160</v>
      </c>
      <c r="J471" s="248">
        <v>160</v>
      </c>
      <c r="K471" s="49"/>
      <c r="L471" s="6"/>
      <c r="M471" s="988"/>
      <c r="N471" s="975"/>
    </row>
    <row r="472" spans="1:14" ht="14.25" customHeight="1">
      <c r="A472" s="184">
        <v>637016</v>
      </c>
      <c r="B472" s="9"/>
      <c r="C472" s="14">
        <v>41</v>
      </c>
      <c r="D472" s="557" t="s">
        <v>284</v>
      </c>
      <c r="E472" s="359" t="s">
        <v>157</v>
      </c>
      <c r="F472" s="1048"/>
      <c r="G472" s="1048"/>
      <c r="H472" s="55"/>
      <c r="I472" s="13">
        <v>60</v>
      </c>
      <c r="J472" s="248">
        <v>55</v>
      </c>
      <c r="K472" s="49">
        <v>2090</v>
      </c>
      <c r="L472" s="13">
        <v>2090</v>
      </c>
      <c r="M472" s="996">
        <v>1173.66</v>
      </c>
      <c r="N472" s="1007">
        <f>(100/L472)*M472</f>
        <v>56.155980861244025</v>
      </c>
    </row>
    <row r="473" spans="1:14" ht="15" hidden="1">
      <c r="A473" s="184">
        <v>637016</v>
      </c>
      <c r="B473" s="296"/>
      <c r="C473" s="728">
        <v>41</v>
      </c>
      <c r="D473" s="660" t="s">
        <v>284</v>
      </c>
      <c r="E473" s="661" t="s">
        <v>511</v>
      </c>
      <c r="F473" s="650"/>
      <c r="G473" s="650"/>
      <c r="H473" s="662"/>
      <c r="I473" s="297"/>
      <c r="J473" s="298"/>
      <c r="K473" s="662"/>
      <c r="L473" s="297"/>
      <c r="M473" s="1074"/>
      <c r="N473" s="980"/>
    </row>
    <row r="474" spans="1:14" ht="15">
      <c r="A474" s="177">
        <v>642</v>
      </c>
      <c r="B474" s="3"/>
      <c r="C474" s="145"/>
      <c r="D474" s="559"/>
      <c r="E474" s="577" t="s">
        <v>276</v>
      </c>
      <c r="F474" s="178">
        <v>315</v>
      </c>
      <c r="G474" s="178">
        <v>280</v>
      </c>
      <c r="H474" s="651">
        <v>350</v>
      </c>
      <c r="I474" s="135">
        <v>350</v>
      </c>
      <c r="J474" s="257">
        <v>350</v>
      </c>
      <c r="K474" s="651">
        <f>K475</f>
        <v>350</v>
      </c>
      <c r="L474" s="135">
        <f>L475</f>
        <v>400</v>
      </c>
      <c r="M474" s="1075">
        <f>M475</f>
        <v>385</v>
      </c>
      <c r="N474" s="1009">
        <f>(100/L474)*M474</f>
        <v>96.25</v>
      </c>
    </row>
    <row r="475" spans="1:14" ht="15">
      <c r="A475" s="217">
        <v>642011</v>
      </c>
      <c r="B475" s="105"/>
      <c r="C475" s="712">
        <v>41</v>
      </c>
      <c r="D475" s="559" t="s">
        <v>284</v>
      </c>
      <c r="E475" s="590" t="s">
        <v>279</v>
      </c>
      <c r="F475" s="180">
        <v>315</v>
      </c>
      <c r="G475" s="180">
        <v>280</v>
      </c>
      <c r="H475" s="663">
        <v>350</v>
      </c>
      <c r="I475" s="15">
        <v>350</v>
      </c>
      <c r="J475" s="267">
        <v>350</v>
      </c>
      <c r="K475" s="200">
        <v>350</v>
      </c>
      <c r="L475" s="15">
        <v>400</v>
      </c>
      <c r="M475" s="1076">
        <v>385</v>
      </c>
      <c r="N475" s="1007">
        <f>(100/L475)*M475</f>
        <v>96.25</v>
      </c>
    </row>
    <row r="476" spans="1:14" ht="15.75" thickBot="1">
      <c r="A476" s="217"/>
      <c r="B476" s="98"/>
      <c r="C476" s="714"/>
      <c r="D476" s="588"/>
      <c r="E476" s="591"/>
      <c r="F476" s="350"/>
      <c r="G476" s="350"/>
      <c r="H476" s="130"/>
      <c r="I476" s="143"/>
      <c r="J476" s="259"/>
      <c r="K476" s="513"/>
      <c r="L476" s="143"/>
      <c r="M476" s="1077"/>
      <c r="N476" s="1084"/>
    </row>
    <row r="477" spans="1:14" ht="15.75" thickBot="1">
      <c r="A477" s="199" t="s">
        <v>393</v>
      </c>
      <c r="B477" s="18"/>
      <c r="C477" s="706"/>
      <c r="D477" s="553"/>
      <c r="E477" s="59" t="s">
        <v>342</v>
      </c>
      <c r="F477" s="19">
        <f aca="true" t="shared" si="65" ref="F477:M477">F478+F479+F488+F498+F501+F508</f>
        <v>21756</v>
      </c>
      <c r="G477" s="19">
        <f t="shared" si="65"/>
        <v>25517</v>
      </c>
      <c r="H477" s="72">
        <f t="shared" si="65"/>
        <v>38783</v>
      </c>
      <c r="I477" s="72">
        <f t="shared" si="65"/>
        <v>54696</v>
      </c>
      <c r="J477" s="19">
        <f t="shared" si="65"/>
        <v>53453</v>
      </c>
      <c r="K477" s="72">
        <f t="shared" si="65"/>
        <v>65773</v>
      </c>
      <c r="L477" s="72">
        <f t="shared" si="65"/>
        <v>65773</v>
      </c>
      <c r="M477" s="984">
        <f t="shared" si="65"/>
        <v>49780.27</v>
      </c>
      <c r="N477" s="1050">
        <f>(100/L477)*M477</f>
        <v>75.68496191446339</v>
      </c>
    </row>
    <row r="478" spans="1:14" ht="15">
      <c r="A478" s="215">
        <v>611000</v>
      </c>
      <c r="B478" s="74"/>
      <c r="C478" s="707"/>
      <c r="D478" s="554" t="s">
        <v>306</v>
      </c>
      <c r="E478" s="600" t="s">
        <v>76</v>
      </c>
      <c r="F478" s="233">
        <v>14862</v>
      </c>
      <c r="G478" s="233">
        <v>16845</v>
      </c>
      <c r="H478" s="75">
        <v>16800</v>
      </c>
      <c r="I478" s="73">
        <v>23000</v>
      </c>
      <c r="J478" s="233">
        <v>22287</v>
      </c>
      <c r="K478" s="75">
        <v>29000</v>
      </c>
      <c r="L478" s="73">
        <v>29000</v>
      </c>
      <c r="M478" s="1021">
        <v>27629.51</v>
      </c>
      <c r="N478" s="1009">
        <f>(100/L478)*M478</f>
        <v>95.2741724137931</v>
      </c>
    </row>
    <row r="479" spans="1:14" ht="15">
      <c r="A479" s="207">
        <v>62</v>
      </c>
      <c r="B479" s="3"/>
      <c r="C479" s="145"/>
      <c r="D479" s="559"/>
      <c r="E479" s="577" t="s">
        <v>77</v>
      </c>
      <c r="F479" s="178">
        <f aca="true" t="shared" si="66" ref="F479:M479">SUM(F480:F487)</f>
        <v>5117</v>
      </c>
      <c r="G479" s="178">
        <f t="shared" si="66"/>
        <v>5847</v>
      </c>
      <c r="H479" s="5">
        <f t="shared" si="66"/>
        <v>6130</v>
      </c>
      <c r="I479" s="5">
        <f t="shared" si="66"/>
        <v>7810</v>
      </c>
      <c r="J479" s="178">
        <f t="shared" si="66"/>
        <v>7781</v>
      </c>
      <c r="K479" s="5">
        <f t="shared" si="66"/>
        <v>10440</v>
      </c>
      <c r="L479" s="5">
        <f t="shared" si="66"/>
        <v>10440</v>
      </c>
      <c r="M479" s="986">
        <f t="shared" si="66"/>
        <v>6971.889999999999</v>
      </c>
      <c r="N479" s="1009">
        <f>(100/L479)*M479</f>
        <v>66.78055555555555</v>
      </c>
    </row>
    <row r="480" spans="1:14" ht="15">
      <c r="A480" s="193">
        <v>621000</v>
      </c>
      <c r="B480" s="23"/>
      <c r="C480" s="696">
        <v>41</v>
      </c>
      <c r="D480" s="566" t="s">
        <v>306</v>
      </c>
      <c r="E480" s="562" t="s">
        <v>78</v>
      </c>
      <c r="F480" s="194">
        <v>358</v>
      </c>
      <c r="G480" s="194">
        <v>529</v>
      </c>
      <c r="H480" s="118">
        <v>500</v>
      </c>
      <c r="I480" s="96">
        <v>1070</v>
      </c>
      <c r="J480" s="194">
        <v>1068</v>
      </c>
      <c r="K480" s="118">
        <v>1450</v>
      </c>
      <c r="L480" s="96">
        <v>1450</v>
      </c>
      <c r="M480" s="1035">
        <v>944.93</v>
      </c>
      <c r="N480" s="1042">
        <f aca="true" t="shared" si="67" ref="N480:N487">(100/L480)*M480</f>
        <v>65.16758620689654</v>
      </c>
    </row>
    <row r="481" spans="1:14" ht="15">
      <c r="A481" s="182">
        <v>623000</v>
      </c>
      <c r="B481" s="7"/>
      <c r="C481" s="221">
        <v>41</v>
      </c>
      <c r="D481" s="556" t="s">
        <v>306</v>
      </c>
      <c r="E481" s="359" t="s">
        <v>79</v>
      </c>
      <c r="F481" s="185">
        <v>1107</v>
      </c>
      <c r="G481" s="185">
        <v>1147</v>
      </c>
      <c r="H481" s="55">
        <v>1180</v>
      </c>
      <c r="I481" s="25">
        <v>1160</v>
      </c>
      <c r="J481" s="226">
        <v>1160</v>
      </c>
      <c r="K481" s="55">
        <v>1700</v>
      </c>
      <c r="L481" s="25">
        <v>1700</v>
      </c>
      <c r="M481" s="998">
        <v>1050.05</v>
      </c>
      <c r="N481" s="1007">
        <f t="shared" si="67"/>
        <v>61.76764705882353</v>
      </c>
    </row>
    <row r="482" spans="1:14" ht="15">
      <c r="A482" s="184">
        <v>625001</v>
      </c>
      <c r="B482" s="9"/>
      <c r="C482" s="14">
        <v>41</v>
      </c>
      <c r="D482" s="557" t="s">
        <v>306</v>
      </c>
      <c r="E482" s="359" t="s">
        <v>80</v>
      </c>
      <c r="F482" s="664">
        <v>203</v>
      </c>
      <c r="G482" s="664">
        <v>235</v>
      </c>
      <c r="H482" s="55">
        <v>250</v>
      </c>
      <c r="I482" s="25">
        <v>320</v>
      </c>
      <c r="J482" s="226">
        <v>311</v>
      </c>
      <c r="K482" s="55">
        <v>410</v>
      </c>
      <c r="L482" s="25">
        <v>410</v>
      </c>
      <c r="M482" s="998">
        <v>279.12</v>
      </c>
      <c r="N482" s="1007">
        <f t="shared" si="67"/>
        <v>68.0780487804878</v>
      </c>
    </row>
    <row r="483" spans="1:14" ht="15">
      <c r="A483" s="182">
        <v>625002</v>
      </c>
      <c r="B483" s="7"/>
      <c r="C483" s="709">
        <v>41</v>
      </c>
      <c r="D483" s="567" t="s">
        <v>306</v>
      </c>
      <c r="E483" s="359" t="s">
        <v>81</v>
      </c>
      <c r="F483" s="185">
        <v>2051</v>
      </c>
      <c r="G483" s="185">
        <v>2347</v>
      </c>
      <c r="H483" s="49">
        <v>2500</v>
      </c>
      <c r="I483" s="8">
        <v>3120</v>
      </c>
      <c r="J483" s="185">
        <v>3118</v>
      </c>
      <c r="K483" s="49">
        <v>4100</v>
      </c>
      <c r="L483" s="8">
        <v>4100</v>
      </c>
      <c r="M483" s="988">
        <v>2792.99</v>
      </c>
      <c r="N483" s="1015">
        <f t="shared" si="67"/>
        <v>68.12170731707317</v>
      </c>
    </row>
    <row r="484" spans="1:14" ht="15">
      <c r="A484" s="184">
        <v>625003</v>
      </c>
      <c r="B484" s="34"/>
      <c r="C484" s="725">
        <v>41</v>
      </c>
      <c r="D484" s="556" t="s">
        <v>306</v>
      </c>
      <c r="E484" s="359" t="s">
        <v>82</v>
      </c>
      <c r="F484" s="226">
        <v>117</v>
      </c>
      <c r="G484" s="226">
        <v>123</v>
      </c>
      <c r="H484" s="49">
        <v>150</v>
      </c>
      <c r="I484" s="8">
        <v>180</v>
      </c>
      <c r="J484" s="185">
        <v>178</v>
      </c>
      <c r="K484" s="49">
        <v>240</v>
      </c>
      <c r="L484" s="8">
        <v>240</v>
      </c>
      <c r="M484" s="988">
        <v>159.47</v>
      </c>
      <c r="N484" s="1007">
        <f t="shared" si="67"/>
        <v>66.44583333333334</v>
      </c>
    </row>
    <row r="485" spans="1:14" ht="15">
      <c r="A485" s="184">
        <v>625004</v>
      </c>
      <c r="B485" s="34"/>
      <c r="C485" s="89">
        <v>41</v>
      </c>
      <c r="D485" s="557" t="s">
        <v>306</v>
      </c>
      <c r="E485" s="359" t="s">
        <v>83</v>
      </c>
      <c r="F485" s="185">
        <v>439</v>
      </c>
      <c r="G485" s="185">
        <v>502</v>
      </c>
      <c r="H485" s="49">
        <v>550</v>
      </c>
      <c r="I485" s="8">
        <v>670</v>
      </c>
      <c r="J485" s="185">
        <v>668</v>
      </c>
      <c r="K485" s="49">
        <v>870</v>
      </c>
      <c r="L485" s="8">
        <v>870</v>
      </c>
      <c r="M485" s="988">
        <v>598.44</v>
      </c>
      <c r="N485" s="1015">
        <f t="shared" si="67"/>
        <v>68.78620689655173</v>
      </c>
    </row>
    <row r="486" spans="1:14" ht="15">
      <c r="A486" s="182">
        <v>625005</v>
      </c>
      <c r="B486" s="53"/>
      <c r="C486" s="40">
        <v>41</v>
      </c>
      <c r="D486" s="555" t="s">
        <v>306</v>
      </c>
      <c r="E486" s="579" t="s">
        <v>84</v>
      </c>
      <c r="F486" s="196">
        <v>146</v>
      </c>
      <c r="G486" s="196">
        <v>168</v>
      </c>
      <c r="H486" s="37">
        <v>200</v>
      </c>
      <c r="I486" s="13">
        <v>230</v>
      </c>
      <c r="J486" s="196">
        <v>220</v>
      </c>
      <c r="K486" s="37">
        <v>290</v>
      </c>
      <c r="L486" s="13">
        <v>290</v>
      </c>
      <c r="M486" s="1019">
        <v>199.44</v>
      </c>
      <c r="N486" s="1007">
        <f t="shared" si="67"/>
        <v>68.77241379310345</v>
      </c>
    </row>
    <row r="487" spans="1:14" ht="15">
      <c r="A487" s="192">
        <v>625007</v>
      </c>
      <c r="B487" s="33"/>
      <c r="C487" s="140">
        <v>41</v>
      </c>
      <c r="D487" s="558" t="s">
        <v>306</v>
      </c>
      <c r="E487" s="656" t="s">
        <v>85</v>
      </c>
      <c r="F487" s="225">
        <v>696</v>
      </c>
      <c r="G487" s="225">
        <v>796</v>
      </c>
      <c r="H487" s="561">
        <v>800</v>
      </c>
      <c r="I487" s="24">
        <v>1060</v>
      </c>
      <c r="J487" s="225">
        <v>1058</v>
      </c>
      <c r="K487" s="561">
        <v>1380</v>
      </c>
      <c r="L487" s="24">
        <v>1380</v>
      </c>
      <c r="M487" s="995">
        <v>947.45</v>
      </c>
      <c r="N487" s="1013">
        <f t="shared" si="67"/>
        <v>68.65579710144928</v>
      </c>
    </row>
    <row r="488" spans="1:14" ht="15">
      <c r="A488" s="177">
        <v>633</v>
      </c>
      <c r="B488" s="145"/>
      <c r="C488" s="145"/>
      <c r="D488" s="559"/>
      <c r="E488" s="577" t="s">
        <v>94</v>
      </c>
      <c r="F488" s="178">
        <f>SUM(F490:F496)</f>
        <v>457</v>
      </c>
      <c r="G488" s="178">
        <f>SUM(G489:G496)</f>
        <v>1465</v>
      </c>
      <c r="H488" s="5">
        <f>SUM(H490:H497)</f>
        <v>14465</v>
      </c>
      <c r="I488" s="4">
        <f>SUM(I489:I497)</f>
        <v>21038</v>
      </c>
      <c r="J488" s="178">
        <f>SUM(J489:J497)</f>
        <v>20720</v>
      </c>
      <c r="K488" s="5">
        <f>SUM(K489:K497)</f>
        <v>23535</v>
      </c>
      <c r="L488" s="4">
        <f>SUM(L489:L497)</f>
        <v>23535</v>
      </c>
      <c r="M488" s="990">
        <f>SUM(M490:M497)</f>
        <v>14121.97</v>
      </c>
      <c r="N488" s="1009">
        <f>(100/L488)*M488</f>
        <v>60.00412152113872</v>
      </c>
    </row>
    <row r="489" spans="1:14" ht="15">
      <c r="A489" s="217">
        <v>633001</v>
      </c>
      <c r="B489" s="696"/>
      <c r="C489" s="696">
        <v>41</v>
      </c>
      <c r="D489" s="566" t="s">
        <v>306</v>
      </c>
      <c r="E489" s="578" t="s">
        <v>422</v>
      </c>
      <c r="F489" s="194"/>
      <c r="G489" s="194">
        <v>1009</v>
      </c>
      <c r="H489" s="37"/>
      <c r="I489" s="13"/>
      <c r="J489" s="231"/>
      <c r="K489" s="37">
        <v>6000</v>
      </c>
      <c r="L489" s="13">
        <v>6000</v>
      </c>
      <c r="M489" s="1035"/>
      <c r="N489" s="1040">
        <f aca="true" t="shared" si="68" ref="N489:N497">(100/L489)*M489</f>
        <v>0</v>
      </c>
    </row>
    <row r="490" spans="1:14" ht="15">
      <c r="A490" s="184">
        <v>633003</v>
      </c>
      <c r="B490" s="7">
        <v>1</v>
      </c>
      <c r="C490" s="709">
        <v>41</v>
      </c>
      <c r="D490" s="567" t="s">
        <v>306</v>
      </c>
      <c r="E490" s="579" t="s">
        <v>307</v>
      </c>
      <c r="F490" s="183"/>
      <c r="G490" s="183"/>
      <c r="H490" s="184">
        <v>80</v>
      </c>
      <c r="I490" s="8">
        <v>230</v>
      </c>
      <c r="J490" s="255">
        <v>221</v>
      </c>
      <c r="K490" s="184">
        <v>120</v>
      </c>
      <c r="L490" s="8">
        <v>120</v>
      </c>
      <c r="M490" s="1073">
        <v>24.92</v>
      </c>
      <c r="N490" s="1006">
        <f t="shared" si="68"/>
        <v>20.76666666666667</v>
      </c>
    </row>
    <row r="491" spans="1:14" ht="15">
      <c r="A491" s="182">
        <v>633006</v>
      </c>
      <c r="B491" s="9">
        <v>1</v>
      </c>
      <c r="C491" s="14">
        <v>41</v>
      </c>
      <c r="D491" s="557" t="s">
        <v>306</v>
      </c>
      <c r="E491" s="359" t="s">
        <v>291</v>
      </c>
      <c r="F491" s="185">
        <v>24</v>
      </c>
      <c r="G491" s="185">
        <v>19</v>
      </c>
      <c r="H491" s="49">
        <v>50</v>
      </c>
      <c r="I491" s="8">
        <v>50</v>
      </c>
      <c r="J491" s="185"/>
      <c r="K491" s="49">
        <v>50</v>
      </c>
      <c r="L491" s="8">
        <v>50</v>
      </c>
      <c r="M491" s="988"/>
      <c r="N491" s="1006">
        <f t="shared" si="68"/>
        <v>0</v>
      </c>
    </row>
    <row r="492" spans="1:14" ht="15">
      <c r="A492" s="184">
        <v>633006</v>
      </c>
      <c r="B492" s="9">
        <v>3</v>
      </c>
      <c r="C492" s="709">
        <v>41</v>
      </c>
      <c r="D492" s="567" t="s">
        <v>306</v>
      </c>
      <c r="E492" s="359" t="s">
        <v>292</v>
      </c>
      <c r="F492" s="185">
        <v>183</v>
      </c>
      <c r="G492" s="185">
        <v>217</v>
      </c>
      <c r="H492" s="49">
        <v>150</v>
      </c>
      <c r="I492" s="8">
        <v>298</v>
      </c>
      <c r="J492" s="185">
        <v>297</v>
      </c>
      <c r="K492" s="49">
        <v>160</v>
      </c>
      <c r="L492" s="8">
        <v>160</v>
      </c>
      <c r="M492" s="988">
        <v>107.88</v>
      </c>
      <c r="N492" s="1006">
        <f t="shared" si="68"/>
        <v>67.425</v>
      </c>
    </row>
    <row r="493" spans="1:14" ht="15">
      <c r="A493" s="184">
        <v>633006</v>
      </c>
      <c r="B493" s="9">
        <v>4</v>
      </c>
      <c r="C493" s="14">
        <v>41</v>
      </c>
      <c r="D493" s="557" t="s">
        <v>306</v>
      </c>
      <c r="E493" s="579" t="s">
        <v>102</v>
      </c>
      <c r="F493" s="185">
        <v>14</v>
      </c>
      <c r="G493" s="185">
        <v>27</v>
      </c>
      <c r="H493" s="49">
        <v>20</v>
      </c>
      <c r="I493" s="8">
        <v>30</v>
      </c>
      <c r="J493" s="659">
        <v>27</v>
      </c>
      <c r="K493" s="49">
        <v>40</v>
      </c>
      <c r="L493" s="8">
        <v>40</v>
      </c>
      <c r="M493" s="1078">
        <v>13.67</v>
      </c>
      <c r="N493" s="1006">
        <f t="shared" si="68"/>
        <v>34.175</v>
      </c>
    </row>
    <row r="494" spans="1:14" ht="15">
      <c r="A494" s="184">
        <v>633006</v>
      </c>
      <c r="B494" s="9">
        <v>7</v>
      </c>
      <c r="C494" s="14">
        <v>41</v>
      </c>
      <c r="D494" s="557" t="s">
        <v>306</v>
      </c>
      <c r="E494" s="579" t="s">
        <v>498</v>
      </c>
      <c r="F494" s="185">
        <v>27</v>
      </c>
      <c r="G494" s="185"/>
      <c r="H494" s="49">
        <v>50</v>
      </c>
      <c r="I494" s="8">
        <v>50</v>
      </c>
      <c r="J494" s="185"/>
      <c r="K494" s="49">
        <v>50</v>
      </c>
      <c r="L494" s="8">
        <v>50</v>
      </c>
      <c r="M494" s="988"/>
      <c r="N494" s="1006">
        <f t="shared" si="68"/>
        <v>0</v>
      </c>
    </row>
    <row r="495" spans="1:14" ht="15">
      <c r="A495" s="184">
        <v>633006</v>
      </c>
      <c r="B495" s="9">
        <v>10</v>
      </c>
      <c r="C495" s="14">
        <v>41</v>
      </c>
      <c r="D495" s="557" t="s">
        <v>306</v>
      </c>
      <c r="E495" s="359" t="s">
        <v>308</v>
      </c>
      <c r="F495" s="185">
        <v>66</v>
      </c>
      <c r="G495" s="185"/>
      <c r="H495" s="49">
        <v>50</v>
      </c>
      <c r="I495" s="8">
        <v>50</v>
      </c>
      <c r="J495" s="185"/>
      <c r="K495" s="49">
        <v>50</v>
      </c>
      <c r="L495" s="8">
        <v>50</v>
      </c>
      <c r="M495" s="988"/>
      <c r="N495" s="1006">
        <f t="shared" si="68"/>
        <v>0</v>
      </c>
    </row>
    <row r="496" spans="1:14" ht="15">
      <c r="A496" s="184">
        <v>633010</v>
      </c>
      <c r="B496" s="9"/>
      <c r="C496" s="14">
        <v>41</v>
      </c>
      <c r="D496" s="557" t="s">
        <v>306</v>
      </c>
      <c r="E496" s="359" t="s">
        <v>309</v>
      </c>
      <c r="F496" s="185">
        <v>143</v>
      </c>
      <c r="G496" s="185">
        <v>193</v>
      </c>
      <c r="H496" s="49">
        <v>65</v>
      </c>
      <c r="I496" s="8">
        <v>330</v>
      </c>
      <c r="J496" s="189">
        <v>325</v>
      </c>
      <c r="K496" s="49">
        <v>65</v>
      </c>
      <c r="L496" s="8">
        <v>65</v>
      </c>
      <c r="M496" s="1073"/>
      <c r="N496" s="1007">
        <f t="shared" si="68"/>
        <v>0</v>
      </c>
    </row>
    <row r="497" spans="1:14" ht="15">
      <c r="A497" s="186">
        <v>633011</v>
      </c>
      <c r="B497" s="11"/>
      <c r="C497" s="782" t="s">
        <v>450</v>
      </c>
      <c r="D497" s="554"/>
      <c r="E497" s="574" t="s">
        <v>442</v>
      </c>
      <c r="F497" s="187"/>
      <c r="G497" s="187">
        <v>15812</v>
      </c>
      <c r="H497" s="83">
        <v>14000</v>
      </c>
      <c r="I497" s="10">
        <v>20000</v>
      </c>
      <c r="J497" s="236">
        <v>19850</v>
      </c>
      <c r="K497" s="83">
        <v>17000</v>
      </c>
      <c r="L497" s="10">
        <v>17000</v>
      </c>
      <c r="M497" s="1079">
        <v>13975.5</v>
      </c>
      <c r="N497" s="1013">
        <f t="shared" si="68"/>
        <v>82.20882352941176</v>
      </c>
    </row>
    <row r="498" spans="1:14" ht="15">
      <c r="A498" s="177">
        <v>635</v>
      </c>
      <c r="B498" s="3"/>
      <c r="C498" s="145"/>
      <c r="D498" s="559"/>
      <c r="E498" s="577" t="s">
        <v>126</v>
      </c>
      <c r="F498" s="178">
        <f>SUM(F499:F500)</f>
        <v>842</v>
      </c>
      <c r="G498" s="178">
        <f>SUM(G499:G500)</f>
        <v>617</v>
      </c>
      <c r="H498" s="5">
        <f>H499+H500</f>
        <v>460</v>
      </c>
      <c r="I498" s="4">
        <f>I499+I500</f>
        <v>1600</v>
      </c>
      <c r="J498" s="178">
        <f>J500+J499</f>
        <v>1507</v>
      </c>
      <c r="K498" s="5">
        <f>K499+K500</f>
        <v>600</v>
      </c>
      <c r="L498" s="4">
        <f>L499+L500</f>
        <v>600</v>
      </c>
      <c r="M498" s="990">
        <f>M500+M499</f>
        <v>0</v>
      </c>
      <c r="N498" s="1009">
        <f>(100/L498)*M498</f>
        <v>0</v>
      </c>
    </row>
    <row r="499" spans="1:14" ht="15">
      <c r="A499" s="193">
        <v>635004</v>
      </c>
      <c r="B499" s="23">
        <v>5</v>
      </c>
      <c r="C499" s="696">
        <v>41</v>
      </c>
      <c r="D499" s="566" t="s">
        <v>306</v>
      </c>
      <c r="E499" s="578" t="s">
        <v>310</v>
      </c>
      <c r="F499" s="194">
        <v>206</v>
      </c>
      <c r="G499" s="194">
        <v>617</v>
      </c>
      <c r="H499" s="54">
        <v>110</v>
      </c>
      <c r="I499" s="22">
        <v>500</v>
      </c>
      <c r="J499" s="659">
        <v>498</v>
      </c>
      <c r="K499" s="54">
        <v>250</v>
      </c>
      <c r="L499" s="22">
        <v>250</v>
      </c>
      <c r="M499" s="1080"/>
      <c r="N499" s="1040">
        <f>(100/L499)*M499</f>
        <v>0</v>
      </c>
    </row>
    <row r="500" spans="1:14" ht="15">
      <c r="A500" s="186">
        <v>635004</v>
      </c>
      <c r="B500" s="11">
        <v>6</v>
      </c>
      <c r="C500" s="219">
        <v>41</v>
      </c>
      <c r="D500" s="554" t="s">
        <v>306</v>
      </c>
      <c r="E500" s="574" t="s">
        <v>311</v>
      </c>
      <c r="F500" s="187">
        <v>636</v>
      </c>
      <c r="G500" s="187"/>
      <c r="H500" s="83">
        <v>350</v>
      </c>
      <c r="I500" s="10">
        <v>1100</v>
      </c>
      <c r="J500" s="225">
        <v>1009</v>
      </c>
      <c r="K500" s="83">
        <v>350</v>
      </c>
      <c r="L500" s="10">
        <v>350</v>
      </c>
      <c r="M500" s="995"/>
      <c r="N500" s="1011">
        <f>(100/L500)*M500</f>
        <v>0</v>
      </c>
    </row>
    <row r="501" spans="1:14" ht="15">
      <c r="A501" s="207">
        <v>637</v>
      </c>
      <c r="B501" s="3"/>
      <c r="C501" s="145"/>
      <c r="D501" s="559"/>
      <c r="E501" s="577" t="s">
        <v>138</v>
      </c>
      <c r="F501" s="178">
        <f>SUM(F504:F507)</f>
        <v>390</v>
      </c>
      <c r="G501" s="178">
        <f aca="true" t="shared" si="69" ref="G501:M501">SUM(G502:G507)</f>
        <v>655</v>
      </c>
      <c r="H501" s="5">
        <f t="shared" si="69"/>
        <v>840</v>
      </c>
      <c r="I501" s="4">
        <f t="shared" si="69"/>
        <v>1160</v>
      </c>
      <c r="J501" s="178">
        <f t="shared" si="69"/>
        <v>1105</v>
      </c>
      <c r="K501" s="5">
        <f t="shared" si="69"/>
        <v>2110</v>
      </c>
      <c r="L501" s="4">
        <f t="shared" si="69"/>
        <v>2110</v>
      </c>
      <c r="M501" s="990">
        <f t="shared" si="69"/>
        <v>1004.4</v>
      </c>
      <c r="N501" s="1009">
        <f>(100/L501)*M501</f>
        <v>47.60189573459715</v>
      </c>
    </row>
    <row r="502" spans="1:14" ht="15">
      <c r="A502" s="184">
        <v>637004</v>
      </c>
      <c r="B502" s="9"/>
      <c r="C502" s="14">
        <v>41</v>
      </c>
      <c r="D502" s="557" t="s">
        <v>306</v>
      </c>
      <c r="E502" s="359" t="s">
        <v>312</v>
      </c>
      <c r="F502" s="185">
        <v>231</v>
      </c>
      <c r="G502" s="185">
        <v>317</v>
      </c>
      <c r="H502" s="49">
        <v>500</v>
      </c>
      <c r="I502" s="8">
        <v>530</v>
      </c>
      <c r="J502" s="185">
        <v>528</v>
      </c>
      <c r="K502" s="184">
        <v>500</v>
      </c>
      <c r="L502" s="49">
        <v>500</v>
      </c>
      <c r="M502" s="993">
        <v>276</v>
      </c>
      <c r="N502" s="1013">
        <f>(100/L502)*M502</f>
        <v>55.2</v>
      </c>
    </row>
    <row r="503" spans="1:14" ht="15">
      <c r="A503" s="195">
        <v>637006</v>
      </c>
      <c r="B503" s="16"/>
      <c r="C503" s="221">
        <v>41</v>
      </c>
      <c r="D503" s="555" t="s">
        <v>306</v>
      </c>
      <c r="E503" s="603" t="s">
        <v>417</v>
      </c>
      <c r="F503" s="196"/>
      <c r="G503" s="196"/>
      <c r="H503" s="37"/>
      <c r="I503" s="13">
        <v>100</v>
      </c>
      <c r="J503" s="196">
        <v>60</v>
      </c>
      <c r="K503" s="195"/>
      <c r="L503" s="798"/>
      <c r="M503" s="1081"/>
      <c r="N503" s="1085"/>
    </row>
    <row r="504" spans="1:14" ht="15">
      <c r="A504" s="184">
        <v>637006</v>
      </c>
      <c r="B504" s="9"/>
      <c r="C504" s="14">
        <v>41</v>
      </c>
      <c r="D504" s="557" t="s">
        <v>306</v>
      </c>
      <c r="E504" s="359" t="s">
        <v>459</v>
      </c>
      <c r="F504" s="185"/>
      <c r="G504" s="185">
        <v>20</v>
      </c>
      <c r="H504" s="49"/>
      <c r="I504" s="8"/>
      <c r="J504" s="185"/>
      <c r="K504" s="184"/>
      <c r="L504" s="49"/>
      <c r="M504" s="993"/>
      <c r="N504" s="1048"/>
    </row>
    <row r="505" spans="1:14" ht="15">
      <c r="A505" s="184">
        <v>637012</v>
      </c>
      <c r="B505" s="16"/>
      <c r="C505" s="14">
        <v>41</v>
      </c>
      <c r="D505" s="557" t="s">
        <v>306</v>
      </c>
      <c r="E505" s="359" t="s">
        <v>244</v>
      </c>
      <c r="F505" s="817"/>
      <c r="G505" s="185">
        <v>50</v>
      </c>
      <c r="H505" s="184"/>
      <c r="I505" s="8">
        <v>10</v>
      </c>
      <c r="J505" s="196">
        <v>7</v>
      </c>
      <c r="K505" s="182"/>
      <c r="L505" s="37"/>
      <c r="M505" s="994"/>
      <c r="N505" s="1048"/>
    </row>
    <row r="506" spans="1:14" ht="15">
      <c r="A506" s="195">
        <v>637014</v>
      </c>
      <c r="B506" s="9"/>
      <c r="C506" s="709">
        <v>41</v>
      </c>
      <c r="D506" s="567" t="s">
        <v>306</v>
      </c>
      <c r="E506" s="579" t="s">
        <v>153</v>
      </c>
      <c r="F506" s="196">
        <v>205</v>
      </c>
      <c r="G506" s="196">
        <v>62</v>
      </c>
      <c r="H506" s="37">
        <v>80</v>
      </c>
      <c r="I506" s="6">
        <v>260</v>
      </c>
      <c r="J506" s="665">
        <v>252</v>
      </c>
      <c r="K506" s="55">
        <v>1170</v>
      </c>
      <c r="L506" s="25">
        <v>1170</v>
      </c>
      <c r="M506" s="1082">
        <v>479.9</v>
      </c>
      <c r="N506" s="1013">
        <f>(100/L506)*M506</f>
        <v>41.01709401709402</v>
      </c>
    </row>
    <row r="507" spans="1:14" ht="15">
      <c r="A507" s="192">
        <v>637016</v>
      </c>
      <c r="B507" s="7"/>
      <c r="C507" s="219">
        <v>41</v>
      </c>
      <c r="D507" s="554" t="s">
        <v>306</v>
      </c>
      <c r="E507" s="574" t="s">
        <v>157</v>
      </c>
      <c r="F507" s="225">
        <v>185</v>
      </c>
      <c r="G507" s="225">
        <v>206</v>
      </c>
      <c r="H507" s="561">
        <v>260</v>
      </c>
      <c r="I507" s="6">
        <v>260</v>
      </c>
      <c r="J507" s="225">
        <v>258</v>
      </c>
      <c r="K507" s="561">
        <v>440</v>
      </c>
      <c r="L507" s="24">
        <v>440</v>
      </c>
      <c r="M507" s="995">
        <v>248.5</v>
      </c>
      <c r="N507" s="1013">
        <f>(100/L507)*M507</f>
        <v>56.47727272727273</v>
      </c>
    </row>
    <row r="508" spans="1:14" ht="15">
      <c r="A508" s="207">
        <v>642</v>
      </c>
      <c r="B508" s="3"/>
      <c r="C508" s="707"/>
      <c r="D508" s="554"/>
      <c r="E508" s="600" t="s">
        <v>276</v>
      </c>
      <c r="F508" s="178">
        <v>88</v>
      </c>
      <c r="G508" s="178">
        <v>88</v>
      </c>
      <c r="H508" s="5">
        <v>88</v>
      </c>
      <c r="I508" s="4">
        <v>88</v>
      </c>
      <c r="J508" s="178">
        <v>53</v>
      </c>
      <c r="K508" s="5">
        <f>K509</f>
        <v>88</v>
      </c>
      <c r="L508" s="4">
        <f>L509</f>
        <v>88</v>
      </c>
      <c r="M508" s="990">
        <f>M509</f>
        <v>52.5</v>
      </c>
      <c r="N508" s="1009">
        <f>(100/L508)*M508</f>
        <v>59.659090909090914</v>
      </c>
    </row>
    <row r="509" spans="1:14" ht="15">
      <c r="A509" s="217">
        <v>642011</v>
      </c>
      <c r="B509" s="105"/>
      <c r="C509" s="712">
        <v>41</v>
      </c>
      <c r="D509" s="586" t="s">
        <v>306</v>
      </c>
      <c r="E509" s="359" t="s">
        <v>279</v>
      </c>
      <c r="F509" s="180">
        <v>88</v>
      </c>
      <c r="G509" s="180">
        <v>88</v>
      </c>
      <c r="H509" s="118">
        <v>88</v>
      </c>
      <c r="I509" s="96">
        <v>88</v>
      </c>
      <c r="J509" s="196">
        <v>53</v>
      </c>
      <c r="K509" s="118">
        <v>88</v>
      </c>
      <c r="L509" s="96">
        <v>88</v>
      </c>
      <c r="M509" s="994">
        <v>52.5</v>
      </c>
      <c r="N509" s="1013">
        <f>(100/L509)*M509</f>
        <v>59.659090909090914</v>
      </c>
    </row>
    <row r="510" spans="1:14" ht="15.75" thickBot="1">
      <c r="A510" s="212"/>
      <c r="B510" s="98"/>
      <c r="C510" s="714"/>
      <c r="D510" s="588"/>
      <c r="E510" s="591"/>
      <c r="F510" s="350"/>
      <c r="G510" s="350"/>
      <c r="H510" s="108"/>
      <c r="I510" s="99"/>
      <c r="J510" s="259"/>
      <c r="K510" s="108"/>
      <c r="L510" s="99"/>
      <c r="M510" s="1077"/>
      <c r="N510" s="1084"/>
    </row>
    <row r="511" spans="1:14" ht="15.75" thickBot="1">
      <c r="A511" s="71" t="s">
        <v>313</v>
      </c>
      <c r="B511" s="18"/>
      <c r="C511" s="706"/>
      <c r="D511" s="553"/>
      <c r="E511" s="59" t="s">
        <v>355</v>
      </c>
      <c r="F511" s="19">
        <f>F512+F514</f>
        <v>21224</v>
      </c>
      <c r="G511" s="19">
        <f>G512+G514</f>
        <v>56538</v>
      </c>
      <c r="H511" s="72">
        <v>48380</v>
      </c>
      <c r="I511" s="70">
        <v>48380</v>
      </c>
      <c r="J511" s="19">
        <f>J512+J514</f>
        <v>38639</v>
      </c>
      <c r="K511" s="72">
        <f>K512+K514</f>
        <v>81500</v>
      </c>
      <c r="L511" s="70">
        <f>L512+L514</f>
        <v>81500</v>
      </c>
      <c r="M511" s="1016">
        <f>M512+M514</f>
        <v>63247.86</v>
      </c>
      <c r="N511" s="1050">
        <f aca="true" t="shared" si="70" ref="N511:N516">(100/L511)*M511</f>
        <v>77.60473619631902</v>
      </c>
    </row>
    <row r="512" spans="1:14" ht="15">
      <c r="A512" s="278">
        <v>637</v>
      </c>
      <c r="B512" s="101"/>
      <c r="C512" s="151"/>
      <c r="D512" s="584"/>
      <c r="E512" s="585" t="s">
        <v>138</v>
      </c>
      <c r="F512" s="230">
        <v>1068</v>
      </c>
      <c r="G512" s="230">
        <v>1355</v>
      </c>
      <c r="H512" s="113">
        <v>1300</v>
      </c>
      <c r="I512" s="104">
        <v>1300</v>
      </c>
      <c r="J512" s="230">
        <v>1198</v>
      </c>
      <c r="K512" s="113">
        <f>K513</f>
        <v>1300</v>
      </c>
      <c r="L512" s="104">
        <f>L513</f>
        <v>1300</v>
      </c>
      <c r="M512" s="1017">
        <f>M513</f>
        <v>1055.6</v>
      </c>
      <c r="N512" s="1009">
        <f t="shared" si="70"/>
        <v>81.2</v>
      </c>
    </row>
    <row r="513" spans="1:14" ht="15">
      <c r="A513" s="179">
        <v>637001</v>
      </c>
      <c r="B513" s="78"/>
      <c r="C513" s="120">
        <v>41</v>
      </c>
      <c r="D513" s="559" t="s">
        <v>314</v>
      </c>
      <c r="E513" s="587" t="s">
        <v>315</v>
      </c>
      <c r="F513" s="180">
        <v>1068</v>
      </c>
      <c r="G513" s="180">
        <v>1355</v>
      </c>
      <c r="H513" s="80">
        <v>1300</v>
      </c>
      <c r="I513" s="81">
        <v>1300</v>
      </c>
      <c r="J513" s="196">
        <v>1198</v>
      </c>
      <c r="K513" s="80">
        <v>1300</v>
      </c>
      <c r="L513" s="13">
        <v>1300</v>
      </c>
      <c r="M513" s="991">
        <v>1055.6</v>
      </c>
      <c r="N513" s="1007">
        <f t="shared" si="70"/>
        <v>81.2</v>
      </c>
    </row>
    <row r="514" spans="1:14" ht="15">
      <c r="A514" s="207">
        <v>642</v>
      </c>
      <c r="B514" s="3"/>
      <c r="C514" s="707"/>
      <c r="D514" s="554"/>
      <c r="E514" s="577" t="s">
        <v>394</v>
      </c>
      <c r="F514" s="178">
        <f>SUM(F515:F516)</f>
        <v>20156</v>
      </c>
      <c r="G514" s="178">
        <f>SUM(G515:G516)</f>
        <v>55183</v>
      </c>
      <c r="H514" s="5">
        <v>47080</v>
      </c>
      <c r="I514" s="4">
        <v>47080</v>
      </c>
      <c r="J514" s="178">
        <f>SUM(J515:J516)</f>
        <v>37441</v>
      </c>
      <c r="K514" s="142">
        <f>K515+K516</f>
        <v>80200</v>
      </c>
      <c r="L514" s="4">
        <f>L515+L516</f>
        <v>80200</v>
      </c>
      <c r="M514" s="990">
        <f>M515+M516</f>
        <v>62192.26</v>
      </c>
      <c r="N514" s="1009">
        <f t="shared" si="70"/>
        <v>77.54645885286783</v>
      </c>
    </row>
    <row r="515" spans="1:14" ht="15">
      <c r="A515" s="193">
        <v>642002</v>
      </c>
      <c r="B515" s="23"/>
      <c r="C515" s="221">
        <v>41</v>
      </c>
      <c r="D515" s="555" t="s">
        <v>395</v>
      </c>
      <c r="E515" s="603" t="s">
        <v>396</v>
      </c>
      <c r="F515" s="196">
        <v>19908</v>
      </c>
      <c r="G515" s="196">
        <v>54853</v>
      </c>
      <c r="H515" s="37">
        <v>45980</v>
      </c>
      <c r="I515" s="13">
        <v>45980</v>
      </c>
      <c r="J515" s="196">
        <v>36484</v>
      </c>
      <c r="K515" s="193">
        <v>78900</v>
      </c>
      <c r="L515" s="22">
        <v>78900</v>
      </c>
      <c r="M515" s="987">
        <v>61367</v>
      </c>
      <c r="N515" s="1007">
        <f t="shared" si="70"/>
        <v>77.77820025348542</v>
      </c>
    </row>
    <row r="516" spans="1:14" ht="15">
      <c r="A516" s="195">
        <v>642005</v>
      </c>
      <c r="B516" s="33"/>
      <c r="C516" s="140">
        <v>41</v>
      </c>
      <c r="D516" s="558" t="s">
        <v>395</v>
      </c>
      <c r="E516" s="590" t="s">
        <v>397</v>
      </c>
      <c r="F516" s="226">
        <v>248</v>
      </c>
      <c r="G516" s="226">
        <v>330</v>
      </c>
      <c r="H516" s="561">
        <v>1100</v>
      </c>
      <c r="I516" s="25">
        <v>1100</v>
      </c>
      <c r="J516" s="225">
        <v>957</v>
      </c>
      <c r="K516" s="55">
        <v>1300</v>
      </c>
      <c r="L516" s="13">
        <v>1300</v>
      </c>
      <c r="M516" s="1019">
        <v>825.26</v>
      </c>
      <c r="N516" s="1006">
        <f t="shared" si="70"/>
        <v>63.48153846153846</v>
      </c>
    </row>
    <row r="517" spans="1:14" ht="15.75" thickBot="1">
      <c r="A517" s="212"/>
      <c r="B517" s="28"/>
      <c r="C517" s="711"/>
      <c r="D517" s="583"/>
      <c r="E517" s="625"/>
      <c r="F517" s="241"/>
      <c r="G517" s="241"/>
      <c r="H517" s="29"/>
      <c r="I517" s="99"/>
      <c r="J517" s="259"/>
      <c r="K517" s="108"/>
      <c r="L517" s="99"/>
      <c r="M517" s="259"/>
      <c r="N517" s="1084"/>
    </row>
    <row r="518" spans="1:14" ht="15.75" thickBot="1">
      <c r="A518" s="199" t="s">
        <v>356</v>
      </c>
      <c r="B518" s="18"/>
      <c r="C518" s="706"/>
      <c r="D518" s="553"/>
      <c r="E518" s="59" t="s">
        <v>316</v>
      </c>
      <c r="F518" s="262">
        <f>F520+F531+F534+F519+F529</f>
        <v>33592</v>
      </c>
      <c r="G518" s="262">
        <f>G520+G531+G534+G519+G529</f>
        <v>55233</v>
      </c>
      <c r="H518" s="666">
        <f aca="true" t="shared" si="71" ref="H518:M518">H519+H520+H529+H531+H534</f>
        <v>44170</v>
      </c>
      <c r="I518" s="146">
        <f t="shared" si="71"/>
        <v>44170</v>
      </c>
      <c r="J518" s="262">
        <f t="shared" si="71"/>
        <v>36672</v>
      </c>
      <c r="K518" s="666">
        <f t="shared" si="71"/>
        <v>36610</v>
      </c>
      <c r="L518" s="146">
        <f t="shared" si="71"/>
        <v>30610</v>
      </c>
      <c r="M518" s="1086">
        <f t="shared" si="71"/>
        <v>19466.550000000003</v>
      </c>
      <c r="N518" s="1050">
        <f>(100/L518)*M518</f>
        <v>63.59539366220191</v>
      </c>
    </row>
    <row r="519" spans="1:14" ht="15">
      <c r="A519" s="278">
        <v>611000</v>
      </c>
      <c r="B519" s="101"/>
      <c r="C519" s="151">
        <v>41</v>
      </c>
      <c r="D519" s="738">
        <v>42777</v>
      </c>
      <c r="E519" s="585" t="s">
        <v>76</v>
      </c>
      <c r="F519" s="230">
        <v>19927</v>
      </c>
      <c r="G519" s="230">
        <v>35549</v>
      </c>
      <c r="H519" s="113">
        <v>27000</v>
      </c>
      <c r="I519" s="104">
        <v>27000</v>
      </c>
      <c r="J519" s="230">
        <v>23470</v>
      </c>
      <c r="K519" s="113">
        <v>24000</v>
      </c>
      <c r="L519" s="104">
        <v>18000</v>
      </c>
      <c r="M519" s="1017">
        <v>13209.52</v>
      </c>
      <c r="N519" s="1009">
        <f>(100/L519)*M519</f>
        <v>73.38622222222223</v>
      </c>
    </row>
    <row r="520" spans="1:14" ht="15">
      <c r="A520" s="215">
        <v>62</v>
      </c>
      <c r="B520" s="74"/>
      <c r="C520" s="707"/>
      <c r="D520" s="559"/>
      <c r="E520" s="577" t="s">
        <v>77</v>
      </c>
      <c r="F520" s="233">
        <f aca="true" t="shared" si="72" ref="F520:M520">SUM(F521:F528)</f>
        <v>6593</v>
      </c>
      <c r="G520" s="233">
        <f t="shared" si="72"/>
        <v>11780</v>
      </c>
      <c r="H520" s="75">
        <f t="shared" si="72"/>
        <v>9670</v>
      </c>
      <c r="I520" s="75">
        <f t="shared" si="72"/>
        <v>9670</v>
      </c>
      <c r="J520" s="233">
        <f t="shared" si="72"/>
        <v>8075</v>
      </c>
      <c r="K520" s="75">
        <f t="shared" si="72"/>
        <v>8410</v>
      </c>
      <c r="L520" s="75">
        <f t="shared" si="72"/>
        <v>8410</v>
      </c>
      <c r="M520" s="985">
        <f t="shared" si="72"/>
        <v>4651.54</v>
      </c>
      <c r="N520" s="1009">
        <f>(100/L520)*M520</f>
        <v>55.30963139120095</v>
      </c>
    </row>
    <row r="521" spans="1:14" ht="15">
      <c r="A521" s="193">
        <v>621000</v>
      </c>
      <c r="B521" s="23"/>
      <c r="C521" s="696">
        <v>41</v>
      </c>
      <c r="D521" s="566" t="s">
        <v>317</v>
      </c>
      <c r="E521" s="579" t="s">
        <v>78</v>
      </c>
      <c r="F521" s="194">
        <v>1028</v>
      </c>
      <c r="G521" s="194">
        <v>1744</v>
      </c>
      <c r="H521" s="118">
        <v>1000</v>
      </c>
      <c r="I521" s="96">
        <v>1300</v>
      </c>
      <c r="J521" s="194">
        <v>1261</v>
      </c>
      <c r="K521" s="118">
        <v>800</v>
      </c>
      <c r="L521" s="96">
        <v>800</v>
      </c>
      <c r="M521" s="1035">
        <v>760.44</v>
      </c>
      <c r="N521" s="1007">
        <f aca="true" t="shared" si="73" ref="N521:N535">(100/L521)*M521</f>
        <v>95.055</v>
      </c>
    </row>
    <row r="522" spans="1:14" ht="15">
      <c r="A522" s="184">
        <v>623000</v>
      </c>
      <c r="B522" s="9"/>
      <c r="C522" s="14">
        <v>41</v>
      </c>
      <c r="D522" s="557" t="s">
        <v>317</v>
      </c>
      <c r="E522" s="359" t="s">
        <v>79</v>
      </c>
      <c r="F522" s="226">
        <v>724</v>
      </c>
      <c r="G522" s="226">
        <v>1573</v>
      </c>
      <c r="H522" s="49">
        <v>1700</v>
      </c>
      <c r="I522" s="8">
        <v>1400</v>
      </c>
      <c r="J522" s="185">
        <v>954</v>
      </c>
      <c r="K522" s="49">
        <v>1600</v>
      </c>
      <c r="L522" s="8">
        <v>1600</v>
      </c>
      <c r="M522" s="988">
        <v>570.5</v>
      </c>
      <c r="N522" s="1007">
        <f t="shared" si="73"/>
        <v>35.65625</v>
      </c>
    </row>
    <row r="523" spans="1:14" ht="15">
      <c r="A523" s="184">
        <v>625001</v>
      </c>
      <c r="B523" s="9"/>
      <c r="C523" s="709">
        <v>41</v>
      </c>
      <c r="D523" s="567" t="s">
        <v>317</v>
      </c>
      <c r="E523" s="359" t="s">
        <v>80</v>
      </c>
      <c r="F523" s="226">
        <v>273</v>
      </c>
      <c r="G523" s="226">
        <v>489</v>
      </c>
      <c r="H523" s="37">
        <v>420</v>
      </c>
      <c r="I523" s="13">
        <v>420</v>
      </c>
      <c r="J523" s="196">
        <v>331</v>
      </c>
      <c r="K523" s="37">
        <v>340</v>
      </c>
      <c r="L523" s="13">
        <v>340</v>
      </c>
      <c r="M523" s="1019">
        <v>186.33</v>
      </c>
      <c r="N523" s="1007">
        <f t="shared" si="73"/>
        <v>54.8029411764706</v>
      </c>
    </row>
    <row r="524" spans="1:14" ht="15">
      <c r="A524" s="184">
        <v>625002</v>
      </c>
      <c r="B524" s="9"/>
      <c r="C524" s="14">
        <v>41</v>
      </c>
      <c r="D524" s="557" t="s">
        <v>317</v>
      </c>
      <c r="E524" s="359" t="s">
        <v>81</v>
      </c>
      <c r="F524" s="226">
        <v>2727</v>
      </c>
      <c r="G524" s="226">
        <v>4896</v>
      </c>
      <c r="H524" s="55">
        <v>3800</v>
      </c>
      <c r="I524" s="25">
        <v>3800</v>
      </c>
      <c r="J524" s="226">
        <v>3320</v>
      </c>
      <c r="K524" s="55">
        <v>3360</v>
      </c>
      <c r="L524" s="25">
        <v>3360</v>
      </c>
      <c r="M524" s="998">
        <v>1863.32</v>
      </c>
      <c r="N524" s="1007">
        <f t="shared" si="73"/>
        <v>55.455952380952375</v>
      </c>
    </row>
    <row r="525" spans="1:14" ht="15">
      <c r="A525" s="182">
        <v>625003</v>
      </c>
      <c r="B525" s="7"/>
      <c r="C525" s="709">
        <v>41</v>
      </c>
      <c r="D525" s="567" t="s">
        <v>317</v>
      </c>
      <c r="E525" s="579" t="s">
        <v>82</v>
      </c>
      <c r="F525" s="226">
        <v>156</v>
      </c>
      <c r="G525" s="226">
        <v>257</v>
      </c>
      <c r="H525" s="55">
        <v>250</v>
      </c>
      <c r="I525" s="25">
        <v>250</v>
      </c>
      <c r="J525" s="226">
        <v>190</v>
      </c>
      <c r="K525" s="55">
        <v>200</v>
      </c>
      <c r="L525" s="25">
        <v>200</v>
      </c>
      <c r="M525" s="998">
        <v>106.47</v>
      </c>
      <c r="N525" s="1007">
        <f t="shared" si="73"/>
        <v>53.235</v>
      </c>
    </row>
    <row r="526" spans="1:14" ht="15">
      <c r="A526" s="184">
        <v>625004</v>
      </c>
      <c r="B526" s="9"/>
      <c r="C526" s="14">
        <v>41</v>
      </c>
      <c r="D526" s="557" t="s">
        <v>317</v>
      </c>
      <c r="E526" s="359" t="s">
        <v>83</v>
      </c>
      <c r="F526" s="185">
        <v>560</v>
      </c>
      <c r="G526" s="185">
        <v>928</v>
      </c>
      <c r="H526" s="49">
        <v>900</v>
      </c>
      <c r="I526" s="8">
        <v>900</v>
      </c>
      <c r="J526" s="185">
        <v>669</v>
      </c>
      <c r="K526" s="49">
        <v>720</v>
      </c>
      <c r="L526" s="8">
        <v>720</v>
      </c>
      <c r="M526" s="988">
        <v>399.27</v>
      </c>
      <c r="N526" s="1007">
        <f t="shared" si="73"/>
        <v>55.454166666666666</v>
      </c>
    </row>
    <row r="527" spans="1:14" ht="15">
      <c r="A527" s="184">
        <v>625005</v>
      </c>
      <c r="B527" s="9"/>
      <c r="C527" s="14">
        <v>41</v>
      </c>
      <c r="D527" s="557" t="s">
        <v>317</v>
      </c>
      <c r="E527" s="359" t="s">
        <v>84</v>
      </c>
      <c r="F527" s="185">
        <v>187</v>
      </c>
      <c r="G527" s="185">
        <v>297</v>
      </c>
      <c r="H527" s="94">
        <v>300</v>
      </c>
      <c r="I527" s="6">
        <v>300</v>
      </c>
      <c r="J527" s="183">
        <v>223</v>
      </c>
      <c r="K527" s="94">
        <v>240</v>
      </c>
      <c r="L527" s="6">
        <v>240</v>
      </c>
      <c r="M527" s="992">
        <v>133.08</v>
      </c>
      <c r="N527" s="1007">
        <f t="shared" si="73"/>
        <v>55.45000000000001</v>
      </c>
    </row>
    <row r="528" spans="1:14" ht="15">
      <c r="A528" s="192">
        <v>625007</v>
      </c>
      <c r="B528" s="33"/>
      <c r="C528" s="219">
        <v>41</v>
      </c>
      <c r="D528" s="554" t="s">
        <v>317</v>
      </c>
      <c r="E528" s="656" t="s">
        <v>85</v>
      </c>
      <c r="F528" s="196">
        <v>938</v>
      </c>
      <c r="G528" s="196">
        <v>1596</v>
      </c>
      <c r="H528" s="561">
        <v>1300</v>
      </c>
      <c r="I528" s="24">
        <v>1300</v>
      </c>
      <c r="J528" s="225">
        <v>1127</v>
      </c>
      <c r="K528" s="561">
        <v>1150</v>
      </c>
      <c r="L528" s="24">
        <v>1150</v>
      </c>
      <c r="M528" s="995">
        <v>632.13</v>
      </c>
      <c r="N528" s="1007">
        <f t="shared" si="73"/>
        <v>54.96782608695652</v>
      </c>
    </row>
    <row r="529" spans="1:14" ht="15">
      <c r="A529" s="177">
        <v>633</v>
      </c>
      <c r="B529" s="145"/>
      <c r="C529" s="145"/>
      <c r="D529" s="559"/>
      <c r="E529" s="577" t="s">
        <v>94</v>
      </c>
      <c r="F529" s="178">
        <v>71</v>
      </c>
      <c r="G529" s="178">
        <v>85</v>
      </c>
      <c r="H529" s="5">
        <v>200</v>
      </c>
      <c r="I529" s="4">
        <v>200</v>
      </c>
      <c r="J529" s="178"/>
      <c r="K529" s="5">
        <f>K530</f>
        <v>200</v>
      </c>
      <c r="L529" s="4">
        <f>L530</f>
        <v>200</v>
      </c>
      <c r="M529" s="990">
        <f>M530</f>
        <v>0</v>
      </c>
      <c r="N529" s="1009">
        <f t="shared" si="73"/>
        <v>0</v>
      </c>
    </row>
    <row r="530" spans="1:14" ht="15">
      <c r="A530" s="179">
        <v>633006</v>
      </c>
      <c r="B530" s="120">
        <v>3</v>
      </c>
      <c r="C530" s="120">
        <v>41</v>
      </c>
      <c r="D530" s="559" t="s">
        <v>317</v>
      </c>
      <c r="E530" s="587" t="s">
        <v>318</v>
      </c>
      <c r="F530" s="180">
        <v>71</v>
      </c>
      <c r="G530" s="180">
        <v>85</v>
      </c>
      <c r="H530" s="80">
        <v>200</v>
      </c>
      <c r="I530" s="81">
        <v>200</v>
      </c>
      <c r="J530" s="180"/>
      <c r="K530" s="80">
        <v>200</v>
      </c>
      <c r="L530" s="81">
        <v>200</v>
      </c>
      <c r="M530" s="991"/>
      <c r="N530" s="1007">
        <f t="shared" si="73"/>
        <v>0</v>
      </c>
    </row>
    <row r="531" spans="1:14" ht="15">
      <c r="A531" s="177">
        <v>637</v>
      </c>
      <c r="B531" s="3"/>
      <c r="C531" s="145"/>
      <c r="D531" s="559"/>
      <c r="E531" s="577" t="s">
        <v>138</v>
      </c>
      <c r="F531" s="257">
        <f aca="true" t="shared" si="74" ref="F531:M531">SUM(F532:F533)</f>
        <v>3562</v>
      </c>
      <c r="G531" s="257">
        <f t="shared" si="74"/>
        <v>7026</v>
      </c>
      <c r="H531" s="5">
        <f t="shared" si="74"/>
        <v>5500</v>
      </c>
      <c r="I531" s="4">
        <f t="shared" si="74"/>
        <v>5500</v>
      </c>
      <c r="J531" s="178">
        <f t="shared" si="74"/>
        <v>4324</v>
      </c>
      <c r="K531" s="5">
        <f t="shared" si="74"/>
        <v>2200</v>
      </c>
      <c r="L531" s="4">
        <f t="shared" si="74"/>
        <v>2200</v>
      </c>
      <c r="M531" s="990">
        <f t="shared" si="74"/>
        <v>1605.49</v>
      </c>
      <c r="N531" s="1009">
        <f t="shared" si="73"/>
        <v>72.97681818181819</v>
      </c>
    </row>
    <row r="532" spans="1:14" ht="15">
      <c r="A532" s="184">
        <v>637014</v>
      </c>
      <c r="B532" s="9"/>
      <c r="C532" s="709">
        <v>41</v>
      </c>
      <c r="D532" s="566" t="s">
        <v>317</v>
      </c>
      <c r="E532" s="359" t="s">
        <v>153</v>
      </c>
      <c r="F532" s="185">
        <v>3324</v>
      </c>
      <c r="G532" s="185">
        <v>6612</v>
      </c>
      <c r="H532" s="49">
        <v>5000</v>
      </c>
      <c r="I532" s="6">
        <v>5000</v>
      </c>
      <c r="J532" s="185">
        <v>4064</v>
      </c>
      <c r="K532" s="49">
        <v>1800</v>
      </c>
      <c r="L532" s="6">
        <v>1800</v>
      </c>
      <c r="M532" s="988">
        <v>1452</v>
      </c>
      <c r="N532" s="1007">
        <f t="shared" si="73"/>
        <v>80.66666666666666</v>
      </c>
    </row>
    <row r="533" spans="1:14" ht="15">
      <c r="A533" s="186">
        <v>637016</v>
      </c>
      <c r="B533" s="11"/>
      <c r="C533" s="219">
        <v>41</v>
      </c>
      <c r="D533" s="558" t="s">
        <v>317</v>
      </c>
      <c r="E533" s="603" t="s">
        <v>157</v>
      </c>
      <c r="F533" s="668">
        <v>238</v>
      </c>
      <c r="G533" s="668">
        <v>414</v>
      </c>
      <c r="H533" s="83">
        <v>500</v>
      </c>
      <c r="I533" s="83">
        <v>500</v>
      </c>
      <c r="J533" s="263">
        <v>260</v>
      </c>
      <c r="K533" s="83">
        <v>400</v>
      </c>
      <c r="L533" s="83">
        <v>400</v>
      </c>
      <c r="M533" s="1087">
        <v>153.49</v>
      </c>
      <c r="N533" s="1007">
        <f t="shared" si="73"/>
        <v>38.3725</v>
      </c>
    </row>
    <row r="534" spans="1:14" ht="15">
      <c r="A534" s="177">
        <v>641</v>
      </c>
      <c r="B534" s="3"/>
      <c r="C534" s="145"/>
      <c r="D534" s="559"/>
      <c r="E534" s="577" t="s">
        <v>162</v>
      </c>
      <c r="F534" s="178">
        <v>3439</v>
      </c>
      <c r="G534" s="178">
        <v>793</v>
      </c>
      <c r="H534" s="5">
        <v>1800</v>
      </c>
      <c r="I534" s="4">
        <v>1800</v>
      </c>
      <c r="J534" s="178">
        <v>803</v>
      </c>
      <c r="K534" s="5">
        <f>K535</f>
        <v>1800</v>
      </c>
      <c r="L534" s="4">
        <f>L535</f>
        <v>1800</v>
      </c>
      <c r="M534" s="990">
        <f>M535</f>
        <v>0</v>
      </c>
      <c r="N534" s="1009">
        <f t="shared" si="73"/>
        <v>0</v>
      </c>
    </row>
    <row r="535" spans="1:14" ht="15">
      <c r="A535" s="179">
        <v>641012</v>
      </c>
      <c r="B535" s="16"/>
      <c r="C535" s="120">
        <v>41</v>
      </c>
      <c r="D535" s="559" t="s">
        <v>317</v>
      </c>
      <c r="E535" s="587" t="s">
        <v>319</v>
      </c>
      <c r="F535" s="180">
        <v>3439</v>
      </c>
      <c r="G535" s="180">
        <v>793</v>
      </c>
      <c r="H535" s="37">
        <v>1800</v>
      </c>
      <c r="I535" s="81">
        <v>1800</v>
      </c>
      <c r="J535" s="180">
        <v>803</v>
      </c>
      <c r="K535" s="80">
        <v>1800</v>
      </c>
      <c r="L535" s="13">
        <v>1800</v>
      </c>
      <c r="M535" s="991"/>
      <c r="N535" s="1006">
        <f t="shared" si="73"/>
        <v>0</v>
      </c>
    </row>
    <row r="536" spans="1:14" ht="15.75" thickBot="1">
      <c r="A536" s="213"/>
      <c r="B536" s="98"/>
      <c r="C536" s="711"/>
      <c r="D536" s="583"/>
      <c r="E536" s="625"/>
      <c r="F536" s="669"/>
      <c r="G536" s="669"/>
      <c r="H536" s="108"/>
      <c r="I536" s="13"/>
      <c r="J536" s="299"/>
      <c r="K536" s="37"/>
      <c r="L536" s="99"/>
      <c r="M536" s="1088"/>
      <c r="N536" s="1084"/>
    </row>
    <row r="537" spans="1:14" ht="15.75" thickBot="1">
      <c r="A537" s="199" t="s">
        <v>357</v>
      </c>
      <c r="B537" s="18"/>
      <c r="C537" s="706"/>
      <c r="D537" s="553"/>
      <c r="E537" s="59" t="s">
        <v>320</v>
      </c>
      <c r="F537" s="19">
        <v>471</v>
      </c>
      <c r="G537" s="19">
        <v>353</v>
      </c>
      <c r="H537" s="72">
        <f>H538</f>
        <v>300</v>
      </c>
      <c r="I537" s="70">
        <f>I538</f>
        <v>300</v>
      </c>
      <c r="J537" s="19">
        <v>213</v>
      </c>
      <c r="K537" s="72">
        <v>300</v>
      </c>
      <c r="L537" s="70">
        <v>300</v>
      </c>
      <c r="M537" s="1016">
        <f>M538</f>
        <v>0</v>
      </c>
      <c r="N537" s="1050">
        <f>(100/L537)*M537</f>
        <v>0</v>
      </c>
    </row>
    <row r="538" spans="1:14" ht="15">
      <c r="A538" s="190">
        <v>642</v>
      </c>
      <c r="B538" s="20"/>
      <c r="C538" s="721"/>
      <c r="D538" s="572"/>
      <c r="E538" s="577" t="s">
        <v>276</v>
      </c>
      <c r="F538" s="191">
        <v>471</v>
      </c>
      <c r="G538" s="191">
        <v>353</v>
      </c>
      <c r="H538" s="130">
        <v>300</v>
      </c>
      <c r="I538" s="21">
        <v>300</v>
      </c>
      <c r="J538" s="191">
        <v>213</v>
      </c>
      <c r="K538" s="130">
        <v>300</v>
      </c>
      <c r="L538" s="21">
        <v>300</v>
      </c>
      <c r="M538" s="1043">
        <f>M539</f>
        <v>0</v>
      </c>
      <c r="N538" s="1009">
        <f>(100/L538)*M538</f>
        <v>0</v>
      </c>
    </row>
    <row r="539" spans="1:14" ht="15">
      <c r="A539" s="179">
        <v>642014</v>
      </c>
      <c r="B539" s="23"/>
      <c r="C539" s="712">
        <v>111</v>
      </c>
      <c r="D539" s="667" t="s">
        <v>321</v>
      </c>
      <c r="E539" s="603" t="s">
        <v>322</v>
      </c>
      <c r="F539" s="194">
        <v>471</v>
      </c>
      <c r="G539" s="194">
        <v>353</v>
      </c>
      <c r="H539" s="54">
        <v>300</v>
      </c>
      <c r="I539" s="96">
        <v>300</v>
      </c>
      <c r="J539" s="194">
        <v>213</v>
      </c>
      <c r="K539" s="54">
        <v>300</v>
      </c>
      <c r="L539" s="22">
        <v>300</v>
      </c>
      <c r="M539" s="1035"/>
      <c r="N539" s="1007">
        <f>(100/L539)*M539</f>
        <v>0</v>
      </c>
    </row>
    <row r="540" spans="1:14" ht="15.75" thickBot="1">
      <c r="A540" s="213"/>
      <c r="B540" s="98"/>
      <c r="C540" s="714"/>
      <c r="D540" s="588"/>
      <c r="E540" s="591"/>
      <c r="F540" s="350"/>
      <c r="G540" s="350"/>
      <c r="H540" s="108"/>
      <c r="I540" s="99"/>
      <c r="J540" s="259"/>
      <c r="K540" s="108"/>
      <c r="L540" s="99"/>
      <c r="M540" s="1089"/>
      <c r="N540" s="1084"/>
    </row>
    <row r="541" spans="1:14" ht="15.75" thickBot="1">
      <c r="A541" s="199" t="s">
        <v>358</v>
      </c>
      <c r="B541" s="100"/>
      <c r="C541" s="57"/>
      <c r="D541" s="553"/>
      <c r="E541" s="59" t="s">
        <v>323</v>
      </c>
      <c r="F541" s="19">
        <f aca="true" t="shared" si="75" ref="F541:L541">F542</f>
        <v>1299</v>
      </c>
      <c r="G541" s="19">
        <f t="shared" si="75"/>
        <v>116</v>
      </c>
      <c r="H541" s="72">
        <f t="shared" si="75"/>
        <v>400</v>
      </c>
      <c r="I541" s="70">
        <f t="shared" si="75"/>
        <v>400</v>
      </c>
      <c r="J541" s="19">
        <f t="shared" si="75"/>
        <v>286</v>
      </c>
      <c r="K541" s="72">
        <f t="shared" si="75"/>
        <v>1500</v>
      </c>
      <c r="L541" s="70">
        <f t="shared" si="75"/>
        <v>4500</v>
      </c>
      <c r="M541" s="1016">
        <v>66.4</v>
      </c>
      <c r="N541" s="1050">
        <f>(100/L541)*M541</f>
        <v>1.4755555555555557</v>
      </c>
    </row>
    <row r="542" spans="1:14" ht="15">
      <c r="A542" s="278">
        <v>642</v>
      </c>
      <c r="B542" s="101"/>
      <c r="C542" s="151"/>
      <c r="D542" s="584"/>
      <c r="E542" s="585" t="s">
        <v>276</v>
      </c>
      <c r="F542" s="230">
        <f>SUM(F543:F546)</f>
        <v>1299</v>
      </c>
      <c r="G542" s="230">
        <f>SUM(G543:G546)</f>
        <v>116</v>
      </c>
      <c r="H542" s="113">
        <f>H543+H545+H546+H544</f>
        <v>400</v>
      </c>
      <c r="I542" s="104">
        <f>I543+I545+I546+I544</f>
        <v>400</v>
      </c>
      <c r="J542" s="230">
        <f>J543+J545+J547</f>
        <v>286</v>
      </c>
      <c r="K542" s="113">
        <v>1500</v>
      </c>
      <c r="L542" s="104">
        <v>4500</v>
      </c>
      <c r="M542" s="1017">
        <v>66.4</v>
      </c>
      <c r="N542" s="1009">
        <f>(100/L542)*M542</f>
        <v>1.4755555555555557</v>
      </c>
    </row>
    <row r="543" spans="1:14" ht="15">
      <c r="A543" s="184">
        <v>642026</v>
      </c>
      <c r="B543" s="9">
        <v>2</v>
      </c>
      <c r="C543" s="14">
        <v>111</v>
      </c>
      <c r="D543" s="557" t="s">
        <v>321</v>
      </c>
      <c r="E543" s="359" t="s">
        <v>64</v>
      </c>
      <c r="F543" s="185"/>
      <c r="G543" s="185"/>
      <c r="H543" s="569">
        <v>400</v>
      </c>
      <c r="I543" s="56">
        <v>265</v>
      </c>
      <c r="J543" s="189">
        <v>153</v>
      </c>
      <c r="K543" s="569">
        <v>1300</v>
      </c>
      <c r="L543" s="56">
        <v>4300</v>
      </c>
      <c r="M543" s="996"/>
      <c r="N543" s="1007">
        <f>(100/L543)*M543</f>
        <v>0</v>
      </c>
    </row>
    <row r="544" spans="1:14" ht="15">
      <c r="A544" s="184">
        <v>642026</v>
      </c>
      <c r="B544" s="9"/>
      <c r="C544" s="14">
        <v>111</v>
      </c>
      <c r="D544" s="557" t="s">
        <v>321</v>
      </c>
      <c r="E544" s="656" t="s">
        <v>374</v>
      </c>
      <c r="F544" s="226">
        <v>1183</v>
      </c>
      <c r="G544" s="226"/>
      <c r="H544" s="649"/>
      <c r="I544" s="56"/>
      <c r="J544" s="189"/>
      <c r="K544" s="569"/>
      <c r="L544" s="134"/>
      <c r="M544" s="996"/>
      <c r="N544" s="258"/>
    </row>
    <row r="545" spans="1:14" ht="15">
      <c r="A545" s="184">
        <v>642026</v>
      </c>
      <c r="B545" s="9">
        <v>3</v>
      </c>
      <c r="C545" s="9"/>
      <c r="D545" s="557" t="s">
        <v>321</v>
      </c>
      <c r="E545" s="656" t="s">
        <v>295</v>
      </c>
      <c r="F545" s="226">
        <v>116</v>
      </c>
      <c r="G545" s="226">
        <v>116</v>
      </c>
      <c r="H545" s="649"/>
      <c r="I545" s="134">
        <v>135</v>
      </c>
      <c r="J545" s="248">
        <v>133</v>
      </c>
      <c r="K545" s="649">
        <v>200</v>
      </c>
      <c r="L545" s="134">
        <v>200</v>
      </c>
      <c r="M545" s="1090">
        <v>66.4</v>
      </c>
      <c r="N545" s="1007">
        <f>(100/L545)*M545</f>
        <v>33.2</v>
      </c>
    </row>
    <row r="546" spans="1:14" ht="15">
      <c r="A546" s="186">
        <v>642026</v>
      </c>
      <c r="B546" s="11">
        <v>4</v>
      </c>
      <c r="C546" s="221">
        <v>111</v>
      </c>
      <c r="D546" s="555" t="s">
        <v>321</v>
      </c>
      <c r="E546" s="590" t="s">
        <v>324</v>
      </c>
      <c r="F546" s="225"/>
      <c r="G546" s="225"/>
      <c r="H546" s="599"/>
      <c r="I546" s="115"/>
      <c r="J546" s="264"/>
      <c r="K546" s="599"/>
      <c r="L546" s="115"/>
      <c r="M546" s="1091"/>
      <c r="N546" s="256"/>
    </row>
    <row r="547" spans="1:14" ht="15.75" thickBot="1">
      <c r="A547" s="213"/>
      <c r="B547" s="98"/>
      <c r="C547" s="714"/>
      <c r="D547" s="588"/>
      <c r="E547" s="591"/>
      <c r="F547" s="1159"/>
      <c r="G547" s="1160"/>
      <c r="H547" s="108"/>
      <c r="I547" s="99"/>
      <c r="J547" s="265"/>
      <c r="K547" s="108"/>
      <c r="L547" s="99"/>
      <c r="M547" s="1092"/>
      <c r="N547" s="1097"/>
    </row>
    <row r="548" spans="1:14" ht="15.75" thickBot="1">
      <c r="A548" s="199" t="s">
        <v>358</v>
      </c>
      <c r="B548" s="18"/>
      <c r="C548" s="706"/>
      <c r="D548" s="553"/>
      <c r="E548" s="59" t="s">
        <v>325</v>
      </c>
      <c r="F548" s="19">
        <v>355</v>
      </c>
      <c r="G548" s="19">
        <v>397</v>
      </c>
      <c r="H548" s="72">
        <f aca="true" t="shared" si="76" ref="H548:M548">H549</f>
        <v>2000</v>
      </c>
      <c r="I548" s="70">
        <f t="shared" si="76"/>
        <v>2000</v>
      </c>
      <c r="J548" s="19">
        <f t="shared" si="76"/>
        <v>313</v>
      </c>
      <c r="K548" s="72">
        <f t="shared" si="76"/>
        <v>2000</v>
      </c>
      <c r="L548" s="70">
        <f t="shared" si="76"/>
        <v>2000</v>
      </c>
      <c r="M548" s="1016">
        <f t="shared" si="76"/>
        <v>334.8</v>
      </c>
      <c r="N548" s="1050">
        <f>(100/L548)*M548</f>
        <v>16.740000000000002</v>
      </c>
    </row>
    <row r="549" spans="1:14" ht="15">
      <c r="A549" s="273">
        <v>642</v>
      </c>
      <c r="B549" s="101"/>
      <c r="C549" s="151"/>
      <c r="D549" s="584"/>
      <c r="E549" s="670" t="s">
        <v>276</v>
      </c>
      <c r="F549" s="593">
        <v>355</v>
      </c>
      <c r="G549" s="593">
        <v>397</v>
      </c>
      <c r="H549" s="113">
        <v>2000</v>
      </c>
      <c r="I549" s="104">
        <v>2000</v>
      </c>
      <c r="J549" s="230">
        <v>313</v>
      </c>
      <c r="K549" s="113">
        <f>K550</f>
        <v>2000</v>
      </c>
      <c r="L549" s="104">
        <f>L550</f>
        <v>2000</v>
      </c>
      <c r="M549" s="1017">
        <f>M550</f>
        <v>334.8</v>
      </c>
      <c r="N549" s="1009">
        <f>(100/L549)*M549</f>
        <v>16.740000000000002</v>
      </c>
    </row>
    <row r="550" spans="1:14" ht="15">
      <c r="A550" s="179">
        <v>642026</v>
      </c>
      <c r="B550" s="78"/>
      <c r="C550" s="120">
        <v>41</v>
      </c>
      <c r="D550" s="559" t="s">
        <v>321</v>
      </c>
      <c r="E550" s="587" t="s">
        <v>276</v>
      </c>
      <c r="F550" s="180">
        <v>355</v>
      </c>
      <c r="G550" s="180">
        <v>397</v>
      </c>
      <c r="H550" s="37">
        <v>2000</v>
      </c>
      <c r="I550" s="13">
        <v>2000</v>
      </c>
      <c r="J550" s="196">
        <v>313</v>
      </c>
      <c r="K550" s="37">
        <v>2000</v>
      </c>
      <c r="L550" s="81">
        <v>2000</v>
      </c>
      <c r="M550" s="994">
        <v>334.8</v>
      </c>
      <c r="N550" s="1007">
        <f>(100/L550)*M550</f>
        <v>16.740000000000002</v>
      </c>
    </row>
    <row r="551" spans="1:14" ht="17.25" thickBot="1">
      <c r="A551" s="284"/>
      <c r="B551" s="147"/>
      <c r="C551" s="729"/>
      <c r="D551" s="583"/>
      <c r="E551" s="671"/>
      <c r="F551" s="674"/>
      <c r="G551" s="674"/>
      <c r="H551" s="673"/>
      <c r="I551" s="148"/>
      <c r="J551" s="259"/>
      <c r="K551" s="673"/>
      <c r="L551" s="149"/>
      <c r="M551" s="1077"/>
      <c r="N551" s="1084"/>
    </row>
    <row r="552" spans="1:14" ht="15.75" thickBot="1">
      <c r="A552" s="199" t="s">
        <v>413</v>
      </c>
      <c r="B552" s="18"/>
      <c r="C552" s="706"/>
      <c r="D552" s="553"/>
      <c r="E552" s="672" t="s">
        <v>343</v>
      </c>
      <c r="F552" s="19">
        <f>SUM(F553:F555)</f>
        <v>9809</v>
      </c>
      <c r="G552" s="19">
        <f>SUM(G553:G555)</f>
        <v>617</v>
      </c>
      <c r="H552" s="72">
        <f aca="true" t="shared" si="77" ref="H552:M552">H553+H554+H555</f>
        <v>1500</v>
      </c>
      <c r="I552" s="70">
        <f t="shared" si="77"/>
        <v>1500</v>
      </c>
      <c r="J552" s="675">
        <f t="shared" si="77"/>
        <v>715</v>
      </c>
      <c r="K552" s="72">
        <f t="shared" si="77"/>
        <v>11500</v>
      </c>
      <c r="L552" s="70">
        <f t="shared" si="77"/>
        <v>29100</v>
      </c>
      <c r="M552" s="1016">
        <f t="shared" si="77"/>
        <v>893.65</v>
      </c>
      <c r="N552" s="1050">
        <f aca="true" t="shared" si="78" ref="N552:N559">(100/L552)*M552</f>
        <v>3.0709621993127145</v>
      </c>
    </row>
    <row r="553" spans="1:14" ht="15">
      <c r="A553" s="215">
        <v>633006</v>
      </c>
      <c r="B553" s="739">
        <v>7</v>
      </c>
      <c r="C553" s="739">
        <v>41</v>
      </c>
      <c r="D553" s="740" t="s">
        <v>326</v>
      </c>
      <c r="E553" s="585" t="s">
        <v>501</v>
      </c>
      <c r="F553" s="257">
        <v>9203</v>
      </c>
      <c r="G553" s="257"/>
      <c r="H553" s="651"/>
      <c r="I553" s="135"/>
      <c r="J553" s="250"/>
      <c r="K553" s="651">
        <v>10000</v>
      </c>
      <c r="L553" s="135">
        <v>10000</v>
      </c>
      <c r="M553" s="1075"/>
      <c r="N553" s="1009">
        <f t="shared" si="78"/>
        <v>0</v>
      </c>
    </row>
    <row r="554" spans="1:14" ht="15">
      <c r="A554" s="207">
        <v>637015</v>
      </c>
      <c r="B554" s="145"/>
      <c r="C554" s="145">
        <v>41</v>
      </c>
      <c r="D554" s="741" t="s">
        <v>326</v>
      </c>
      <c r="E554" s="577" t="s">
        <v>138</v>
      </c>
      <c r="F554" s="178"/>
      <c r="G554" s="178"/>
      <c r="H554" s="5">
        <v>500</v>
      </c>
      <c r="I554" s="4">
        <v>500</v>
      </c>
      <c r="J554" s="178"/>
      <c r="K554" s="5">
        <v>500</v>
      </c>
      <c r="L554" s="4">
        <v>540</v>
      </c>
      <c r="M554" s="990">
        <v>536.15</v>
      </c>
      <c r="N554" s="1009">
        <f t="shared" si="78"/>
        <v>99.28703703703702</v>
      </c>
    </row>
    <row r="555" spans="1:14" ht="15">
      <c r="A555" s="285">
        <v>641006</v>
      </c>
      <c r="B555" s="152"/>
      <c r="C555" s="152">
        <v>111</v>
      </c>
      <c r="D555" s="741" t="s">
        <v>326</v>
      </c>
      <c r="E555" s="577" t="s">
        <v>327</v>
      </c>
      <c r="F555" s="178">
        <v>606</v>
      </c>
      <c r="G555" s="178">
        <v>617</v>
      </c>
      <c r="H555" s="5">
        <v>1000</v>
      </c>
      <c r="I555" s="4">
        <v>1000</v>
      </c>
      <c r="J555" s="181">
        <v>715</v>
      </c>
      <c r="K555" s="5">
        <v>1000</v>
      </c>
      <c r="L555" s="4">
        <v>18560</v>
      </c>
      <c r="M555" s="990">
        <v>357.5</v>
      </c>
      <c r="N555" s="1009">
        <f t="shared" si="78"/>
        <v>1.9261853448275863</v>
      </c>
    </row>
    <row r="556" spans="1:14" ht="15.75" thickBot="1">
      <c r="A556" s="333"/>
      <c r="B556" s="327"/>
      <c r="C556" s="730"/>
      <c r="D556" s="588"/>
      <c r="E556" s="676" t="s">
        <v>328</v>
      </c>
      <c r="F556" s="679">
        <v>450283</v>
      </c>
      <c r="G556" s="679">
        <v>528258</v>
      </c>
      <c r="H556" s="677">
        <v>434000</v>
      </c>
      <c r="I556" s="328">
        <v>517728</v>
      </c>
      <c r="J556" s="692">
        <v>512521</v>
      </c>
      <c r="K556" s="677">
        <v>494200</v>
      </c>
      <c r="L556" s="328">
        <v>551188</v>
      </c>
      <c r="M556" s="1093">
        <v>370126</v>
      </c>
      <c r="N556" s="1129">
        <f t="shared" si="78"/>
        <v>67.15059108688868</v>
      </c>
    </row>
    <row r="557" spans="1:14" ht="15.75" thickBot="1">
      <c r="A557" s="38"/>
      <c r="B557" s="40"/>
      <c r="C557" s="40"/>
      <c r="D557" s="334"/>
      <c r="E557" s="46" t="s">
        <v>329</v>
      </c>
      <c r="F557" s="47">
        <v>964821</v>
      </c>
      <c r="G557" s="47">
        <v>929776</v>
      </c>
      <c r="H557" s="678">
        <v>1125808</v>
      </c>
      <c r="I557" s="47">
        <v>1342740</v>
      </c>
      <c r="J557" s="678">
        <v>1022713</v>
      </c>
      <c r="K557" s="678">
        <f>K4+K110+K127+K146+K149+K165+K186+K190+K199+K218+K240+K250+K269+K300+K310+K350+K369+K401+K410+K477+K511+K518+K537+K541+K548+K552</f>
        <v>1400248</v>
      </c>
      <c r="L557" s="47">
        <f>L4+L110+L127+L146+L149+L156+L165+L186+L190+L199+L218+L240+L250+L269+L300+L310+L350+L369+L401+L410+L477+L511+L518+L537+L541+L548+L552</f>
        <v>1455402</v>
      </c>
      <c r="M557" s="1094">
        <f>M4+M110+M127+M146+M149+M156+M165+M186+M190+M199+M218+M237+M240+M250+M269+M300+M310+M350+M369+M401+M410+M477+M511+M518+M537+M541+M548+M552</f>
        <v>957681.0900000001</v>
      </c>
      <c r="N557" s="1112">
        <f t="shared" si="78"/>
        <v>65.80182588728064</v>
      </c>
    </row>
    <row r="558" spans="1:14" ht="15.75" thickBot="1">
      <c r="A558" s="65"/>
      <c r="B558" s="65"/>
      <c r="C558" s="65"/>
      <c r="D558" s="167"/>
      <c r="E558" s="153" t="s">
        <v>330</v>
      </c>
      <c r="F558" s="154">
        <v>450283</v>
      </c>
      <c r="G558" s="154">
        <v>528258</v>
      </c>
      <c r="H558" s="330">
        <f>H556</f>
        <v>434000</v>
      </c>
      <c r="I558" s="330">
        <v>517728</v>
      </c>
      <c r="J558" s="693">
        <f>J556</f>
        <v>512521</v>
      </c>
      <c r="K558" s="62">
        <v>494200</v>
      </c>
      <c r="L558" s="330">
        <f>L556</f>
        <v>551188</v>
      </c>
      <c r="M558" s="1095">
        <f>M556</f>
        <v>370126</v>
      </c>
      <c r="N558" s="1129">
        <f t="shared" si="78"/>
        <v>67.15059108688868</v>
      </c>
    </row>
    <row r="559" spans="1:14" ht="15.75" thickBot="1">
      <c r="A559" s="155"/>
      <c r="B559" s="155"/>
      <c r="C559" s="155"/>
      <c r="D559" s="167"/>
      <c r="E559" s="156" t="s">
        <v>331</v>
      </c>
      <c r="F559" s="43">
        <v>1415104</v>
      </c>
      <c r="G559" s="43">
        <v>1458215</v>
      </c>
      <c r="H559" s="43">
        <f aca="true" t="shared" si="79" ref="H559:M559">H557+H558</f>
        <v>1559808</v>
      </c>
      <c r="I559" s="43">
        <f t="shared" si="79"/>
        <v>1860468</v>
      </c>
      <c r="J559" s="43">
        <f t="shared" si="79"/>
        <v>1535234</v>
      </c>
      <c r="K559" s="332">
        <f t="shared" si="79"/>
        <v>1894448</v>
      </c>
      <c r="L559" s="43">
        <f t="shared" si="79"/>
        <v>2006590</v>
      </c>
      <c r="M559" s="1096">
        <f t="shared" si="79"/>
        <v>1327807.09</v>
      </c>
      <c r="N559" s="1151">
        <f t="shared" si="78"/>
        <v>66.1723167164194</v>
      </c>
    </row>
    <row r="560" spans="1:14" ht="15.75" thickBot="1">
      <c r="A560" s="155"/>
      <c r="B560" s="155"/>
      <c r="C560" s="155"/>
      <c r="D560" s="126"/>
      <c r="E560" s="41"/>
      <c r="H560" s="157"/>
      <c r="I560" s="157"/>
      <c r="J560" s="144"/>
      <c r="K560" s="157"/>
      <c r="L560" s="157"/>
      <c r="M560" s="220"/>
      <c r="N560" s="220"/>
    </row>
    <row r="561" spans="1:14" ht="15.75" thickBot="1">
      <c r="A561" s="286"/>
      <c r="B561" s="158"/>
      <c r="C561" s="44"/>
      <c r="D561" s="335"/>
      <c r="E561" s="63" t="s">
        <v>332</v>
      </c>
      <c r="H561" s="159"/>
      <c r="I561" s="159"/>
      <c r="J561" s="157"/>
      <c r="K561" s="159"/>
      <c r="L561" s="159"/>
      <c r="M561" s="268"/>
      <c r="N561" s="268"/>
    </row>
    <row r="562" spans="1:14" ht="15.75" thickBot="1">
      <c r="A562" s="160" t="s">
        <v>333</v>
      </c>
      <c r="B562" s="161"/>
      <c r="C562" s="731"/>
      <c r="D562" s="553"/>
      <c r="E562" s="346" t="s">
        <v>334</v>
      </c>
      <c r="F562" s="163">
        <v>15730</v>
      </c>
      <c r="G562" s="163">
        <v>82574</v>
      </c>
      <c r="H562" s="162">
        <v>46474</v>
      </c>
      <c r="I562" s="165">
        <f>SUM(I563:I567)</f>
        <v>303501</v>
      </c>
      <c r="J562" s="163">
        <f>SUM(J563:J567)</f>
        <v>104378</v>
      </c>
      <c r="K562" s="39">
        <f>SUM(K563:K568)</f>
        <v>220000</v>
      </c>
      <c r="L562" s="162">
        <f>SUM(L563:L567)</f>
        <v>224610</v>
      </c>
      <c r="M562" s="1100">
        <f>SUM(M563:M567)</f>
        <v>49373.64</v>
      </c>
      <c r="N562" s="1002">
        <f>(100/L562)*M562</f>
        <v>21.981942032856953</v>
      </c>
    </row>
    <row r="563" spans="1:14" ht="15">
      <c r="A563" s="197">
        <v>711001</v>
      </c>
      <c r="B563" s="32"/>
      <c r="C563" s="732">
        <v>43</v>
      </c>
      <c r="D563" s="680" t="s">
        <v>335</v>
      </c>
      <c r="E563" s="684" t="s">
        <v>411</v>
      </c>
      <c r="F563" s="686"/>
      <c r="G563" s="686">
        <v>11917</v>
      </c>
      <c r="H563" s="174"/>
      <c r="I563" s="166">
        <v>1900</v>
      </c>
      <c r="J563" s="337">
        <v>1865</v>
      </c>
      <c r="K563" s="682">
        <v>10000</v>
      </c>
      <c r="L563" s="166">
        <v>14610</v>
      </c>
      <c r="M563" s="1101"/>
      <c r="N563" s="1111">
        <f>(100/L563)*M563</f>
        <v>0</v>
      </c>
    </row>
    <row r="564" spans="1:14" ht="15">
      <c r="A564" s="184">
        <v>713005</v>
      </c>
      <c r="B564" s="9"/>
      <c r="C564" s="14">
        <v>111</v>
      </c>
      <c r="D564" s="568" t="s">
        <v>335</v>
      </c>
      <c r="E564" s="42" t="s">
        <v>437</v>
      </c>
      <c r="F564" s="185"/>
      <c r="G564" s="185">
        <v>18842</v>
      </c>
      <c r="H564" s="49"/>
      <c r="I564" s="8"/>
      <c r="J564" s="697"/>
      <c r="K564" s="184">
        <v>15000</v>
      </c>
      <c r="L564" s="93">
        <v>15000</v>
      </c>
      <c r="M564" s="1102">
        <v>745.06</v>
      </c>
      <c r="N564" s="1007">
        <f>(100/L564)*M564</f>
        <v>4.967066666666667</v>
      </c>
    </row>
    <row r="565" spans="1:14" ht="15">
      <c r="A565" s="184">
        <v>716000</v>
      </c>
      <c r="B565" s="7"/>
      <c r="C565" s="709">
        <v>41</v>
      </c>
      <c r="D565" s="573" t="s">
        <v>335</v>
      </c>
      <c r="E565" s="359" t="s">
        <v>336</v>
      </c>
      <c r="F565" s="183"/>
      <c r="G565" s="183">
        <v>7058</v>
      </c>
      <c r="H565" s="174">
        <v>15000</v>
      </c>
      <c r="I565" s="6">
        <v>15000</v>
      </c>
      <c r="J565" s="1133">
        <v>3500</v>
      </c>
      <c r="K565" s="174">
        <v>15000</v>
      </c>
      <c r="L565" s="176">
        <v>15000</v>
      </c>
      <c r="M565" s="1073">
        <v>11230</v>
      </c>
      <c r="N565" s="1007">
        <f>(100/L565)*M565</f>
        <v>74.86666666666667</v>
      </c>
    </row>
    <row r="566" spans="1:14" ht="15">
      <c r="A566" s="790">
        <v>717001</v>
      </c>
      <c r="B566" s="791">
        <v>40</v>
      </c>
      <c r="C566" s="956">
        <v>51</v>
      </c>
      <c r="D566" s="957" t="s">
        <v>335</v>
      </c>
      <c r="E566" s="958" t="s">
        <v>490</v>
      </c>
      <c r="F566" s="959">
        <v>15730</v>
      </c>
      <c r="G566" s="959">
        <v>25931</v>
      </c>
      <c r="H566" s="794"/>
      <c r="I566" s="300">
        <v>255570</v>
      </c>
      <c r="J566" s="636">
        <v>86013</v>
      </c>
      <c r="K566" s="794">
        <v>180000</v>
      </c>
      <c r="L566" s="300">
        <v>180000</v>
      </c>
      <c r="M566" s="1024">
        <v>37398.58</v>
      </c>
      <c r="N566" s="1007">
        <f>(100/L566)*M566</f>
        <v>20.77698888888889</v>
      </c>
    </row>
    <row r="567" spans="1:14" ht="15">
      <c r="A567" s="821">
        <v>717002</v>
      </c>
      <c r="B567" s="822"/>
      <c r="C567" s="823">
        <v>41</v>
      </c>
      <c r="D567" s="824" t="s">
        <v>335</v>
      </c>
      <c r="E567" s="825" t="s">
        <v>334</v>
      </c>
      <c r="F567" s="826"/>
      <c r="G567" s="826">
        <v>18826</v>
      </c>
      <c r="H567" s="662">
        <v>40431</v>
      </c>
      <c r="I567" s="297">
        <v>31031</v>
      </c>
      <c r="J567" s="298">
        <v>13000</v>
      </c>
      <c r="K567" s="827"/>
      <c r="L567" s="828"/>
      <c r="M567" s="1024"/>
      <c r="N567" s="1007"/>
    </row>
    <row r="568" spans="1:14" ht="15">
      <c r="A568" s="216"/>
      <c r="B568" s="97"/>
      <c r="C568" s="97"/>
      <c r="D568" s="556"/>
      <c r="E568" s="656"/>
      <c r="F568" s="668"/>
      <c r="G568" s="668"/>
      <c r="H568" s="55"/>
      <c r="I568" s="25"/>
      <c r="J568" s="226"/>
      <c r="K568" s="45"/>
      <c r="L568" s="800"/>
      <c r="M568" s="1019"/>
      <c r="N568" s="198"/>
    </row>
    <row r="569" spans="1:14" ht="15.75" thickBot="1">
      <c r="A569" s="212"/>
      <c r="B569" s="98"/>
      <c r="C569" s="714"/>
      <c r="D569" s="588"/>
      <c r="E569" s="582"/>
      <c r="F569" s="819"/>
      <c r="G569" s="819"/>
      <c r="H569" s="108"/>
      <c r="I569" s="108"/>
      <c r="J569" s="241"/>
      <c r="K569" s="212"/>
      <c r="L569" s="820"/>
      <c r="M569" s="1053"/>
      <c r="N569" s="1014"/>
    </row>
    <row r="570" spans="1:14" ht="15.75" thickBot="1">
      <c r="A570" s="160" t="s">
        <v>478</v>
      </c>
      <c r="B570" s="161"/>
      <c r="C570" s="731"/>
      <c r="D570" s="553"/>
      <c r="E570" s="346" t="s">
        <v>206</v>
      </c>
      <c r="F570" s="163"/>
      <c r="G570" s="163"/>
      <c r="H570" s="39"/>
      <c r="I570" s="39">
        <v>63000</v>
      </c>
      <c r="J570" s="678">
        <v>63000</v>
      </c>
      <c r="K570" s="164">
        <f>K571+K575+K574+K573</f>
        <v>80907</v>
      </c>
      <c r="L570" s="162">
        <f>SUM(L571:L575)</f>
        <v>80907</v>
      </c>
      <c r="M570" s="1100">
        <v>7100</v>
      </c>
      <c r="N570" s="1112">
        <f>(100/L570)*M570</f>
        <v>8.775507681659189</v>
      </c>
    </row>
    <row r="571" spans="1:14" ht="15">
      <c r="A571" s="781" t="s">
        <v>449</v>
      </c>
      <c r="B571" s="32"/>
      <c r="C571" s="732">
        <v>111</v>
      </c>
      <c r="D571" s="699" t="s">
        <v>259</v>
      </c>
      <c r="E571" s="684" t="s">
        <v>479</v>
      </c>
      <c r="F571" s="686"/>
      <c r="G571" s="686"/>
      <c r="H571" s="681"/>
      <c r="I571" s="681">
        <v>20000</v>
      </c>
      <c r="J571" s="760">
        <v>20000</v>
      </c>
      <c r="K571" s="197">
        <v>12000</v>
      </c>
      <c r="L571" s="682">
        <v>4900</v>
      </c>
      <c r="M571" s="1103"/>
      <c r="N571" s="1013">
        <f>(100/L571)*M571</f>
        <v>0</v>
      </c>
    </row>
    <row r="572" spans="1:14" ht="15">
      <c r="A572" s="1162" t="s">
        <v>449</v>
      </c>
      <c r="B572" s="7"/>
      <c r="C572" s="709">
        <v>41</v>
      </c>
      <c r="D572" s="567"/>
      <c r="E572" s="549"/>
      <c r="F572" s="183"/>
      <c r="G572" s="183"/>
      <c r="H572" s="94"/>
      <c r="I572" s="94"/>
      <c r="J572" s="244"/>
      <c r="K572" s="182"/>
      <c r="L572" s="174">
        <v>7100</v>
      </c>
      <c r="M572" s="1019">
        <v>7100</v>
      </c>
      <c r="N572" s="1013"/>
    </row>
    <row r="573" spans="1:14" ht="15">
      <c r="A573" s="960" t="s">
        <v>449</v>
      </c>
      <c r="B573" s="288">
        <v>40</v>
      </c>
      <c r="C573" s="726">
        <v>51</v>
      </c>
      <c r="D573" s="632" t="s">
        <v>259</v>
      </c>
      <c r="E573" s="958" t="s">
        <v>519</v>
      </c>
      <c r="F573" s="961"/>
      <c r="G573" s="961"/>
      <c r="H573" s="962"/>
      <c r="I573" s="962">
        <v>43000</v>
      </c>
      <c r="J573" s="963">
        <v>43000</v>
      </c>
      <c r="K573" s="952">
        <v>33987</v>
      </c>
      <c r="L573" s="964">
        <v>33987</v>
      </c>
      <c r="M573" s="1024"/>
      <c r="N573" s="1007">
        <f>(100/L573)*M573</f>
        <v>0</v>
      </c>
    </row>
    <row r="574" spans="1:14" ht="15">
      <c r="A574" s="818" t="s">
        <v>449</v>
      </c>
      <c r="B574" s="9">
        <v>1</v>
      </c>
      <c r="C574" s="14">
        <v>41</v>
      </c>
      <c r="D574" s="557" t="s">
        <v>259</v>
      </c>
      <c r="E574" s="509" t="s">
        <v>491</v>
      </c>
      <c r="F574" s="185"/>
      <c r="G574" s="185"/>
      <c r="H574" s="49"/>
      <c r="I574" s="49"/>
      <c r="J574" s="224"/>
      <c r="K574" s="184">
        <v>4920</v>
      </c>
      <c r="L574" s="49">
        <v>4920</v>
      </c>
      <c r="M574" s="988"/>
      <c r="N574" s="1007">
        <f>(100/L574)*M574</f>
        <v>0</v>
      </c>
    </row>
    <row r="575" spans="1:20" ht="15.75" thickBot="1">
      <c r="A575" s="213">
        <v>717002</v>
      </c>
      <c r="B575" s="28">
        <v>2</v>
      </c>
      <c r="C575" s="711">
        <v>41</v>
      </c>
      <c r="D575" s="583" t="s">
        <v>259</v>
      </c>
      <c r="E575" s="608" t="s">
        <v>492</v>
      </c>
      <c r="F575" s="580"/>
      <c r="G575" s="580"/>
      <c r="H575" s="29"/>
      <c r="I575" s="27"/>
      <c r="J575" s="580"/>
      <c r="K575" s="213">
        <v>30000</v>
      </c>
      <c r="L575" s="338">
        <v>30000</v>
      </c>
      <c r="M575" s="1104"/>
      <c r="N575" s="1006">
        <f>(100/L575)*M575</f>
        <v>0</v>
      </c>
      <c r="T575" s="348"/>
    </row>
    <row r="576" spans="1:14" ht="15.75" thickBot="1">
      <c r="A576" s="213"/>
      <c r="B576" s="28"/>
      <c r="C576" s="711"/>
      <c r="D576" s="583"/>
      <c r="E576" s="608"/>
      <c r="F576" s="657"/>
      <c r="G576" s="657"/>
      <c r="H576" s="29"/>
      <c r="I576" s="29"/>
      <c r="J576" s="580"/>
      <c r="K576" s="213"/>
      <c r="L576" s="29"/>
      <c r="M576" s="1105"/>
      <c r="N576" s="1113"/>
    </row>
    <row r="577" spans="1:14" ht="15.75" thickBot="1">
      <c r="A577" s="160" t="s">
        <v>398</v>
      </c>
      <c r="B577" s="161"/>
      <c r="C577" s="731"/>
      <c r="D577" s="553"/>
      <c r="E577" s="346" t="s">
        <v>211</v>
      </c>
      <c r="F577" s="163">
        <v>26509</v>
      </c>
      <c r="G577" s="163"/>
      <c r="H577" s="39"/>
      <c r="I577" s="39"/>
      <c r="J577" s="678"/>
      <c r="K577" s="162"/>
      <c r="L577" s="165"/>
      <c r="M577" s="1100"/>
      <c r="N577" s="1002"/>
    </row>
    <row r="578" spans="1:14" ht="15">
      <c r="A578" s="517">
        <v>713004</v>
      </c>
      <c r="B578" s="518"/>
      <c r="C578" s="733">
        <v>111</v>
      </c>
      <c r="D578" s="584"/>
      <c r="E578" s="42" t="s">
        <v>399</v>
      </c>
      <c r="F578" s="694">
        <v>26509</v>
      </c>
      <c r="G578" s="694"/>
      <c r="H578" s="683"/>
      <c r="I578" s="301"/>
      <c r="J578" s="695"/>
      <c r="K578" s="683"/>
      <c r="L578" s="301"/>
      <c r="M578" s="1106"/>
      <c r="N578" s="1111"/>
    </row>
    <row r="579" spans="1:14" ht="15.75" thickBot="1">
      <c r="A579" s="195"/>
      <c r="B579" s="36"/>
      <c r="C579" s="40"/>
      <c r="D579" s="555"/>
      <c r="E579" s="591"/>
      <c r="F579" s="196"/>
      <c r="G579" s="196"/>
      <c r="H579" s="37"/>
      <c r="I579" s="13"/>
      <c r="J579" s="299"/>
      <c r="K579" s="37"/>
      <c r="L579" s="13"/>
      <c r="M579" s="1107"/>
      <c r="N579" s="256"/>
    </row>
    <row r="580" spans="1:14" ht="15.75" thickBot="1">
      <c r="A580" s="160" t="s">
        <v>412</v>
      </c>
      <c r="B580" s="161"/>
      <c r="C580" s="731"/>
      <c r="D580" s="553"/>
      <c r="E580" s="346" t="s">
        <v>246</v>
      </c>
      <c r="F580" s="163"/>
      <c r="G580" s="163">
        <v>11974</v>
      </c>
      <c r="H580" s="39"/>
      <c r="I580" s="39"/>
      <c r="J580" s="678"/>
      <c r="K580" s="162"/>
      <c r="L580" s="165"/>
      <c r="M580" s="1100"/>
      <c r="N580" s="1112"/>
    </row>
    <row r="581" spans="1:14" ht="15">
      <c r="A581" s="197">
        <v>713004</v>
      </c>
      <c r="B581" s="355"/>
      <c r="C581" s="734">
        <v>41</v>
      </c>
      <c r="D581" s="699" t="s">
        <v>247</v>
      </c>
      <c r="E581" s="684" t="s">
        <v>495</v>
      </c>
      <c r="F581" s="700"/>
      <c r="G581" s="686">
        <v>11974</v>
      </c>
      <c r="H581" s="681"/>
      <c r="I581" s="31"/>
      <c r="J581" s="686"/>
      <c r="K581" s="681"/>
      <c r="L581" s="31"/>
      <c r="M581" s="1103"/>
      <c r="N581" s="1013"/>
    </row>
    <row r="582" spans="1:14" ht="15.75" thickBot="1">
      <c r="A582" s="195"/>
      <c r="B582" s="36"/>
      <c r="C582" s="40"/>
      <c r="D582" s="555"/>
      <c r="E582" s="42"/>
      <c r="F582" s="191"/>
      <c r="G582" s="191"/>
      <c r="H582" s="37"/>
      <c r="I582" s="13"/>
      <c r="J582" s="198"/>
      <c r="K582" s="45"/>
      <c r="L582" s="13"/>
      <c r="M582" s="1019"/>
      <c r="N582" s="198"/>
    </row>
    <row r="583" spans="1:14" ht="15.75" thickBot="1">
      <c r="A583" s="160" t="s">
        <v>354</v>
      </c>
      <c r="B583" s="161"/>
      <c r="C583" s="731"/>
      <c r="D583" s="553"/>
      <c r="E583" s="346" t="s">
        <v>438</v>
      </c>
      <c r="F583" s="163"/>
      <c r="G583" s="163">
        <v>27579</v>
      </c>
      <c r="H583" s="39">
        <v>1125720</v>
      </c>
      <c r="I583" s="39">
        <f>SUM(I585:I590)</f>
        <v>1197150</v>
      </c>
      <c r="J583" s="678">
        <f>SUM(J585:J590)</f>
        <v>1167334</v>
      </c>
      <c r="K583" s="162">
        <v>20000</v>
      </c>
      <c r="L583" s="165">
        <f>SUM(L585:L591)</f>
        <v>20000</v>
      </c>
      <c r="M583" s="1100">
        <f>SUM(M585:M591)</f>
        <v>12557.810000000001</v>
      </c>
      <c r="N583" s="1114">
        <f>(100/L583)*M583</f>
        <v>62.78905000000001</v>
      </c>
    </row>
    <row r="584" spans="1:14" ht="15">
      <c r="A584" s="786" t="s">
        <v>566</v>
      </c>
      <c r="B584" s="355"/>
      <c r="C584" s="734">
        <v>41</v>
      </c>
      <c r="D584" s="699" t="s">
        <v>253</v>
      </c>
      <c r="E584" s="684" t="s">
        <v>567</v>
      </c>
      <c r="F584" s="686"/>
      <c r="G584" s="686"/>
      <c r="H584" s="681"/>
      <c r="I584" s="681"/>
      <c r="J584" s="760"/>
      <c r="K584" s="682"/>
      <c r="L584" s="166">
        <v>4200</v>
      </c>
      <c r="M584" s="1103">
        <v>4198.8</v>
      </c>
      <c r="N584" s="1111">
        <f>(100/L584)*M584</f>
        <v>99.97142857142858</v>
      </c>
    </row>
    <row r="585" spans="1:14" ht="15">
      <c r="A585" s="1162" t="s">
        <v>449</v>
      </c>
      <c r="B585" s="53">
        <v>20</v>
      </c>
      <c r="C585" s="88" t="s">
        <v>447</v>
      </c>
      <c r="D585" s="567" t="s">
        <v>335</v>
      </c>
      <c r="E585" s="549" t="s">
        <v>408</v>
      </c>
      <c r="F585" s="183"/>
      <c r="G585" s="183"/>
      <c r="H585" s="94">
        <v>959835</v>
      </c>
      <c r="I585" s="94">
        <v>466900</v>
      </c>
      <c r="J585" s="244">
        <v>466893</v>
      </c>
      <c r="K585" s="633"/>
      <c r="L585" s="1163">
        <v>4200</v>
      </c>
      <c r="M585" s="1059">
        <v>4198.8</v>
      </c>
      <c r="N585" s="1013">
        <f>(100/L585)*M585</f>
        <v>99.97142857142858</v>
      </c>
    </row>
    <row r="586" spans="1:14" ht="15">
      <c r="A586" s="182">
        <v>717002</v>
      </c>
      <c r="B586" s="53">
        <v>20</v>
      </c>
      <c r="C586" s="88" t="s">
        <v>448</v>
      </c>
      <c r="D586" s="567" t="s">
        <v>335</v>
      </c>
      <c r="E586" s="549" t="s">
        <v>408</v>
      </c>
      <c r="F586" s="780"/>
      <c r="G586" s="780"/>
      <c r="H586" s="94">
        <v>106650</v>
      </c>
      <c r="I586" s="6">
        <v>72835</v>
      </c>
      <c r="J586" s="244">
        <v>54928</v>
      </c>
      <c r="K586" s="184"/>
      <c r="L586" s="176"/>
      <c r="M586" s="988"/>
      <c r="N586" s="1007"/>
    </row>
    <row r="587" spans="1:14" ht="15">
      <c r="A587" s="184">
        <v>717002</v>
      </c>
      <c r="B587" s="34"/>
      <c r="C587" s="89">
        <v>41</v>
      </c>
      <c r="D587" s="557" t="s">
        <v>335</v>
      </c>
      <c r="E587" s="509" t="s">
        <v>480</v>
      </c>
      <c r="F587" s="801"/>
      <c r="G587" s="801"/>
      <c r="H587" s="49">
        <v>59235</v>
      </c>
      <c r="I587" s="8">
        <v>53235</v>
      </c>
      <c r="J587" s="224">
        <v>41576</v>
      </c>
      <c r="K587" s="174"/>
      <c r="L587" s="6"/>
      <c r="M587" s="992"/>
      <c r="N587" s="1007"/>
    </row>
    <row r="588" spans="1:14" ht="15">
      <c r="A588" s="184">
        <v>717002</v>
      </c>
      <c r="B588" s="34">
        <v>20</v>
      </c>
      <c r="C588" s="89">
        <v>41</v>
      </c>
      <c r="D588" s="557" t="s">
        <v>335</v>
      </c>
      <c r="E588" s="509" t="s">
        <v>481</v>
      </c>
      <c r="F588" s="801"/>
      <c r="G588" s="801"/>
      <c r="H588" s="49"/>
      <c r="I588" s="8">
        <v>77430</v>
      </c>
      <c r="J588" s="224">
        <v>77423</v>
      </c>
      <c r="K588" s="308">
        <v>20000</v>
      </c>
      <c r="L588" s="8">
        <v>15800</v>
      </c>
      <c r="M588" s="988">
        <v>8359.01</v>
      </c>
      <c r="N588" s="1007">
        <f>(100/L588)*M588</f>
        <v>52.905126582278484</v>
      </c>
    </row>
    <row r="589" spans="1:14" ht="15">
      <c r="A589" s="195">
        <v>717002</v>
      </c>
      <c r="B589" s="36">
        <v>20</v>
      </c>
      <c r="C589" s="40">
        <v>51</v>
      </c>
      <c r="D589" s="555" t="s">
        <v>335</v>
      </c>
      <c r="E589" s="549" t="s">
        <v>482</v>
      </c>
      <c r="F589" s="191"/>
      <c r="G589" s="191"/>
      <c r="H589" s="37"/>
      <c r="I589" s="13">
        <v>498750</v>
      </c>
      <c r="J589" s="198">
        <v>498750</v>
      </c>
      <c r="K589" s="308"/>
      <c r="L589" s="8"/>
      <c r="M589" s="988"/>
      <c r="N589" s="1007"/>
    </row>
    <row r="590" spans="1:14" ht="15">
      <c r="A590" s="192">
        <v>717002</v>
      </c>
      <c r="B590" s="82">
        <v>30</v>
      </c>
      <c r="C590" s="723">
        <v>41</v>
      </c>
      <c r="D590" s="558" t="s">
        <v>335</v>
      </c>
      <c r="E590" s="560" t="s">
        <v>483</v>
      </c>
      <c r="F590" s="307"/>
      <c r="G590" s="225">
        <v>27579</v>
      </c>
      <c r="H590" s="561"/>
      <c r="I590" s="24">
        <v>28000</v>
      </c>
      <c r="J590" s="701">
        <v>27764</v>
      </c>
      <c r="K590" s="45"/>
      <c r="L590" s="13"/>
      <c r="M590" s="1019"/>
      <c r="N590" s="1007"/>
    </row>
    <row r="591" spans="1:14" ht="15.75" thickBot="1">
      <c r="A591" s="515"/>
      <c r="B591" s="516"/>
      <c r="C591" s="155"/>
      <c r="D591" s="583"/>
      <c r="E591" s="685"/>
      <c r="F591" s="657"/>
      <c r="G591" s="657"/>
      <c r="H591" s="130"/>
      <c r="I591" s="354"/>
      <c r="J591" s="245"/>
      <c r="K591" s="702"/>
      <c r="L591" s="24"/>
      <c r="M591" s="995"/>
      <c r="N591" s="1006"/>
    </row>
    <row r="592" spans="1:14" ht="15.75" thickBot="1">
      <c r="A592" s="160" t="s">
        <v>404</v>
      </c>
      <c r="B592" s="161"/>
      <c r="C592" s="731"/>
      <c r="D592" s="553"/>
      <c r="E592" s="346" t="s">
        <v>341</v>
      </c>
      <c r="F592" s="163"/>
      <c r="G592" s="163">
        <v>15000</v>
      </c>
      <c r="H592" s="39"/>
      <c r="I592" s="39"/>
      <c r="J592" s="678"/>
      <c r="K592" s="162"/>
      <c r="L592" s="163">
        <f>L593+L594</f>
        <v>104740</v>
      </c>
      <c r="M592" s="163">
        <f>M593+M594</f>
        <v>0</v>
      </c>
      <c r="N592" s="47"/>
    </row>
    <row r="593" spans="1:14" ht="15">
      <c r="A593" s="781" t="s">
        <v>449</v>
      </c>
      <c r="B593" s="355"/>
      <c r="C593" s="734">
        <v>41</v>
      </c>
      <c r="D593" s="699" t="s">
        <v>460</v>
      </c>
      <c r="E593" s="684" t="s">
        <v>461</v>
      </c>
      <c r="F593" s="686"/>
      <c r="G593" s="686">
        <v>1500</v>
      </c>
      <c r="H593" s="681"/>
      <c r="I593" s="681"/>
      <c r="J593" s="760"/>
      <c r="K593" s="197"/>
      <c r="L593" s="682">
        <v>5237</v>
      </c>
      <c r="M593" s="1103"/>
      <c r="N593" s="198"/>
    </row>
    <row r="594" spans="1:14" ht="15">
      <c r="A594" s="195">
        <v>717002</v>
      </c>
      <c r="B594" s="36"/>
      <c r="C594" s="40">
        <v>111</v>
      </c>
      <c r="D594" s="555" t="s">
        <v>284</v>
      </c>
      <c r="E594" s="42" t="s">
        <v>462</v>
      </c>
      <c r="F594" s="787"/>
      <c r="G594" s="225">
        <v>13500</v>
      </c>
      <c r="H594" s="192"/>
      <c r="I594" s="24"/>
      <c r="J594" s="701"/>
      <c r="K594" s="192"/>
      <c r="L594" s="561">
        <v>99503</v>
      </c>
      <c r="M594" s="995"/>
      <c r="N594" s="198"/>
    </row>
    <row r="595" spans="1:14" ht="15.75" thickBot="1">
      <c r="A595" s="212"/>
      <c r="B595" s="105"/>
      <c r="C595" s="105"/>
      <c r="D595" s="642"/>
      <c r="E595" s="582"/>
      <c r="F595" s="331"/>
      <c r="G595" s="331"/>
      <c r="H595" s="213"/>
      <c r="I595" s="27"/>
      <c r="J595" s="239"/>
      <c r="K595" s="213"/>
      <c r="L595" s="29"/>
      <c r="M595" s="1037"/>
      <c r="N595" s="1014"/>
    </row>
    <row r="596" spans="1:14" ht="15.75" thickBot="1">
      <c r="A596" s="763" t="s">
        <v>413</v>
      </c>
      <c r="B596" s="161"/>
      <c r="C596" s="161"/>
      <c r="D596" s="344"/>
      <c r="E596" s="346" t="s">
        <v>343</v>
      </c>
      <c r="F596" s="47"/>
      <c r="G596" s="47">
        <v>3000</v>
      </c>
      <c r="H596" s="164"/>
      <c r="I596" s="802"/>
      <c r="J596" s="678"/>
      <c r="K596" s="164"/>
      <c r="L596" s="39"/>
      <c r="M596" s="1109"/>
      <c r="N596" s="1115"/>
    </row>
    <row r="597" spans="1:14" ht="15.75" thickBot="1">
      <c r="A597" s="302">
        <v>717002</v>
      </c>
      <c r="B597" s="765"/>
      <c r="C597" s="765">
        <v>41</v>
      </c>
      <c r="D597" s="335" t="s">
        <v>326</v>
      </c>
      <c r="E597" s="608" t="s">
        <v>414</v>
      </c>
      <c r="F597" s="331"/>
      <c r="G597" s="239">
        <v>3000</v>
      </c>
      <c r="H597" s="698"/>
      <c r="I597" s="750"/>
      <c r="J597" s="198"/>
      <c r="K597" s="698"/>
      <c r="L597" s="29"/>
      <c r="M597" s="994"/>
      <c r="N597" s="979"/>
    </row>
    <row r="598" spans="1:14" ht="15.75" thickBot="1">
      <c r="A598" s="761"/>
      <c r="B598" s="38"/>
      <c r="C598" s="38"/>
      <c r="D598" s="334"/>
      <c r="E598" s="63" t="s">
        <v>337</v>
      </c>
      <c r="F598" s="64">
        <v>42239</v>
      </c>
      <c r="G598" s="64">
        <v>140127</v>
      </c>
      <c r="H598" s="767">
        <v>1181151</v>
      </c>
      <c r="I598" s="768">
        <f>I562+I570+I583</f>
        <v>1563651</v>
      </c>
      <c r="J598" s="168">
        <f>J562+J570+J583</f>
        <v>1334712</v>
      </c>
      <c r="K598" s="168">
        <f>K562+K570+K583</f>
        <v>320907</v>
      </c>
      <c r="L598" s="168">
        <f>L562+L570+L583</f>
        <v>325517</v>
      </c>
      <c r="M598" s="1110">
        <f>M562+M570+M583</f>
        <v>69031.45</v>
      </c>
      <c r="N598" s="1110">
        <f>(100/L598)*M598</f>
        <v>21.20671117023074</v>
      </c>
    </row>
    <row r="599" spans="1:14" ht="15.75" thickBot="1">
      <c r="A599" s="762"/>
      <c r="B599" s="138"/>
      <c r="C599" s="138"/>
      <c r="D599" s="356"/>
      <c r="E599" s="138"/>
      <c r="H599" s="804"/>
      <c r="I599" s="804"/>
      <c r="J599" s="804"/>
      <c r="K599" s="804"/>
      <c r="L599" s="804"/>
      <c r="M599" s="804"/>
      <c r="N599" s="804"/>
    </row>
    <row r="600" spans="1:14" ht="15.75" thickBot="1">
      <c r="A600" s="323" t="s">
        <v>181</v>
      </c>
      <c r="B600" s="766"/>
      <c r="C600" s="766"/>
      <c r="D600" s="344"/>
      <c r="E600" s="687" t="s">
        <v>338</v>
      </c>
      <c r="F600" s="201"/>
      <c r="G600" s="201"/>
      <c r="H600" s="805"/>
      <c r="I600" s="805"/>
      <c r="J600" s="338"/>
      <c r="K600" s="807"/>
      <c r="L600" s="805"/>
      <c r="M600" s="338"/>
      <c r="N600" s="338"/>
    </row>
    <row r="601" spans="1:14" ht="15">
      <c r="A601" s="764">
        <v>819002</v>
      </c>
      <c r="B601" s="78"/>
      <c r="C601" s="78">
        <v>41</v>
      </c>
      <c r="D601" s="641" t="s">
        <v>75</v>
      </c>
      <c r="E601" s="587" t="s">
        <v>415</v>
      </c>
      <c r="F601" s="803"/>
      <c r="G601" s="806"/>
      <c r="H601" s="683">
        <v>3000</v>
      </c>
      <c r="I601" s="683">
        <v>31000</v>
      </c>
      <c r="J601" s="1132">
        <v>31006</v>
      </c>
      <c r="K601" s="517">
        <v>1200</v>
      </c>
      <c r="L601" s="301">
        <v>400</v>
      </c>
      <c r="M601" s="1164">
        <v>113.88</v>
      </c>
      <c r="N601" s="1006">
        <f>(100/L601)*M601</f>
        <v>28.47</v>
      </c>
    </row>
    <row r="602" spans="1:14" ht="15">
      <c r="A602" s="179">
        <v>819002</v>
      </c>
      <c r="B602" s="78"/>
      <c r="C602" s="120">
        <v>41</v>
      </c>
      <c r="D602" s="559" t="s">
        <v>235</v>
      </c>
      <c r="E602" s="589" t="s">
        <v>428</v>
      </c>
      <c r="F602" s="690">
        <v>410</v>
      </c>
      <c r="G602" s="690">
        <v>2</v>
      </c>
      <c r="H602" s="688"/>
      <c r="I602" s="502">
        <v>500</v>
      </c>
      <c r="J602" s="266">
        <v>448</v>
      </c>
      <c r="K602" s="749"/>
      <c r="L602" s="689">
        <v>800</v>
      </c>
      <c r="M602" s="1118">
        <v>784.02</v>
      </c>
      <c r="N602" s="1006">
        <f>(100/L602)*M602</f>
        <v>98.0025</v>
      </c>
    </row>
    <row r="603" spans="1:14" ht="15">
      <c r="A603" s="965">
        <v>821005</v>
      </c>
      <c r="B603" s="966">
        <v>40</v>
      </c>
      <c r="C603" s="967">
        <v>41</v>
      </c>
      <c r="D603" s="968" t="s">
        <v>75</v>
      </c>
      <c r="E603" s="969" t="s">
        <v>484</v>
      </c>
      <c r="F603" s="970"/>
      <c r="G603" s="970"/>
      <c r="H603" s="971"/>
      <c r="I603" s="972">
        <v>10500</v>
      </c>
      <c r="J603" s="973">
        <v>10500</v>
      </c>
      <c r="K603" s="971">
        <v>42000</v>
      </c>
      <c r="L603" s="972">
        <v>42000</v>
      </c>
      <c r="M603" s="1119">
        <v>31500</v>
      </c>
      <c r="N603" s="1031">
        <f>(100/L603)*M603</f>
        <v>75</v>
      </c>
    </row>
    <row r="604" spans="1:14" ht="15">
      <c r="A604" s="179">
        <v>821007</v>
      </c>
      <c r="B604" s="78"/>
      <c r="C604" s="120">
        <v>41</v>
      </c>
      <c r="D604" s="559" t="s">
        <v>75</v>
      </c>
      <c r="E604" s="589" t="s">
        <v>439</v>
      </c>
      <c r="F604" s="691">
        <v>47424</v>
      </c>
      <c r="G604" s="691">
        <v>47424</v>
      </c>
      <c r="H604" s="663">
        <v>47424</v>
      </c>
      <c r="I604" s="170">
        <v>47424</v>
      </c>
      <c r="J604" s="267">
        <v>47424</v>
      </c>
      <c r="K604" s="663">
        <v>47424</v>
      </c>
      <c r="L604" s="170">
        <v>47424</v>
      </c>
      <c r="M604" s="1120">
        <v>35568</v>
      </c>
      <c r="N604" s="1031">
        <f>(100/L604)*M604</f>
        <v>75</v>
      </c>
    </row>
    <row r="605" spans="1:14" ht="15">
      <c r="A605" s="179">
        <v>821007</v>
      </c>
      <c r="B605" s="78">
        <v>50</v>
      </c>
      <c r="C605" s="120">
        <v>41</v>
      </c>
      <c r="D605" s="559" t="s">
        <v>75</v>
      </c>
      <c r="E605" s="587" t="s">
        <v>339</v>
      </c>
      <c r="F605" s="266">
        <v>14694</v>
      </c>
      <c r="G605" s="266">
        <v>14855</v>
      </c>
      <c r="H605" s="749">
        <v>14944</v>
      </c>
      <c r="I605" s="688">
        <v>14944</v>
      </c>
      <c r="J605" s="266">
        <v>14724</v>
      </c>
      <c r="K605" s="688">
        <v>14944</v>
      </c>
      <c r="L605" s="169">
        <v>14944</v>
      </c>
      <c r="M605" s="1118">
        <v>11389.99</v>
      </c>
      <c r="N605" s="1015">
        <f>(100/L605)*M605</f>
        <v>76.21781316916488</v>
      </c>
    </row>
    <row r="606" spans="1:14" ht="15.75" thickBot="1">
      <c r="A606" s="179">
        <v>821006</v>
      </c>
      <c r="B606" s="105">
        <v>20</v>
      </c>
      <c r="C606" s="120">
        <v>51</v>
      </c>
      <c r="D606" s="559" t="s">
        <v>75</v>
      </c>
      <c r="E606" s="587" t="s">
        <v>444</v>
      </c>
      <c r="F606" s="769"/>
      <c r="G606" s="769"/>
      <c r="H606" s="749">
        <v>500000</v>
      </c>
      <c r="I606" s="770">
        <v>499500</v>
      </c>
      <c r="J606" s="266">
        <v>498750</v>
      </c>
      <c r="K606" s="770"/>
      <c r="L606" s="771"/>
      <c r="M606" s="1118"/>
      <c r="N606" s="1128"/>
    </row>
    <row r="607" spans="1:14" ht="15.75" thickBot="1">
      <c r="A607" s="274"/>
      <c r="B607" s="98"/>
      <c r="C607" s="714"/>
      <c r="D607" s="588"/>
      <c r="E607" s="324" t="s">
        <v>338</v>
      </c>
      <c r="F607" s="325">
        <f>SUM(F601:F604)</f>
        <v>47834</v>
      </c>
      <c r="G607" s="325">
        <f>SUM(G601:G606)</f>
        <v>62281</v>
      </c>
      <c r="H607" s="326">
        <v>562368</v>
      </c>
      <c r="I607" s="325">
        <v>603868</v>
      </c>
      <c r="J607" s="171">
        <f>SUM(J600:J606)</f>
        <v>602852</v>
      </c>
      <c r="K607" s="326">
        <f>K601+K604+K605+K606+K603</f>
        <v>105568</v>
      </c>
      <c r="L607" s="171">
        <f>L601+L602+L604+L605+L603</f>
        <v>105568</v>
      </c>
      <c r="M607" s="1121">
        <f>M602+M604+M605+M603+M601</f>
        <v>79355.89</v>
      </c>
      <c r="N607" s="1121">
        <f>(100/L607)*M607</f>
        <v>75.17040201576235</v>
      </c>
    </row>
    <row r="608" spans="1:14" ht="15.75" thickBot="1">
      <c r="A608" s="40"/>
      <c r="B608" s="40"/>
      <c r="C608" s="40"/>
      <c r="D608" s="167"/>
      <c r="E608" s="58" t="s">
        <v>66</v>
      </c>
      <c r="H608" s="268"/>
      <c r="I608" s="268"/>
      <c r="J608" s="268"/>
      <c r="K608" s="268"/>
      <c r="L608" s="268"/>
      <c r="M608" s="1122"/>
      <c r="N608" s="245"/>
    </row>
    <row r="609" spans="1:14" ht="15.75" thickBot="1">
      <c r="A609" s="40"/>
      <c r="B609" s="40"/>
      <c r="C609" s="40"/>
      <c r="D609" s="167"/>
      <c r="E609" s="59" t="s">
        <v>329</v>
      </c>
      <c r="F609" s="311">
        <f aca="true" t="shared" si="80" ref="F609:M609">F557</f>
        <v>964821</v>
      </c>
      <c r="G609" s="311">
        <f t="shared" si="80"/>
        <v>929776</v>
      </c>
      <c r="H609" s="30">
        <f t="shared" si="80"/>
        <v>1125808</v>
      </c>
      <c r="I609" s="318">
        <f t="shared" si="80"/>
        <v>1342740</v>
      </c>
      <c r="J609" s="318">
        <f t="shared" si="80"/>
        <v>1022713</v>
      </c>
      <c r="K609" s="30">
        <f t="shared" si="80"/>
        <v>1400248</v>
      </c>
      <c r="L609" s="30">
        <f t="shared" si="80"/>
        <v>1455402</v>
      </c>
      <c r="M609" s="1123">
        <f t="shared" si="80"/>
        <v>957681.0900000001</v>
      </c>
      <c r="N609" s="982">
        <f>(100/L609)*M609</f>
        <v>65.80182588728064</v>
      </c>
    </row>
    <row r="610" spans="1:14" ht="15.75" thickBot="1">
      <c r="A610" s="40"/>
      <c r="B610" s="40"/>
      <c r="C610" s="40"/>
      <c r="D610" s="126"/>
      <c r="E610" s="61" t="s">
        <v>330</v>
      </c>
      <c r="F610" s="64">
        <f>F558</f>
        <v>450283</v>
      </c>
      <c r="G610" s="64">
        <f>G558</f>
        <v>528258</v>
      </c>
      <c r="H610" s="316">
        <v>434000</v>
      </c>
      <c r="I610" s="319">
        <v>517728</v>
      </c>
      <c r="J610" s="311">
        <f>J556</f>
        <v>512521</v>
      </c>
      <c r="K610" s="316">
        <v>494200</v>
      </c>
      <c r="L610" s="328">
        <v>551188</v>
      </c>
      <c r="M610" s="1124">
        <v>370126</v>
      </c>
      <c r="N610" s="1129">
        <f>(100/L610)*M610</f>
        <v>67.15059108688868</v>
      </c>
    </row>
    <row r="611" spans="1:14" ht="15.75" thickBot="1">
      <c r="A611" s="40"/>
      <c r="B611" s="40"/>
      <c r="C611" s="40"/>
      <c r="D611" s="126"/>
      <c r="E611" s="309" t="s">
        <v>337</v>
      </c>
      <c r="F611" s="312">
        <v>42239</v>
      </c>
      <c r="G611" s="312">
        <v>140127</v>
      </c>
      <c r="H611" s="313">
        <v>1181151</v>
      </c>
      <c r="I611" s="64">
        <f>I598</f>
        <v>1563651</v>
      </c>
      <c r="J611" s="312">
        <v>1334713</v>
      </c>
      <c r="K611" s="64">
        <f>K598</f>
        <v>320907</v>
      </c>
      <c r="L611" s="312">
        <f>L598</f>
        <v>325517</v>
      </c>
      <c r="M611" s="1125">
        <f>M598</f>
        <v>69031.45</v>
      </c>
      <c r="N611" s="1099">
        <f>(100/L611)*M611</f>
        <v>21.20671117023074</v>
      </c>
    </row>
    <row r="612" spans="1:14" ht="15.75" thickBot="1">
      <c r="A612" s="155"/>
      <c r="B612" s="155"/>
      <c r="C612" s="155"/>
      <c r="D612" s="126"/>
      <c r="E612" s="310" t="s">
        <v>338</v>
      </c>
      <c r="F612" s="314">
        <f>F607</f>
        <v>47834</v>
      </c>
      <c r="G612" s="314">
        <f>G607</f>
        <v>62281</v>
      </c>
      <c r="H612" s="314">
        <f>H607</f>
        <v>562368</v>
      </c>
      <c r="I612" s="320">
        <v>603868</v>
      </c>
      <c r="J612" s="314">
        <f>J607</f>
        <v>602852</v>
      </c>
      <c r="K612" s="320">
        <f>K607</f>
        <v>105568</v>
      </c>
      <c r="L612" s="314">
        <f>L607</f>
        <v>105568</v>
      </c>
      <c r="M612" s="1126">
        <f>M607</f>
        <v>79355.89</v>
      </c>
      <c r="N612" s="1130">
        <f>(100/L612)*M612</f>
        <v>75.17040201576235</v>
      </c>
    </row>
    <row r="613" spans="1:14" ht="15.75" thickBot="1">
      <c r="A613" s="155"/>
      <c r="B613" s="155"/>
      <c r="C613" s="155"/>
      <c r="D613" s="126"/>
      <c r="E613" s="58" t="s">
        <v>340</v>
      </c>
      <c r="F613" s="315">
        <f>SUM(F609:F612)</f>
        <v>1505177</v>
      </c>
      <c r="G613" s="315">
        <f>SUM(G609:G612)</f>
        <v>1660442</v>
      </c>
      <c r="H613" s="317">
        <f aca="true" t="shared" si="81" ref="H613:M613">H609+H610+H611+H612</f>
        <v>3303327</v>
      </c>
      <c r="I613" s="317">
        <f t="shared" si="81"/>
        <v>4027987</v>
      </c>
      <c r="J613" s="317">
        <f t="shared" si="81"/>
        <v>3472799</v>
      </c>
      <c r="K613" s="317">
        <f t="shared" si="81"/>
        <v>2320923</v>
      </c>
      <c r="L613" s="317">
        <f t="shared" si="81"/>
        <v>2437675</v>
      </c>
      <c r="M613" s="1127">
        <f t="shared" si="81"/>
        <v>1476194.43</v>
      </c>
      <c r="N613" s="1131">
        <f>(100/L613)*M613</f>
        <v>60.55747505307311</v>
      </c>
    </row>
    <row r="614" ht="15">
      <c r="N614" s="218"/>
    </row>
    <row r="615" spans="5:13" ht="15">
      <c r="E615" t="s">
        <v>557</v>
      </c>
      <c r="F615" s="1150">
        <v>97002.13</v>
      </c>
      <c r="H615" t="s">
        <v>524</v>
      </c>
      <c r="I615" t="s">
        <v>561</v>
      </c>
      <c r="M615" s="1150">
        <v>65162.42</v>
      </c>
    </row>
    <row r="616" spans="5:13" ht="15">
      <c r="E616" t="s">
        <v>558</v>
      </c>
      <c r="F616" s="1150">
        <v>2443.1</v>
      </c>
      <c r="G616" t="s">
        <v>525</v>
      </c>
      <c r="I616" t="s">
        <v>562</v>
      </c>
      <c r="M616" s="1150">
        <v>154085</v>
      </c>
    </row>
    <row r="617" spans="5:13" ht="15">
      <c r="E617" t="s">
        <v>559</v>
      </c>
      <c r="F617" s="1150">
        <v>3986</v>
      </c>
      <c r="I617" t="s">
        <v>563</v>
      </c>
      <c r="M617" s="1150">
        <v>81411.66</v>
      </c>
    </row>
    <row r="618" spans="5:13" ht="15">
      <c r="E618" t="s">
        <v>560</v>
      </c>
      <c r="F618" s="1150">
        <v>1498.6</v>
      </c>
      <c r="I618" t="s">
        <v>564</v>
      </c>
      <c r="M618" s="1150">
        <v>338468.66</v>
      </c>
    </row>
    <row r="619" spans="5:6" ht="15">
      <c r="E619" t="s">
        <v>526</v>
      </c>
      <c r="F619" s="1150">
        <v>50129.32</v>
      </c>
    </row>
    <row r="620" spans="5:7" ht="15">
      <c r="E620" t="s">
        <v>527</v>
      </c>
      <c r="G620" t="s">
        <v>570</v>
      </c>
    </row>
    <row r="621" spans="5:6" ht="15">
      <c r="E621" t="s">
        <v>528</v>
      </c>
      <c r="F621" t="s">
        <v>529</v>
      </c>
    </row>
  </sheetData>
  <sheetProtection/>
  <mergeCells count="14">
    <mergeCell ref="A2:A3"/>
    <mergeCell ref="E2:E3"/>
    <mergeCell ref="F2:F3"/>
    <mergeCell ref="G2:G3"/>
    <mergeCell ref="H2:H3"/>
    <mergeCell ref="I2:I3"/>
    <mergeCell ref="K2:K3"/>
    <mergeCell ref="L2:L3"/>
    <mergeCell ref="M2:M3"/>
    <mergeCell ref="N2:N3"/>
    <mergeCell ref="F1:G1"/>
    <mergeCell ref="H1:J1"/>
    <mergeCell ref="K1:M1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6"/>
  <sheetViews>
    <sheetView zoomScalePageLayoutView="0" workbookViewId="0" topLeftCell="A52">
      <selection activeCell="K94" sqref="K94"/>
    </sheetView>
  </sheetViews>
  <sheetFormatPr defaultColWidth="9.140625" defaultRowHeight="15"/>
  <cols>
    <col min="1" max="1" width="7.28125" style="0" customWidth="1"/>
    <col min="2" max="2" width="3.140625" style="0" customWidth="1"/>
    <col min="3" max="3" width="4.00390625" style="0" customWidth="1"/>
    <col min="4" max="4" width="34.8515625" style="0" customWidth="1"/>
    <col min="12" max="12" width="10.421875" style="0" customWidth="1"/>
    <col min="13" max="13" width="6.8515625" style="0" customWidth="1"/>
  </cols>
  <sheetData>
    <row r="1" spans="1:13" ht="15.75">
      <c r="A1" s="362"/>
      <c r="B1" s="363"/>
      <c r="C1" s="363"/>
      <c r="D1" s="534" t="s">
        <v>0</v>
      </c>
      <c r="E1" s="1185" t="s">
        <v>1</v>
      </c>
      <c r="F1" s="1186"/>
      <c r="G1" s="1187" t="s">
        <v>451</v>
      </c>
      <c r="H1" s="1185"/>
      <c r="I1" s="1185"/>
      <c r="J1" s="1188" t="s">
        <v>509</v>
      </c>
      <c r="K1" s="1225"/>
      <c r="L1" s="1226"/>
      <c r="M1" s="853"/>
    </row>
    <row r="2" spans="1:13" ht="15">
      <c r="A2" s="366"/>
      <c r="B2" s="367" t="s">
        <v>2</v>
      </c>
      <c r="C2" s="368" t="s">
        <v>405</v>
      </c>
      <c r="D2" s="851" t="s">
        <v>3</v>
      </c>
      <c r="E2" s="1197">
        <v>2016</v>
      </c>
      <c r="F2" s="1199">
        <v>2017</v>
      </c>
      <c r="G2" s="1201" t="s">
        <v>4</v>
      </c>
      <c r="H2" s="1203" t="s">
        <v>5</v>
      </c>
      <c r="I2" s="1191" t="s">
        <v>514</v>
      </c>
      <c r="J2" s="1193" t="s">
        <v>4</v>
      </c>
      <c r="K2" s="1205" t="s">
        <v>5</v>
      </c>
      <c r="L2" s="1205" t="s">
        <v>575</v>
      </c>
      <c r="M2" s="854" t="s">
        <v>507</v>
      </c>
    </row>
    <row r="3" spans="1:13" ht="15.75" thickBot="1">
      <c r="A3" s="369" t="s">
        <v>6</v>
      </c>
      <c r="B3" s="370" t="s">
        <v>7</v>
      </c>
      <c r="C3" s="370"/>
      <c r="D3" s="852"/>
      <c r="E3" s="1198"/>
      <c r="F3" s="1200"/>
      <c r="G3" s="1202"/>
      <c r="H3" s="1204"/>
      <c r="I3" s="1192"/>
      <c r="J3" s="1223"/>
      <c r="K3" s="1224"/>
      <c r="L3" s="1224"/>
      <c r="M3" s="854"/>
    </row>
    <row r="4" spans="1:13" ht="15">
      <c r="A4" s="371">
        <v>100</v>
      </c>
      <c r="B4" s="372"/>
      <c r="C4" s="372"/>
      <c r="D4" s="526" t="s">
        <v>8</v>
      </c>
      <c r="E4" s="373">
        <f>E6+E7+E11</f>
        <v>946343</v>
      </c>
      <c r="F4" s="373">
        <f>F6+F7+F11</f>
        <v>1005383</v>
      </c>
      <c r="G4" s="374">
        <f>G5+G7+G11</f>
        <v>1009777</v>
      </c>
      <c r="H4" s="373">
        <f>H6+H7+H11</f>
        <v>1143317</v>
      </c>
      <c r="I4" s="375">
        <f>I6+I7+I11</f>
        <v>1141849</v>
      </c>
      <c r="J4" s="374">
        <f>J5+J7+J11</f>
        <v>1202747</v>
      </c>
      <c r="K4" s="373">
        <f>K5+K7+K11</f>
        <v>1285639</v>
      </c>
      <c r="L4" s="898">
        <f>L5+L7+L11</f>
        <v>1283047.15</v>
      </c>
      <c r="M4" s="899">
        <f aca="true" t="shared" si="0" ref="M4:M16">(100/K4)*L4</f>
        <v>99.79839986185857</v>
      </c>
    </row>
    <row r="5" spans="1:13" ht="15">
      <c r="A5" s="377">
        <v>110</v>
      </c>
      <c r="B5" s="378"/>
      <c r="C5" s="378"/>
      <c r="D5" s="527" t="s">
        <v>9</v>
      </c>
      <c r="E5" s="379">
        <v>727481</v>
      </c>
      <c r="F5" s="379">
        <v>797325</v>
      </c>
      <c r="G5" s="380">
        <v>800000</v>
      </c>
      <c r="H5" s="379">
        <v>927380</v>
      </c>
      <c r="I5" s="381">
        <v>927373</v>
      </c>
      <c r="J5" s="380">
        <v>1000580</v>
      </c>
      <c r="K5" s="379">
        <v>1061720</v>
      </c>
      <c r="L5" s="863">
        <v>1061307.68</v>
      </c>
      <c r="M5" s="910">
        <f t="shared" si="0"/>
        <v>99.9611649022341</v>
      </c>
    </row>
    <row r="6" spans="1:13" ht="15">
      <c r="A6" s="383">
        <v>111003</v>
      </c>
      <c r="B6" s="384"/>
      <c r="C6" s="384">
        <v>41</v>
      </c>
      <c r="D6" s="528" t="s">
        <v>9</v>
      </c>
      <c r="E6" s="385">
        <v>727481</v>
      </c>
      <c r="F6" s="385">
        <v>797325</v>
      </c>
      <c r="G6" s="383">
        <v>800000</v>
      </c>
      <c r="H6" s="385">
        <v>927380</v>
      </c>
      <c r="I6" s="386">
        <v>927373</v>
      </c>
      <c r="J6" s="383">
        <v>1000580</v>
      </c>
      <c r="K6" s="385">
        <v>1061720</v>
      </c>
      <c r="L6" s="864">
        <v>1061307.68</v>
      </c>
      <c r="M6" s="869">
        <f t="shared" si="0"/>
        <v>99.9611649022341</v>
      </c>
    </row>
    <row r="7" spans="1:13" ht="15">
      <c r="A7" s="380">
        <v>121</v>
      </c>
      <c r="B7" s="378"/>
      <c r="C7" s="378"/>
      <c r="D7" s="527" t="s">
        <v>10</v>
      </c>
      <c r="E7" s="389">
        <f aca="true" t="shared" si="1" ref="E7:L7">SUM(E8:E10)</f>
        <v>148792</v>
      </c>
      <c r="F7" s="389">
        <f t="shared" si="1"/>
        <v>135558</v>
      </c>
      <c r="G7" s="380">
        <f t="shared" si="1"/>
        <v>137400</v>
      </c>
      <c r="H7" s="389">
        <f t="shared" si="1"/>
        <v>137650</v>
      </c>
      <c r="I7" s="390">
        <f t="shared" si="1"/>
        <v>137973</v>
      </c>
      <c r="J7" s="380">
        <f t="shared" si="1"/>
        <v>128900</v>
      </c>
      <c r="K7" s="389">
        <f t="shared" si="1"/>
        <v>150400</v>
      </c>
      <c r="L7" s="863">
        <f t="shared" si="1"/>
        <v>149182.99999999997</v>
      </c>
      <c r="M7" s="910">
        <f t="shared" si="0"/>
        <v>99.19082446808508</v>
      </c>
    </row>
    <row r="8" spans="1:13" ht="15">
      <c r="A8" s="392">
        <v>121001</v>
      </c>
      <c r="B8" s="393"/>
      <c r="C8" s="393">
        <v>41</v>
      </c>
      <c r="D8" s="529" t="s">
        <v>11</v>
      </c>
      <c r="E8" s="394">
        <v>37331</v>
      </c>
      <c r="F8" s="394">
        <v>24740</v>
      </c>
      <c r="G8" s="392">
        <v>25000</v>
      </c>
      <c r="H8" s="394">
        <v>25000</v>
      </c>
      <c r="I8" s="395">
        <v>25188</v>
      </c>
      <c r="J8" s="392">
        <v>24500</v>
      </c>
      <c r="K8" s="394">
        <v>33000</v>
      </c>
      <c r="L8" s="865">
        <v>32301.67</v>
      </c>
      <c r="M8" s="870">
        <f t="shared" si="0"/>
        <v>97.88384848484849</v>
      </c>
    </row>
    <row r="9" spans="1:13" ht="15">
      <c r="A9" s="397">
        <v>121002</v>
      </c>
      <c r="B9" s="398"/>
      <c r="C9" s="398">
        <v>41</v>
      </c>
      <c r="D9" s="530" t="s">
        <v>12</v>
      </c>
      <c r="E9" s="399">
        <v>107937</v>
      </c>
      <c r="F9" s="399">
        <v>107586</v>
      </c>
      <c r="G9" s="397">
        <v>109000</v>
      </c>
      <c r="H9" s="399">
        <v>109000</v>
      </c>
      <c r="I9" s="400">
        <v>109158</v>
      </c>
      <c r="J9" s="397">
        <v>101000</v>
      </c>
      <c r="K9" s="399">
        <v>113000</v>
      </c>
      <c r="L9" s="866">
        <v>112460.31</v>
      </c>
      <c r="M9" s="871">
        <f t="shared" si="0"/>
        <v>99.5223982300885</v>
      </c>
    </row>
    <row r="10" spans="1:13" ht="15">
      <c r="A10" s="402">
        <v>121003</v>
      </c>
      <c r="B10" s="403"/>
      <c r="C10" s="403">
        <v>41</v>
      </c>
      <c r="D10" s="531" t="s">
        <v>401</v>
      </c>
      <c r="E10" s="404">
        <v>3524</v>
      </c>
      <c r="F10" s="404">
        <v>3232</v>
      </c>
      <c r="G10" s="402">
        <v>3400</v>
      </c>
      <c r="H10" s="404">
        <v>3650</v>
      </c>
      <c r="I10" s="405">
        <v>3627</v>
      </c>
      <c r="J10" s="402">
        <v>3400</v>
      </c>
      <c r="K10" s="404">
        <v>4400</v>
      </c>
      <c r="L10" s="867">
        <v>4421.02</v>
      </c>
      <c r="M10" s="872">
        <f t="shared" si="0"/>
        <v>100.47772727272728</v>
      </c>
    </row>
    <row r="11" spans="1:13" ht="15">
      <c r="A11" s="407">
        <v>130</v>
      </c>
      <c r="B11" s="378"/>
      <c r="C11" s="378"/>
      <c r="D11" s="527" t="s">
        <v>13</v>
      </c>
      <c r="E11" s="379">
        <f aca="true" t="shared" si="2" ref="E11:L11">SUM(E12:E17)</f>
        <v>70070</v>
      </c>
      <c r="F11" s="379">
        <f t="shared" si="2"/>
        <v>72500</v>
      </c>
      <c r="G11" s="380">
        <f t="shared" si="2"/>
        <v>72377</v>
      </c>
      <c r="H11" s="379">
        <f t="shared" si="2"/>
        <v>78287</v>
      </c>
      <c r="I11" s="409">
        <f t="shared" si="2"/>
        <v>76503</v>
      </c>
      <c r="J11" s="380">
        <f t="shared" si="2"/>
        <v>73267</v>
      </c>
      <c r="K11" s="379">
        <f t="shared" si="2"/>
        <v>73519</v>
      </c>
      <c r="L11" s="863">
        <f t="shared" si="2"/>
        <v>72556.47</v>
      </c>
      <c r="M11" s="911">
        <f t="shared" si="0"/>
        <v>98.690773813572</v>
      </c>
    </row>
    <row r="12" spans="1:13" ht="15">
      <c r="A12" s="410">
        <v>133001</v>
      </c>
      <c r="B12" s="393"/>
      <c r="C12" s="393">
        <v>41</v>
      </c>
      <c r="D12" s="529" t="s">
        <v>14</v>
      </c>
      <c r="E12" s="394">
        <v>1886</v>
      </c>
      <c r="F12" s="394">
        <v>1954</v>
      </c>
      <c r="G12" s="392">
        <v>1960</v>
      </c>
      <c r="H12" s="394">
        <v>2070</v>
      </c>
      <c r="I12" s="412">
        <v>2064</v>
      </c>
      <c r="J12" s="392">
        <v>1850</v>
      </c>
      <c r="K12" s="394">
        <v>1952</v>
      </c>
      <c r="L12" s="865">
        <v>1951.39</v>
      </c>
      <c r="M12" s="871">
        <f t="shared" si="0"/>
        <v>99.96875000000001</v>
      </c>
    </row>
    <row r="13" spans="1:13" ht="15">
      <c r="A13" s="392">
        <v>133004</v>
      </c>
      <c r="B13" s="393"/>
      <c r="C13" s="393">
        <v>41</v>
      </c>
      <c r="D13" s="529" t="s">
        <v>375</v>
      </c>
      <c r="E13" s="394">
        <v>50</v>
      </c>
      <c r="F13" s="394"/>
      <c r="G13" s="392">
        <v>50</v>
      </c>
      <c r="H13" s="394">
        <v>100</v>
      </c>
      <c r="I13" s="395">
        <v>100</v>
      </c>
      <c r="J13" s="392">
        <v>50</v>
      </c>
      <c r="K13" s="394">
        <v>50</v>
      </c>
      <c r="L13" s="865">
        <v>50</v>
      </c>
      <c r="M13" s="873">
        <f t="shared" si="0"/>
        <v>100</v>
      </c>
    </row>
    <row r="14" spans="1:13" ht="15">
      <c r="A14" s="392">
        <v>133006</v>
      </c>
      <c r="B14" s="393"/>
      <c r="C14" s="393">
        <v>41</v>
      </c>
      <c r="D14" s="529" t="s">
        <v>17</v>
      </c>
      <c r="E14" s="394">
        <v>1130</v>
      </c>
      <c r="F14" s="394">
        <v>954</v>
      </c>
      <c r="G14" s="392">
        <v>1200</v>
      </c>
      <c r="H14" s="394">
        <v>1200</v>
      </c>
      <c r="I14" s="395">
        <v>1034</v>
      </c>
      <c r="J14" s="392">
        <v>1200</v>
      </c>
      <c r="K14" s="394">
        <v>1350</v>
      </c>
      <c r="L14" s="865">
        <v>1324.97</v>
      </c>
      <c r="M14" s="873">
        <f t="shared" si="0"/>
        <v>98.14592592592592</v>
      </c>
    </row>
    <row r="15" spans="1:13" ht="15">
      <c r="A15" s="397">
        <v>133012</v>
      </c>
      <c r="B15" s="398"/>
      <c r="C15" s="398">
        <v>41</v>
      </c>
      <c r="D15" s="530" t="s">
        <v>344</v>
      </c>
      <c r="E15" s="413">
        <v>825</v>
      </c>
      <c r="F15" s="413">
        <v>2097</v>
      </c>
      <c r="G15" s="414">
        <v>2000</v>
      </c>
      <c r="H15" s="413">
        <v>2000</v>
      </c>
      <c r="I15" s="415">
        <v>1563</v>
      </c>
      <c r="J15" s="414">
        <v>2000</v>
      </c>
      <c r="K15" s="413">
        <v>2000</v>
      </c>
      <c r="L15" s="868">
        <v>1353.94</v>
      </c>
      <c r="M15" s="873">
        <f t="shared" si="0"/>
        <v>67.697</v>
      </c>
    </row>
    <row r="16" spans="1:13" ht="15">
      <c r="A16" s="397">
        <v>133013</v>
      </c>
      <c r="B16" s="398"/>
      <c r="C16" s="398">
        <v>41</v>
      </c>
      <c r="D16" s="530" t="s">
        <v>15</v>
      </c>
      <c r="E16" s="413">
        <v>66179</v>
      </c>
      <c r="F16" s="413">
        <v>67495</v>
      </c>
      <c r="G16" s="414">
        <v>67000</v>
      </c>
      <c r="H16" s="413">
        <v>72750</v>
      </c>
      <c r="I16" s="415">
        <v>71742</v>
      </c>
      <c r="J16" s="414">
        <v>68000</v>
      </c>
      <c r="K16" s="413">
        <v>68000</v>
      </c>
      <c r="L16" s="868">
        <v>67876.17</v>
      </c>
      <c r="M16" s="873">
        <f t="shared" si="0"/>
        <v>99.81789705882352</v>
      </c>
    </row>
    <row r="17" spans="1:13" ht="15.75" thickBot="1">
      <c r="A17" s="392">
        <v>139002</v>
      </c>
      <c r="B17" s="393"/>
      <c r="C17" s="393">
        <v>41</v>
      </c>
      <c r="D17" s="529" t="s">
        <v>16</v>
      </c>
      <c r="E17" s="394"/>
      <c r="F17" s="394"/>
      <c r="G17" s="392">
        <v>167</v>
      </c>
      <c r="H17" s="394">
        <v>167</v>
      </c>
      <c r="I17" s="395"/>
      <c r="J17" s="392">
        <v>167</v>
      </c>
      <c r="K17" s="394">
        <v>167</v>
      </c>
      <c r="L17" s="865"/>
      <c r="M17" s="874"/>
    </row>
    <row r="18" spans="1:13" ht="15.75" thickBot="1">
      <c r="A18" s="417">
        <v>200</v>
      </c>
      <c r="B18" s="418"/>
      <c r="C18" s="418"/>
      <c r="D18" s="532" t="s">
        <v>18</v>
      </c>
      <c r="E18" s="419">
        <f>E19+E20+E27+E33+E32+E51+E53</f>
        <v>137090</v>
      </c>
      <c r="F18" s="419">
        <f>F19+F20+F27+F33+F32+F51+F53</f>
        <v>108843</v>
      </c>
      <c r="G18" s="420">
        <f>G19+G20+G27+G31+G51+G53+G33</f>
        <v>140581</v>
      </c>
      <c r="H18" s="419">
        <f>H19+H20+H27+H33+H32+H51+H53+H31</f>
        <v>151607</v>
      </c>
      <c r="I18" s="421">
        <f>I20+I27+I31+I33+I51+I53</f>
        <v>139054</v>
      </c>
      <c r="J18" s="420">
        <f>J19+J20+J27+J31+J51+J53+J33</f>
        <v>124331</v>
      </c>
      <c r="K18" s="419">
        <f>K19+K20+K27+K33+K32+K51+K53</f>
        <v>142176</v>
      </c>
      <c r="L18" s="878">
        <f>L20+L27+L33+L32+L51+L53</f>
        <v>131241.44</v>
      </c>
      <c r="M18" s="875">
        <f aca="true" t="shared" si="3" ref="M18:M33">(100/K18)*L18</f>
        <v>92.30913796984021</v>
      </c>
    </row>
    <row r="19" spans="1:13" ht="0.75" customHeight="1">
      <c r="A19" s="422">
        <v>211</v>
      </c>
      <c r="B19" s="423"/>
      <c r="C19" s="423"/>
      <c r="D19" s="533" t="s">
        <v>19</v>
      </c>
      <c r="E19" s="424">
        <v>0</v>
      </c>
      <c r="F19" s="424">
        <v>0</v>
      </c>
      <c r="G19" s="425">
        <v>0</v>
      </c>
      <c r="H19" s="424">
        <v>0</v>
      </c>
      <c r="I19" s="426">
        <v>0</v>
      </c>
      <c r="J19" s="425">
        <v>0</v>
      </c>
      <c r="K19" s="424">
        <v>0</v>
      </c>
      <c r="L19" s="879">
        <v>0</v>
      </c>
      <c r="M19" s="903" t="e">
        <f t="shared" si="3"/>
        <v>#DIV/0!</v>
      </c>
    </row>
    <row r="20" spans="1:13" ht="15">
      <c r="A20" s="380">
        <v>212</v>
      </c>
      <c r="B20" s="378"/>
      <c r="C20" s="378"/>
      <c r="D20" s="527" t="s">
        <v>20</v>
      </c>
      <c r="E20" s="389">
        <f aca="true" t="shared" si="4" ref="E20:L20">SUM(E21:E26)</f>
        <v>56811</v>
      </c>
      <c r="F20" s="389">
        <f t="shared" si="4"/>
        <v>50105</v>
      </c>
      <c r="G20" s="380">
        <f t="shared" si="4"/>
        <v>50420</v>
      </c>
      <c r="H20" s="389">
        <f t="shared" si="4"/>
        <v>54540</v>
      </c>
      <c r="I20" s="390">
        <f t="shared" si="4"/>
        <v>52984</v>
      </c>
      <c r="J20" s="380">
        <f t="shared" si="4"/>
        <v>49420</v>
      </c>
      <c r="K20" s="389">
        <f t="shared" si="4"/>
        <v>55670</v>
      </c>
      <c r="L20" s="880">
        <f t="shared" si="4"/>
        <v>53809.049999999996</v>
      </c>
      <c r="M20" s="912">
        <f t="shared" si="3"/>
        <v>96.65717621699298</v>
      </c>
    </row>
    <row r="21" spans="1:13" ht="15">
      <c r="A21" s="392">
        <v>212001</v>
      </c>
      <c r="B21" s="393"/>
      <c r="C21" s="393">
        <v>41</v>
      </c>
      <c r="D21" s="529" t="s">
        <v>21</v>
      </c>
      <c r="E21" s="394">
        <v>1094</v>
      </c>
      <c r="F21" s="394">
        <v>1086</v>
      </c>
      <c r="G21" s="392">
        <v>1090</v>
      </c>
      <c r="H21" s="394">
        <v>1090</v>
      </c>
      <c r="I21" s="395">
        <v>1086</v>
      </c>
      <c r="J21" s="392">
        <v>1090</v>
      </c>
      <c r="K21" s="394">
        <v>1090</v>
      </c>
      <c r="L21" s="881">
        <v>1086.16</v>
      </c>
      <c r="M21" s="876">
        <f t="shared" si="3"/>
        <v>99.64770642201836</v>
      </c>
    </row>
    <row r="22" spans="1:13" ht="15">
      <c r="A22" s="397">
        <v>212002</v>
      </c>
      <c r="B22" s="398"/>
      <c r="C22" s="398">
        <v>41</v>
      </c>
      <c r="D22" s="530" t="s">
        <v>22</v>
      </c>
      <c r="E22" s="399">
        <v>1728</v>
      </c>
      <c r="F22" s="399">
        <v>1280</v>
      </c>
      <c r="G22" s="397">
        <v>1700</v>
      </c>
      <c r="H22" s="399">
        <v>1700</v>
      </c>
      <c r="I22" s="400">
        <v>1060</v>
      </c>
      <c r="J22" s="397">
        <v>1700</v>
      </c>
      <c r="K22" s="399">
        <v>1700</v>
      </c>
      <c r="L22" s="882">
        <v>1455.27</v>
      </c>
      <c r="M22" s="877">
        <f t="shared" si="3"/>
        <v>85.60411764705883</v>
      </c>
    </row>
    <row r="23" spans="1:13" ht="15">
      <c r="A23" s="397">
        <v>212003</v>
      </c>
      <c r="B23" s="398">
        <v>1</v>
      </c>
      <c r="C23" s="398">
        <v>41</v>
      </c>
      <c r="D23" s="530" t="s">
        <v>23</v>
      </c>
      <c r="E23" s="399">
        <v>11152</v>
      </c>
      <c r="F23" s="399">
        <v>4360</v>
      </c>
      <c r="G23" s="397">
        <v>5000</v>
      </c>
      <c r="H23" s="399">
        <v>3500</v>
      </c>
      <c r="I23" s="400">
        <v>3480</v>
      </c>
      <c r="J23" s="397">
        <v>2500</v>
      </c>
      <c r="K23" s="399">
        <v>7800</v>
      </c>
      <c r="L23" s="882">
        <v>7788.29</v>
      </c>
      <c r="M23" s="877">
        <f t="shared" si="3"/>
        <v>99.84987179487179</v>
      </c>
    </row>
    <row r="24" spans="1:13" ht="15">
      <c r="A24" s="397">
        <v>212003</v>
      </c>
      <c r="B24" s="398">
        <v>2</v>
      </c>
      <c r="C24" s="398">
        <v>41</v>
      </c>
      <c r="D24" s="530" t="s">
        <v>24</v>
      </c>
      <c r="E24" s="399">
        <v>41872</v>
      </c>
      <c r="F24" s="399">
        <v>42007</v>
      </c>
      <c r="G24" s="397">
        <v>41130</v>
      </c>
      <c r="H24" s="399">
        <v>41130</v>
      </c>
      <c r="I24" s="400">
        <v>40319</v>
      </c>
      <c r="J24" s="397">
        <v>41130</v>
      </c>
      <c r="K24" s="399">
        <v>42080</v>
      </c>
      <c r="L24" s="882">
        <v>42071.11</v>
      </c>
      <c r="M24" s="871">
        <f t="shared" si="3"/>
        <v>99.97887357414449</v>
      </c>
    </row>
    <row r="25" spans="1:13" ht="15">
      <c r="A25" s="428">
        <v>212003</v>
      </c>
      <c r="B25" s="429">
        <v>3</v>
      </c>
      <c r="C25" s="398">
        <v>41</v>
      </c>
      <c r="D25" s="530" t="s">
        <v>360</v>
      </c>
      <c r="E25" s="399">
        <v>351</v>
      </c>
      <c r="F25" s="399">
        <v>902</v>
      </c>
      <c r="G25" s="397">
        <v>1000</v>
      </c>
      <c r="H25" s="430">
        <v>6620</v>
      </c>
      <c r="I25" s="401">
        <v>6620</v>
      </c>
      <c r="J25" s="397">
        <v>2500</v>
      </c>
      <c r="K25" s="430">
        <v>2500</v>
      </c>
      <c r="L25" s="882">
        <v>1317.59</v>
      </c>
      <c r="M25" s="909">
        <f t="shared" si="3"/>
        <v>52.703599999999994</v>
      </c>
    </row>
    <row r="26" spans="1:13" ht="15">
      <c r="A26" s="431">
        <v>212004</v>
      </c>
      <c r="B26" s="432"/>
      <c r="C26" s="403">
        <v>41</v>
      </c>
      <c r="D26" s="531" t="s">
        <v>345</v>
      </c>
      <c r="E26" s="404">
        <v>614</v>
      </c>
      <c r="F26" s="404">
        <v>470</v>
      </c>
      <c r="G26" s="402">
        <v>500</v>
      </c>
      <c r="H26" s="433">
        <v>500</v>
      </c>
      <c r="I26" s="405">
        <v>419</v>
      </c>
      <c r="J26" s="402">
        <v>500</v>
      </c>
      <c r="K26" s="433">
        <v>500</v>
      </c>
      <c r="L26" s="883">
        <v>90.63</v>
      </c>
      <c r="M26" s="917">
        <f t="shared" si="3"/>
        <v>18.126</v>
      </c>
    </row>
    <row r="27" spans="1:13" ht="15">
      <c r="A27" s="380">
        <v>221</v>
      </c>
      <c r="B27" s="378"/>
      <c r="C27" s="378"/>
      <c r="D27" s="527" t="s">
        <v>25</v>
      </c>
      <c r="E27" s="389">
        <f aca="true" t="shared" si="5" ref="E27:L27">SUM(E28:E30)</f>
        <v>16886</v>
      </c>
      <c r="F27" s="389">
        <f t="shared" si="5"/>
        <v>9100</v>
      </c>
      <c r="G27" s="380">
        <f t="shared" si="5"/>
        <v>10300</v>
      </c>
      <c r="H27" s="389">
        <f t="shared" si="5"/>
        <v>10300</v>
      </c>
      <c r="I27" s="390">
        <f t="shared" si="5"/>
        <v>7935</v>
      </c>
      <c r="J27" s="380">
        <f t="shared" si="5"/>
        <v>8300</v>
      </c>
      <c r="K27" s="389">
        <f t="shared" si="5"/>
        <v>8500</v>
      </c>
      <c r="L27" s="880">
        <f t="shared" si="5"/>
        <v>8000</v>
      </c>
      <c r="M27" s="913">
        <f t="shared" si="3"/>
        <v>94.11764705882352</v>
      </c>
    </row>
    <row r="28" spans="1:13" ht="15">
      <c r="A28" s="434">
        <v>221004</v>
      </c>
      <c r="B28" s="411">
        <v>1</v>
      </c>
      <c r="C28" s="411">
        <v>41</v>
      </c>
      <c r="D28" s="538" t="s">
        <v>26</v>
      </c>
      <c r="E28" s="436">
        <v>9086</v>
      </c>
      <c r="F28" s="436">
        <v>5700</v>
      </c>
      <c r="G28" s="410">
        <v>7000</v>
      </c>
      <c r="H28" s="436">
        <v>7000</v>
      </c>
      <c r="I28" s="437">
        <v>5171</v>
      </c>
      <c r="J28" s="410">
        <v>5000</v>
      </c>
      <c r="K28" s="430">
        <v>5000</v>
      </c>
      <c r="L28" s="884">
        <v>4732</v>
      </c>
      <c r="M28" s="914">
        <f t="shared" si="3"/>
        <v>94.64</v>
      </c>
    </row>
    <row r="29" spans="1:13" ht="15">
      <c r="A29" s="397">
        <v>221004</v>
      </c>
      <c r="B29" s="393">
        <v>2</v>
      </c>
      <c r="C29" s="393">
        <v>41</v>
      </c>
      <c r="D29" s="529" t="s">
        <v>346</v>
      </c>
      <c r="E29" s="394">
        <v>7500</v>
      </c>
      <c r="F29" s="394">
        <v>3200</v>
      </c>
      <c r="G29" s="392">
        <v>3000</v>
      </c>
      <c r="H29" s="394">
        <v>3000</v>
      </c>
      <c r="I29" s="401">
        <v>2664</v>
      </c>
      <c r="J29" s="392">
        <v>3000</v>
      </c>
      <c r="K29" s="399">
        <v>3200</v>
      </c>
      <c r="L29" s="881">
        <v>3168</v>
      </c>
      <c r="M29" s="909">
        <f t="shared" si="3"/>
        <v>99</v>
      </c>
    </row>
    <row r="30" spans="1:13" ht="15">
      <c r="A30" s="438">
        <v>221005</v>
      </c>
      <c r="B30" s="432">
        <v>2</v>
      </c>
      <c r="C30" s="429">
        <v>41</v>
      </c>
      <c r="D30" s="536" t="s">
        <v>347</v>
      </c>
      <c r="E30" s="752">
        <v>300</v>
      </c>
      <c r="F30" s="752">
        <v>200</v>
      </c>
      <c r="G30" s="428">
        <v>300</v>
      </c>
      <c r="H30" s="399">
        <v>300</v>
      </c>
      <c r="I30" s="400">
        <v>100</v>
      </c>
      <c r="J30" s="428">
        <v>300</v>
      </c>
      <c r="K30" s="399">
        <v>300</v>
      </c>
      <c r="L30" s="885">
        <v>100</v>
      </c>
      <c r="M30" s="912">
        <f t="shared" si="3"/>
        <v>33.33333333333333</v>
      </c>
    </row>
    <row r="31" spans="1:13" ht="15">
      <c r="A31" s="377">
        <v>222</v>
      </c>
      <c r="B31" s="378"/>
      <c r="C31" s="378"/>
      <c r="D31" s="527" t="s">
        <v>27</v>
      </c>
      <c r="E31" s="832">
        <v>265</v>
      </c>
      <c r="F31" s="751">
        <v>15</v>
      </c>
      <c r="G31" s="380">
        <v>120</v>
      </c>
      <c r="H31" s="379">
        <v>120</v>
      </c>
      <c r="I31" s="92">
        <v>0</v>
      </c>
      <c r="J31" s="380">
        <v>120</v>
      </c>
      <c r="K31" s="379">
        <v>6620</v>
      </c>
      <c r="L31" s="886">
        <v>6536.46</v>
      </c>
      <c r="M31" s="915">
        <f t="shared" si="3"/>
        <v>98.73806646525681</v>
      </c>
    </row>
    <row r="32" spans="1:13" ht="15">
      <c r="A32" s="383">
        <v>222003</v>
      </c>
      <c r="B32" s="384"/>
      <c r="C32" s="384">
        <v>41</v>
      </c>
      <c r="D32" s="528" t="s">
        <v>27</v>
      </c>
      <c r="E32" s="833">
        <v>265</v>
      </c>
      <c r="F32" s="387">
        <v>15</v>
      </c>
      <c r="G32" s="383">
        <v>120</v>
      </c>
      <c r="H32" s="385">
        <v>120</v>
      </c>
      <c r="I32" s="386">
        <v>0</v>
      </c>
      <c r="J32" s="383">
        <v>120</v>
      </c>
      <c r="K32" s="385">
        <v>6620</v>
      </c>
      <c r="L32" s="887">
        <v>6546.46</v>
      </c>
      <c r="M32" s="1180">
        <f t="shared" si="3"/>
        <v>98.88912386706949</v>
      </c>
    </row>
    <row r="33" spans="1:13" ht="15">
      <c r="A33" s="380">
        <v>223</v>
      </c>
      <c r="B33" s="378"/>
      <c r="C33" s="378"/>
      <c r="D33" s="527" t="s">
        <v>28</v>
      </c>
      <c r="E33" s="391">
        <f>SUM(E34:E49)</f>
        <v>51880</v>
      </c>
      <c r="F33" s="391">
        <f>SUM(F34:F48)</f>
        <v>45347</v>
      </c>
      <c r="G33" s="380">
        <f>SUM(G35:G49)</f>
        <v>65271</v>
      </c>
      <c r="H33" s="389">
        <f>SUM(H34:H49)</f>
        <v>73661</v>
      </c>
      <c r="I33" s="390">
        <f>SUM(I34:I49)</f>
        <v>66717</v>
      </c>
      <c r="J33" s="380">
        <f>SUM(J35:J50)</f>
        <v>56021</v>
      </c>
      <c r="K33" s="389">
        <f>SUM(K35:K50)</f>
        <v>58276</v>
      </c>
      <c r="L33" s="880">
        <f>SUM(L35:L50)</f>
        <v>52250.53999999999</v>
      </c>
      <c r="M33" s="913">
        <f t="shared" si="3"/>
        <v>89.66047772667993</v>
      </c>
    </row>
    <row r="34" spans="1:13" ht="15">
      <c r="A34" s="195">
        <v>223001</v>
      </c>
      <c r="B34" s="16"/>
      <c r="C34" s="16"/>
      <c r="D34" s="759" t="s">
        <v>424</v>
      </c>
      <c r="E34" s="198">
        <v>816</v>
      </c>
      <c r="F34" s="198"/>
      <c r="G34" s="195"/>
      <c r="H34" s="37">
        <v>9020</v>
      </c>
      <c r="I34" s="45">
        <v>9018</v>
      </c>
      <c r="J34" s="195"/>
      <c r="K34" s="37"/>
      <c r="L34" s="198"/>
      <c r="M34" s="900"/>
    </row>
    <row r="35" spans="1:13" ht="15">
      <c r="A35" s="392">
        <v>223001</v>
      </c>
      <c r="B35" s="393">
        <v>1</v>
      </c>
      <c r="C35" s="393">
        <v>41</v>
      </c>
      <c r="D35" s="529" t="s">
        <v>29</v>
      </c>
      <c r="E35" s="834">
        <v>24754</v>
      </c>
      <c r="F35" s="396">
        <v>6134</v>
      </c>
      <c r="G35" s="392">
        <v>1800</v>
      </c>
      <c r="H35" s="394">
        <v>2160</v>
      </c>
      <c r="I35" s="395">
        <v>2156</v>
      </c>
      <c r="J35" s="392">
        <v>1800</v>
      </c>
      <c r="K35" s="394">
        <v>2200</v>
      </c>
      <c r="L35" s="881">
        <v>2184.99</v>
      </c>
      <c r="M35" s="909">
        <f aca="true" t="shared" si="6" ref="M35:M40">(100/K35)*L35</f>
        <v>99.31772727272727</v>
      </c>
    </row>
    <row r="36" spans="1:13" ht="15">
      <c r="A36" s="397">
        <v>223001</v>
      </c>
      <c r="B36" s="398">
        <v>2</v>
      </c>
      <c r="C36" s="398">
        <v>41</v>
      </c>
      <c r="D36" s="530" t="s">
        <v>30</v>
      </c>
      <c r="E36" s="473">
        <v>717</v>
      </c>
      <c r="F36" s="401">
        <v>373</v>
      </c>
      <c r="G36" s="397">
        <v>500</v>
      </c>
      <c r="H36" s="399">
        <v>500</v>
      </c>
      <c r="I36" s="400">
        <v>487</v>
      </c>
      <c r="J36" s="397">
        <v>500</v>
      </c>
      <c r="K36" s="399">
        <v>665</v>
      </c>
      <c r="L36" s="882">
        <v>660.4</v>
      </c>
      <c r="M36" s="908">
        <f t="shared" si="6"/>
        <v>99.30827067669172</v>
      </c>
    </row>
    <row r="37" spans="1:13" ht="15">
      <c r="A37" s="397">
        <v>223001</v>
      </c>
      <c r="B37" s="398">
        <v>3</v>
      </c>
      <c r="C37" s="398">
        <v>41</v>
      </c>
      <c r="D37" s="530" t="s">
        <v>31</v>
      </c>
      <c r="E37" s="473">
        <v>3655</v>
      </c>
      <c r="F37" s="401">
        <v>6135</v>
      </c>
      <c r="G37" s="397">
        <v>6300</v>
      </c>
      <c r="H37" s="399">
        <v>6300</v>
      </c>
      <c r="I37" s="400">
        <v>2842</v>
      </c>
      <c r="J37" s="397">
        <v>3000</v>
      </c>
      <c r="K37" s="399">
        <v>3000</v>
      </c>
      <c r="L37" s="882">
        <v>1625.7</v>
      </c>
      <c r="M37" s="909">
        <f t="shared" si="6"/>
        <v>54.19</v>
      </c>
    </row>
    <row r="38" spans="1:13" ht="15">
      <c r="A38" s="397">
        <v>223001</v>
      </c>
      <c r="B38" s="398">
        <v>4</v>
      </c>
      <c r="C38" s="398">
        <v>41</v>
      </c>
      <c r="D38" s="530" t="s">
        <v>32</v>
      </c>
      <c r="E38" s="473">
        <v>1302</v>
      </c>
      <c r="F38" s="401">
        <v>648</v>
      </c>
      <c r="G38" s="397">
        <v>1500</v>
      </c>
      <c r="H38" s="399">
        <v>1500</v>
      </c>
      <c r="I38" s="400">
        <v>810</v>
      </c>
      <c r="J38" s="397">
        <v>1500</v>
      </c>
      <c r="K38" s="399">
        <v>1500</v>
      </c>
      <c r="L38" s="882">
        <v>783</v>
      </c>
      <c r="M38" s="906">
        <f t="shared" si="6"/>
        <v>52.199999999999996</v>
      </c>
    </row>
    <row r="39" spans="1:13" ht="15">
      <c r="A39" s="397">
        <v>223001</v>
      </c>
      <c r="B39" s="398">
        <v>5</v>
      </c>
      <c r="C39" s="398">
        <v>41</v>
      </c>
      <c r="D39" s="530" t="s">
        <v>33</v>
      </c>
      <c r="E39" s="394">
        <v>4</v>
      </c>
      <c r="F39" s="394">
        <v>4</v>
      </c>
      <c r="G39" s="397">
        <v>5</v>
      </c>
      <c r="H39" s="399">
        <v>5</v>
      </c>
      <c r="I39" s="400"/>
      <c r="J39" s="397">
        <v>5</v>
      </c>
      <c r="K39" s="399">
        <v>5</v>
      </c>
      <c r="L39" s="882">
        <v>1.3</v>
      </c>
      <c r="M39" s="906">
        <f t="shared" si="6"/>
        <v>26</v>
      </c>
    </row>
    <row r="40" spans="1:13" ht="15">
      <c r="A40" s="397">
        <v>223001</v>
      </c>
      <c r="B40" s="398">
        <v>6</v>
      </c>
      <c r="C40" s="398">
        <v>41</v>
      </c>
      <c r="D40" s="530" t="s">
        <v>34</v>
      </c>
      <c r="E40" s="399">
        <v>132</v>
      </c>
      <c r="F40" s="399">
        <v>114</v>
      </c>
      <c r="G40" s="397">
        <v>166</v>
      </c>
      <c r="H40" s="399">
        <v>166</v>
      </c>
      <c r="I40" s="400"/>
      <c r="J40" s="397">
        <v>166</v>
      </c>
      <c r="K40" s="399">
        <v>206</v>
      </c>
      <c r="L40" s="882">
        <v>206</v>
      </c>
      <c r="M40" s="909">
        <f t="shared" si="6"/>
        <v>100</v>
      </c>
    </row>
    <row r="41" spans="1:13" ht="15">
      <c r="A41" s="397">
        <v>223001</v>
      </c>
      <c r="B41" s="398">
        <v>7</v>
      </c>
      <c r="C41" s="398">
        <v>41</v>
      </c>
      <c r="D41" s="530" t="s">
        <v>38</v>
      </c>
      <c r="E41" s="399"/>
      <c r="F41" s="399"/>
      <c r="G41" s="397">
        <v>1000</v>
      </c>
      <c r="H41" s="399">
        <v>1000</v>
      </c>
      <c r="I41" s="400"/>
      <c r="J41" s="397"/>
      <c r="K41" s="399"/>
      <c r="L41" s="882"/>
      <c r="M41" s="909"/>
    </row>
    <row r="42" spans="1:13" ht="15">
      <c r="A42" s="397">
        <v>223001</v>
      </c>
      <c r="B42" s="398">
        <v>8</v>
      </c>
      <c r="C42" s="398">
        <v>41</v>
      </c>
      <c r="D42" s="530" t="s">
        <v>37</v>
      </c>
      <c r="E42" s="399">
        <v>26</v>
      </c>
      <c r="F42" s="399">
        <v>251</v>
      </c>
      <c r="G42" s="397">
        <v>500</v>
      </c>
      <c r="H42" s="399">
        <v>500</v>
      </c>
      <c r="I42" s="400">
        <v>53</v>
      </c>
      <c r="J42" s="397">
        <v>500</v>
      </c>
      <c r="K42" s="399">
        <v>600</v>
      </c>
      <c r="L42" s="882">
        <v>551.21</v>
      </c>
      <c r="M42" s="909">
        <f aca="true" t="shared" si="7" ref="M42:M55">(100/K42)*L42</f>
        <v>91.86833333333334</v>
      </c>
    </row>
    <row r="43" spans="1:13" ht="15">
      <c r="A43" s="397">
        <v>223001</v>
      </c>
      <c r="B43" s="398">
        <v>9</v>
      </c>
      <c r="C43" s="398">
        <v>41</v>
      </c>
      <c r="D43" s="530" t="s">
        <v>379</v>
      </c>
      <c r="E43" s="399">
        <v>349</v>
      </c>
      <c r="F43" s="399">
        <v>436</v>
      </c>
      <c r="G43" s="397">
        <v>500</v>
      </c>
      <c r="H43" s="399">
        <v>540</v>
      </c>
      <c r="I43" s="400">
        <v>539</v>
      </c>
      <c r="J43" s="397">
        <v>500</v>
      </c>
      <c r="K43" s="399">
        <v>700</v>
      </c>
      <c r="L43" s="882">
        <v>669.85</v>
      </c>
      <c r="M43" s="908">
        <f t="shared" si="7"/>
        <v>95.69285714285714</v>
      </c>
    </row>
    <row r="44" spans="1:13" ht="15">
      <c r="A44" s="392">
        <v>223001</v>
      </c>
      <c r="B44" s="393">
        <v>10</v>
      </c>
      <c r="C44" s="393">
        <v>41</v>
      </c>
      <c r="D44" s="529" t="s">
        <v>36</v>
      </c>
      <c r="E44" s="399">
        <v>1310</v>
      </c>
      <c r="F44" s="399">
        <v>6738</v>
      </c>
      <c r="G44" s="397">
        <v>5000</v>
      </c>
      <c r="H44" s="399">
        <v>7590</v>
      </c>
      <c r="I44" s="400">
        <v>7586</v>
      </c>
      <c r="J44" s="397">
        <v>5000</v>
      </c>
      <c r="K44" s="399">
        <v>5000</v>
      </c>
      <c r="L44" s="882">
        <v>3220</v>
      </c>
      <c r="M44" s="906">
        <f t="shared" si="7"/>
        <v>64.4</v>
      </c>
    </row>
    <row r="45" spans="1:13" ht="15">
      <c r="A45" s="397">
        <v>223001</v>
      </c>
      <c r="B45" s="398">
        <v>11</v>
      </c>
      <c r="C45" s="398">
        <v>41</v>
      </c>
      <c r="D45" s="530" t="s">
        <v>359</v>
      </c>
      <c r="E45" s="399">
        <v>66</v>
      </c>
      <c r="F45" s="399">
        <v>1674</v>
      </c>
      <c r="G45" s="397">
        <v>1500</v>
      </c>
      <c r="H45" s="399">
        <v>1500</v>
      </c>
      <c r="I45" s="400">
        <v>758</v>
      </c>
      <c r="J45" s="397">
        <v>1500</v>
      </c>
      <c r="K45" s="399">
        <v>1500</v>
      </c>
      <c r="L45" s="882">
        <v>1487.76</v>
      </c>
      <c r="M45" s="906">
        <f t="shared" si="7"/>
        <v>99.184</v>
      </c>
    </row>
    <row r="46" spans="1:13" ht="15">
      <c r="A46" s="428">
        <v>223001</v>
      </c>
      <c r="B46" s="429">
        <v>12</v>
      </c>
      <c r="C46" s="429">
        <v>41</v>
      </c>
      <c r="D46" s="759" t="s">
        <v>463</v>
      </c>
      <c r="E46" s="399"/>
      <c r="F46" s="399"/>
      <c r="G46" s="397"/>
      <c r="H46" s="399">
        <v>50</v>
      </c>
      <c r="I46" s="400">
        <v>10</v>
      </c>
      <c r="J46" s="397">
        <v>50</v>
      </c>
      <c r="K46" s="399">
        <v>50</v>
      </c>
      <c r="L46" s="882"/>
      <c r="M46" s="909">
        <f t="shared" si="7"/>
        <v>0</v>
      </c>
    </row>
    <row r="47" spans="1:13" ht="15">
      <c r="A47" s="397">
        <v>223002</v>
      </c>
      <c r="B47" s="398">
        <v>16</v>
      </c>
      <c r="C47" s="9" t="s">
        <v>510</v>
      </c>
      <c r="D47" s="530" t="s">
        <v>35</v>
      </c>
      <c r="E47" s="399">
        <v>3813</v>
      </c>
      <c r="F47" s="399">
        <v>6489</v>
      </c>
      <c r="G47" s="397">
        <v>7500</v>
      </c>
      <c r="H47" s="399">
        <v>7500</v>
      </c>
      <c r="I47" s="400">
        <v>7232</v>
      </c>
      <c r="J47" s="397">
        <v>7500</v>
      </c>
      <c r="K47" s="399">
        <v>7500</v>
      </c>
      <c r="L47" s="882">
        <v>6422.5</v>
      </c>
      <c r="M47" s="909">
        <f t="shared" si="7"/>
        <v>85.63333333333334</v>
      </c>
    </row>
    <row r="48" spans="1:13" ht="15">
      <c r="A48" s="397">
        <v>223003</v>
      </c>
      <c r="B48" s="398"/>
      <c r="C48" s="9">
        <v>41</v>
      </c>
      <c r="D48" s="360" t="s">
        <v>454</v>
      </c>
      <c r="E48" s="399">
        <v>14936</v>
      </c>
      <c r="F48" s="399">
        <v>16351</v>
      </c>
      <c r="G48" s="397">
        <v>25000</v>
      </c>
      <c r="H48" s="399">
        <v>13780</v>
      </c>
      <c r="I48" s="400">
        <v>13690</v>
      </c>
      <c r="J48" s="397">
        <v>9000</v>
      </c>
      <c r="K48" s="399">
        <v>9000</v>
      </c>
      <c r="L48" s="882">
        <v>8103.48</v>
      </c>
      <c r="M48" s="906">
        <f t="shared" si="7"/>
        <v>90.03866666666667</v>
      </c>
    </row>
    <row r="49" spans="1:13" ht="14.25" customHeight="1">
      <c r="A49" s="397">
        <v>223003</v>
      </c>
      <c r="B49" s="398"/>
      <c r="C49" s="9" t="s">
        <v>450</v>
      </c>
      <c r="D49" s="360" t="s">
        <v>440</v>
      </c>
      <c r="E49" s="399"/>
      <c r="F49" s="399">
        <v>17777</v>
      </c>
      <c r="G49" s="397">
        <v>14000</v>
      </c>
      <c r="H49" s="399">
        <v>21550</v>
      </c>
      <c r="I49" s="400">
        <v>21536</v>
      </c>
      <c r="J49" s="397">
        <v>25000</v>
      </c>
      <c r="K49" s="399">
        <v>26350</v>
      </c>
      <c r="L49" s="882">
        <v>26334.35</v>
      </c>
      <c r="M49" s="901">
        <f t="shared" si="7"/>
        <v>99.94060721062618</v>
      </c>
    </row>
    <row r="50" spans="1:13" ht="15" hidden="1">
      <c r="A50" s="397">
        <v>223003</v>
      </c>
      <c r="B50" s="398">
        <v>1</v>
      </c>
      <c r="C50" s="398"/>
      <c r="D50" s="530" t="s">
        <v>39</v>
      </c>
      <c r="E50" s="399">
        <v>0</v>
      </c>
      <c r="F50" s="399">
        <v>0</v>
      </c>
      <c r="G50" s="397">
        <v>0</v>
      </c>
      <c r="H50" s="399">
        <v>0</v>
      </c>
      <c r="I50" s="400"/>
      <c r="J50" s="397">
        <v>0</v>
      </c>
      <c r="K50" s="399">
        <v>0</v>
      </c>
      <c r="L50" s="882"/>
      <c r="M50" s="901" t="e">
        <f t="shared" si="7"/>
        <v>#DIV/0!</v>
      </c>
    </row>
    <row r="51" spans="1:13" ht="15">
      <c r="A51" s="377">
        <v>240</v>
      </c>
      <c r="B51" s="408"/>
      <c r="C51" s="408"/>
      <c r="D51" s="527" t="s">
        <v>40</v>
      </c>
      <c r="E51" s="389">
        <f>SUM(E52:E52)</f>
        <v>71</v>
      </c>
      <c r="F51" s="389">
        <f>SUM(F52:F52)</f>
        <v>72</v>
      </c>
      <c r="G51" s="380">
        <f>SUM(G52:G52)</f>
        <v>70</v>
      </c>
      <c r="H51" s="389">
        <f>SUM(H52:H52)</f>
        <v>70</v>
      </c>
      <c r="I51" s="390">
        <v>45</v>
      </c>
      <c r="J51" s="380">
        <f>SUM(J52:J52)</f>
        <v>70</v>
      </c>
      <c r="K51" s="389">
        <f>SUM(K52:K52)</f>
        <v>110</v>
      </c>
      <c r="L51" s="880">
        <f>SUM(L52:L52)</f>
        <v>102.29</v>
      </c>
      <c r="M51" s="903">
        <f t="shared" si="7"/>
        <v>92.9909090909091</v>
      </c>
    </row>
    <row r="52" spans="1:13" ht="15">
      <c r="A52" s="410">
        <v>242000</v>
      </c>
      <c r="B52" s="411"/>
      <c r="C52" s="411">
        <v>41</v>
      </c>
      <c r="D52" s="538" t="s">
        <v>41</v>
      </c>
      <c r="E52" s="436">
        <v>71</v>
      </c>
      <c r="F52" s="436">
        <v>72</v>
      </c>
      <c r="G52" s="410">
        <v>70</v>
      </c>
      <c r="H52" s="436">
        <v>70</v>
      </c>
      <c r="I52" s="440">
        <v>45</v>
      </c>
      <c r="J52" s="410">
        <v>70</v>
      </c>
      <c r="K52" s="436">
        <v>110</v>
      </c>
      <c r="L52" s="884">
        <v>102.29</v>
      </c>
      <c r="M52" s="904">
        <f t="shared" si="7"/>
        <v>92.9909090909091</v>
      </c>
    </row>
    <row r="53" spans="1:13" ht="15">
      <c r="A53" s="377">
        <v>290</v>
      </c>
      <c r="B53" s="378"/>
      <c r="C53" s="378"/>
      <c r="D53" s="527" t="s">
        <v>42</v>
      </c>
      <c r="E53" s="379">
        <f aca="true" t="shared" si="8" ref="E53:L53">SUM(E54:E59)</f>
        <v>11177</v>
      </c>
      <c r="F53" s="379">
        <f t="shared" si="8"/>
        <v>4204</v>
      </c>
      <c r="G53" s="380">
        <f t="shared" si="8"/>
        <v>14400</v>
      </c>
      <c r="H53" s="379">
        <f t="shared" si="8"/>
        <v>12796</v>
      </c>
      <c r="I53" s="381">
        <f t="shared" si="8"/>
        <v>11373</v>
      </c>
      <c r="J53" s="380">
        <f t="shared" si="8"/>
        <v>10400</v>
      </c>
      <c r="K53" s="379">
        <f t="shared" si="8"/>
        <v>13000</v>
      </c>
      <c r="L53" s="886">
        <f t="shared" si="8"/>
        <v>10533.1</v>
      </c>
      <c r="M53" s="903">
        <f t="shared" si="7"/>
        <v>81.02384615384616</v>
      </c>
    </row>
    <row r="54" spans="1:13" ht="15">
      <c r="A54" s="392">
        <v>292017</v>
      </c>
      <c r="B54" s="393"/>
      <c r="C54" s="7" t="s">
        <v>571</v>
      </c>
      <c r="D54" s="529" t="s">
        <v>425</v>
      </c>
      <c r="E54" s="394">
        <v>5956</v>
      </c>
      <c r="F54" s="394"/>
      <c r="G54" s="392">
        <v>5000</v>
      </c>
      <c r="H54" s="394">
        <v>5000</v>
      </c>
      <c r="I54" s="829">
        <v>4709</v>
      </c>
      <c r="J54" s="410">
        <v>5000</v>
      </c>
      <c r="K54" s="394">
        <v>2650</v>
      </c>
      <c r="L54" s="881">
        <v>622.35</v>
      </c>
      <c r="M54" s="900">
        <f t="shared" si="7"/>
        <v>23.484905660377358</v>
      </c>
    </row>
    <row r="55" spans="1:13" ht="15">
      <c r="A55" s="397">
        <v>292008</v>
      </c>
      <c r="B55" s="398"/>
      <c r="C55" s="398">
        <v>41</v>
      </c>
      <c r="D55" s="530" t="s">
        <v>348</v>
      </c>
      <c r="E55" s="399">
        <v>3699</v>
      </c>
      <c r="F55" s="399">
        <v>3868</v>
      </c>
      <c r="G55" s="397">
        <v>9000</v>
      </c>
      <c r="H55" s="399">
        <v>7396</v>
      </c>
      <c r="I55" s="395">
        <v>6664</v>
      </c>
      <c r="J55" s="392">
        <v>5000</v>
      </c>
      <c r="K55" s="399">
        <v>6950</v>
      </c>
      <c r="L55" s="882">
        <v>6940.75</v>
      </c>
      <c r="M55" s="906">
        <f t="shared" si="7"/>
        <v>99.86690647482015</v>
      </c>
    </row>
    <row r="56" spans="1:13" ht="15" hidden="1">
      <c r="A56" s="397">
        <v>292006</v>
      </c>
      <c r="B56" s="398"/>
      <c r="C56" s="398">
        <v>41</v>
      </c>
      <c r="D56" s="360" t="s">
        <v>568</v>
      </c>
      <c r="E56" s="399"/>
      <c r="F56" s="399"/>
      <c r="G56" s="397"/>
      <c r="H56" s="399"/>
      <c r="I56" s="400"/>
      <c r="J56" s="397"/>
      <c r="K56" s="399"/>
      <c r="L56" s="882"/>
      <c r="M56" s="861">
        <v>0</v>
      </c>
    </row>
    <row r="57" spans="1:13" ht="15">
      <c r="A57" s="397">
        <v>292006</v>
      </c>
      <c r="B57" s="398"/>
      <c r="C57" s="9" t="s">
        <v>571</v>
      </c>
      <c r="D57" s="360" t="s">
        <v>568</v>
      </c>
      <c r="E57" s="399">
        <v>1469</v>
      </c>
      <c r="F57" s="399"/>
      <c r="G57" s="397"/>
      <c r="H57" s="399"/>
      <c r="I57" s="400"/>
      <c r="J57" s="397"/>
      <c r="K57" s="399">
        <v>3000</v>
      </c>
      <c r="L57" s="882">
        <v>2970</v>
      </c>
      <c r="M57" s="909">
        <f>(100/K57)*L57</f>
        <v>99</v>
      </c>
    </row>
    <row r="58" spans="1:13" ht="15">
      <c r="A58" s="397">
        <v>292027</v>
      </c>
      <c r="B58" s="398"/>
      <c r="C58" s="398">
        <v>41</v>
      </c>
      <c r="D58" s="530" t="s">
        <v>43</v>
      </c>
      <c r="E58" s="399">
        <v>53</v>
      </c>
      <c r="F58" s="399">
        <v>8</v>
      </c>
      <c r="G58" s="397">
        <v>100</v>
      </c>
      <c r="H58" s="399">
        <v>100</v>
      </c>
      <c r="I58" s="400"/>
      <c r="J58" s="397">
        <v>100</v>
      </c>
      <c r="K58" s="399">
        <v>100</v>
      </c>
      <c r="L58" s="882"/>
      <c r="M58" s="906">
        <f aca="true" t="shared" si="9" ref="M58:M63">(100/K58)*L58</f>
        <v>0</v>
      </c>
    </row>
    <row r="59" spans="1:13" ht="15.75" thickBot="1">
      <c r="A59" s="392">
        <v>292027</v>
      </c>
      <c r="B59" s="398">
        <v>1</v>
      </c>
      <c r="C59" s="398">
        <v>41</v>
      </c>
      <c r="D59" s="530" t="s">
        <v>44</v>
      </c>
      <c r="E59" s="399"/>
      <c r="F59" s="399">
        <v>328</v>
      </c>
      <c r="G59" s="397">
        <v>300</v>
      </c>
      <c r="H59" s="399">
        <v>300</v>
      </c>
      <c r="I59" s="400"/>
      <c r="J59" s="397">
        <v>300</v>
      </c>
      <c r="K59" s="399">
        <v>300</v>
      </c>
      <c r="L59" s="882"/>
      <c r="M59" s="907">
        <f t="shared" si="9"/>
        <v>0</v>
      </c>
    </row>
    <row r="60" spans="1:13" ht="15.75" thickBot="1">
      <c r="A60" s="441">
        <v>300</v>
      </c>
      <c r="B60" s="418"/>
      <c r="C60" s="418"/>
      <c r="D60" s="532" t="s">
        <v>46</v>
      </c>
      <c r="E60" s="442">
        <f aca="true" t="shared" si="10" ref="E60:L60">SUM(E61:E83)</f>
        <v>489532</v>
      </c>
      <c r="F60" s="442">
        <f t="shared" si="10"/>
        <v>427260</v>
      </c>
      <c r="G60" s="441">
        <f t="shared" si="10"/>
        <v>409450</v>
      </c>
      <c r="H60" s="442">
        <f t="shared" si="10"/>
        <v>516476</v>
      </c>
      <c r="I60" s="443">
        <f t="shared" si="10"/>
        <v>418247</v>
      </c>
      <c r="J60" s="441">
        <f t="shared" si="10"/>
        <v>524150</v>
      </c>
      <c r="K60" s="442">
        <f t="shared" si="10"/>
        <v>615266.56</v>
      </c>
      <c r="L60" s="890">
        <f t="shared" si="10"/>
        <v>580796.37</v>
      </c>
      <c r="M60" s="1181">
        <f t="shared" si="9"/>
        <v>94.39751934511115</v>
      </c>
    </row>
    <row r="61" spans="1:13" ht="15">
      <c r="A61" s="445">
        <v>311000</v>
      </c>
      <c r="B61" s="446">
        <v>1</v>
      </c>
      <c r="C61" s="446">
        <v>71</v>
      </c>
      <c r="D61" s="539" t="s">
        <v>47</v>
      </c>
      <c r="E61" s="447">
        <v>4100</v>
      </c>
      <c r="F61" s="447">
        <v>3700</v>
      </c>
      <c r="G61" s="445">
        <v>1500</v>
      </c>
      <c r="H61" s="447">
        <v>4780</v>
      </c>
      <c r="I61" s="448">
        <v>4776</v>
      </c>
      <c r="J61" s="445">
        <v>1500</v>
      </c>
      <c r="K61" s="447">
        <v>1800</v>
      </c>
      <c r="L61" s="891">
        <v>1800</v>
      </c>
      <c r="M61" s="908">
        <f t="shared" si="9"/>
        <v>100</v>
      </c>
    </row>
    <row r="62" spans="1:13" ht="15">
      <c r="A62" s="392">
        <v>312001</v>
      </c>
      <c r="B62" s="393">
        <v>1</v>
      </c>
      <c r="C62" s="393">
        <v>111</v>
      </c>
      <c r="D62" s="529" t="s">
        <v>48</v>
      </c>
      <c r="E62" s="394">
        <v>344242</v>
      </c>
      <c r="F62" s="394">
        <v>372215</v>
      </c>
      <c r="G62" s="392">
        <v>367000</v>
      </c>
      <c r="H62" s="394">
        <v>378409</v>
      </c>
      <c r="I62" s="395">
        <v>377128</v>
      </c>
      <c r="J62" s="392">
        <v>395000</v>
      </c>
      <c r="K62" s="394">
        <v>445924.56</v>
      </c>
      <c r="L62" s="881">
        <v>420769</v>
      </c>
      <c r="M62" s="906">
        <f t="shared" si="9"/>
        <v>94.35878571030042</v>
      </c>
    </row>
    <row r="63" spans="1:13" ht="15">
      <c r="A63" s="392">
        <v>312001</v>
      </c>
      <c r="B63" s="393">
        <v>2</v>
      </c>
      <c r="C63" s="393">
        <v>111</v>
      </c>
      <c r="D63" s="529" t="s">
        <v>402</v>
      </c>
      <c r="E63" s="399">
        <v>2576</v>
      </c>
      <c r="F63" s="399">
        <v>2536</v>
      </c>
      <c r="G63" s="397">
        <v>2800</v>
      </c>
      <c r="H63" s="399">
        <v>3000</v>
      </c>
      <c r="I63" s="400">
        <v>2997</v>
      </c>
      <c r="J63" s="397">
        <v>3000</v>
      </c>
      <c r="K63" s="399">
        <v>3542</v>
      </c>
      <c r="L63" s="882">
        <v>3510.62</v>
      </c>
      <c r="M63" s="906">
        <f t="shared" si="9"/>
        <v>99.11405985319028</v>
      </c>
    </row>
    <row r="64" spans="1:13" ht="15">
      <c r="A64" s="392">
        <v>312001</v>
      </c>
      <c r="B64" s="393">
        <v>3</v>
      </c>
      <c r="C64" s="393">
        <v>111</v>
      </c>
      <c r="D64" s="529" t="s">
        <v>380</v>
      </c>
      <c r="E64" s="399">
        <v>3122</v>
      </c>
      <c r="F64" s="399"/>
      <c r="G64" s="397"/>
      <c r="H64" s="399"/>
      <c r="I64" s="400"/>
      <c r="J64" s="397"/>
      <c r="K64" s="399"/>
      <c r="L64" s="882"/>
      <c r="M64" s="906"/>
    </row>
    <row r="65" spans="1:13" ht="15">
      <c r="A65" s="392">
        <v>312001</v>
      </c>
      <c r="B65" s="393">
        <v>4</v>
      </c>
      <c r="C65" s="393">
        <v>111</v>
      </c>
      <c r="D65" s="529" t="s">
        <v>381</v>
      </c>
      <c r="E65" s="399">
        <v>24547</v>
      </c>
      <c r="F65" s="399">
        <v>5853</v>
      </c>
      <c r="G65" s="397">
        <v>8200</v>
      </c>
      <c r="H65" s="399">
        <v>8200</v>
      </c>
      <c r="I65" s="400">
        <v>7073</v>
      </c>
      <c r="J65" s="397"/>
      <c r="K65" s="399">
        <v>8500</v>
      </c>
      <c r="L65" s="882">
        <v>3520.26</v>
      </c>
      <c r="M65" s="906">
        <f>(100/K65)*L65</f>
        <v>41.41482352941177</v>
      </c>
    </row>
    <row r="66" spans="1:13" ht="15">
      <c r="A66" s="397">
        <v>312001</v>
      </c>
      <c r="B66" s="398">
        <v>5</v>
      </c>
      <c r="C66" s="398">
        <v>111</v>
      </c>
      <c r="D66" s="530" t="s">
        <v>49</v>
      </c>
      <c r="E66" s="399">
        <v>608</v>
      </c>
      <c r="F66" s="399">
        <v>613</v>
      </c>
      <c r="G66" s="397">
        <v>800</v>
      </c>
      <c r="H66" s="399">
        <v>871</v>
      </c>
      <c r="I66" s="400">
        <v>871</v>
      </c>
      <c r="J66" s="397">
        <v>1000</v>
      </c>
      <c r="K66" s="399">
        <v>29100</v>
      </c>
      <c r="L66" s="882">
        <v>29071.2</v>
      </c>
      <c r="M66" s="909">
        <f>(100/K66)*L66</f>
        <v>99.90103092783505</v>
      </c>
    </row>
    <row r="67" spans="1:13" ht="15">
      <c r="A67" s="428">
        <v>312001</v>
      </c>
      <c r="B67" s="429">
        <v>6</v>
      </c>
      <c r="C67" s="429">
        <v>111</v>
      </c>
      <c r="D67" s="536" t="s">
        <v>403</v>
      </c>
      <c r="E67" s="399">
        <v>248</v>
      </c>
      <c r="F67" s="399">
        <v>244</v>
      </c>
      <c r="G67" s="397">
        <v>250</v>
      </c>
      <c r="H67" s="399">
        <v>250</v>
      </c>
      <c r="I67" s="400">
        <v>246</v>
      </c>
      <c r="J67" s="397">
        <v>250</v>
      </c>
      <c r="K67" s="399">
        <v>250</v>
      </c>
      <c r="L67" s="882">
        <v>243.23</v>
      </c>
      <c r="M67" s="908">
        <f>(100/K67)*L67</f>
        <v>97.292</v>
      </c>
    </row>
    <row r="68" spans="1:13" ht="15">
      <c r="A68" s="397">
        <v>312001</v>
      </c>
      <c r="B68" s="398">
        <v>7</v>
      </c>
      <c r="C68" s="398">
        <v>111</v>
      </c>
      <c r="D68" s="530" t="s">
        <v>50</v>
      </c>
      <c r="E68" s="399">
        <v>116</v>
      </c>
      <c r="F68" s="399">
        <v>116</v>
      </c>
      <c r="G68" s="397">
        <v>200</v>
      </c>
      <c r="H68" s="399">
        <v>200</v>
      </c>
      <c r="I68" s="400">
        <v>133</v>
      </c>
      <c r="J68" s="397">
        <v>200</v>
      </c>
      <c r="K68" s="399">
        <v>200</v>
      </c>
      <c r="L68" s="882">
        <v>132.8</v>
      </c>
      <c r="M68" s="906">
        <f>(100/K68)*L68</f>
        <v>66.4</v>
      </c>
    </row>
    <row r="69" spans="1:13" ht="15">
      <c r="A69" s="397">
        <v>312001</v>
      </c>
      <c r="B69" s="398">
        <v>8</v>
      </c>
      <c r="C69" s="398">
        <v>111</v>
      </c>
      <c r="D69" s="530" t="s">
        <v>372</v>
      </c>
      <c r="E69" s="399">
        <v>1174</v>
      </c>
      <c r="F69" s="399"/>
      <c r="G69" s="397"/>
      <c r="H69" s="399"/>
      <c r="I69" s="400"/>
      <c r="J69" s="397"/>
      <c r="K69" s="399"/>
      <c r="L69" s="882"/>
      <c r="M69" s="909"/>
    </row>
    <row r="70" spans="1:13" ht="15">
      <c r="A70" s="397">
        <v>312001</v>
      </c>
      <c r="B70" s="398">
        <v>9</v>
      </c>
      <c r="C70" s="398">
        <v>111</v>
      </c>
      <c r="D70" s="530" t="s">
        <v>51</v>
      </c>
      <c r="E70" s="399">
        <v>3893</v>
      </c>
      <c r="F70" s="399">
        <v>4985</v>
      </c>
      <c r="G70" s="397">
        <v>5000</v>
      </c>
      <c r="H70" s="399">
        <v>5000</v>
      </c>
      <c r="I70" s="400">
        <v>4226</v>
      </c>
      <c r="J70" s="397">
        <v>5000</v>
      </c>
      <c r="K70" s="399">
        <v>5000</v>
      </c>
      <c r="L70" s="882">
        <v>4568.65</v>
      </c>
      <c r="M70" s="908">
        <f>(100/K70)*L70</f>
        <v>91.37299999999999</v>
      </c>
    </row>
    <row r="71" spans="1:13" ht="15">
      <c r="A71" s="397">
        <v>312001</v>
      </c>
      <c r="B71" s="398">
        <v>10</v>
      </c>
      <c r="C71" s="398">
        <v>111</v>
      </c>
      <c r="D71" s="530" t="s">
        <v>52</v>
      </c>
      <c r="E71" s="399">
        <v>2032</v>
      </c>
      <c r="F71" s="399">
        <v>1316</v>
      </c>
      <c r="G71" s="397">
        <v>2500</v>
      </c>
      <c r="H71" s="399">
        <v>2500</v>
      </c>
      <c r="I71" s="400">
        <v>2370</v>
      </c>
      <c r="J71" s="397">
        <v>7500</v>
      </c>
      <c r="K71" s="399">
        <v>7500</v>
      </c>
      <c r="L71" s="882">
        <v>4324.33</v>
      </c>
      <c r="M71" s="906">
        <f>(100/K71)*L71</f>
        <v>57.65773333333333</v>
      </c>
    </row>
    <row r="72" spans="1:13" ht="15" hidden="1">
      <c r="A72" s="438">
        <v>312001</v>
      </c>
      <c r="B72" s="398">
        <v>10</v>
      </c>
      <c r="C72" s="398"/>
      <c r="D72" s="536" t="s">
        <v>53</v>
      </c>
      <c r="E72" s="430">
        <v>0</v>
      </c>
      <c r="F72" s="430">
        <v>0</v>
      </c>
      <c r="G72" s="428"/>
      <c r="H72" s="430">
        <v>0</v>
      </c>
      <c r="I72" s="437">
        <v>0</v>
      </c>
      <c r="J72" s="428"/>
      <c r="K72" s="430"/>
      <c r="L72" s="885"/>
      <c r="M72" s="906"/>
    </row>
    <row r="73" spans="1:13" ht="15">
      <c r="A73" s="397">
        <v>312001</v>
      </c>
      <c r="B73" s="393">
        <v>11</v>
      </c>
      <c r="C73" s="393">
        <v>111</v>
      </c>
      <c r="D73" s="530" t="s">
        <v>54</v>
      </c>
      <c r="E73" s="399">
        <v>447</v>
      </c>
      <c r="F73" s="399">
        <v>353</v>
      </c>
      <c r="G73" s="397">
        <v>300</v>
      </c>
      <c r="H73" s="399">
        <v>300</v>
      </c>
      <c r="I73" s="400">
        <v>210</v>
      </c>
      <c r="J73" s="397">
        <v>300</v>
      </c>
      <c r="K73" s="399">
        <v>300</v>
      </c>
      <c r="L73" s="882"/>
      <c r="M73" s="909">
        <f>(100/K73)*L73</f>
        <v>0</v>
      </c>
    </row>
    <row r="74" spans="1:13" ht="15">
      <c r="A74" s="397">
        <v>312001</v>
      </c>
      <c r="B74" s="450">
        <v>12</v>
      </c>
      <c r="C74" s="398">
        <v>111</v>
      </c>
      <c r="D74" s="360" t="s">
        <v>464</v>
      </c>
      <c r="E74" s="399"/>
      <c r="F74" s="399"/>
      <c r="G74" s="397"/>
      <c r="H74" s="399">
        <v>1200</v>
      </c>
      <c r="I74" s="400">
        <v>1200</v>
      </c>
      <c r="J74" s="397"/>
      <c r="K74" s="399"/>
      <c r="L74" s="882"/>
      <c r="M74" s="909"/>
    </row>
    <row r="75" spans="1:13" ht="15">
      <c r="A75" s="392">
        <v>312001</v>
      </c>
      <c r="B75" s="451">
        <v>13</v>
      </c>
      <c r="C75" s="835">
        <v>111</v>
      </c>
      <c r="D75" s="530" t="s">
        <v>55</v>
      </c>
      <c r="E75" s="399">
        <v>385</v>
      </c>
      <c r="F75" s="399">
        <v>280</v>
      </c>
      <c r="G75" s="397"/>
      <c r="H75" s="399"/>
      <c r="I75" s="400"/>
      <c r="J75" s="397"/>
      <c r="K75" s="399"/>
      <c r="L75" s="882"/>
      <c r="M75" s="908"/>
    </row>
    <row r="76" spans="1:13" ht="15">
      <c r="A76" s="392">
        <v>312001</v>
      </c>
      <c r="B76" s="450">
        <v>14</v>
      </c>
      <c r="C76" s="452">
        <v>111</v>
      </c>
      <c r="D76" s="529" t="s">
        <v>56</v>
      </c>
      <c r="E76" s="394">
        <v>3689</v>
      </c>
      <c r="F76" s="394">
        <v>4460</v>
      </c>
      <c r="G76" s="392">
        <v>4900</v>
      </c>
      <c r="H76" s="394">
        <v>5400</v>
      </c>
      <c r="I76" s="395">
        <v>5356</v>
      </c>
      <c r="J76" s="392">
        <v>4900</v>
      </c>
      <c r="K76" s="394">
        <v>6000</v>
      </c>
      <c r="L76" s="881">
        <v>5999</v>
      </c>
      <c r="M76" s="909">
        <f>(100/K76)*L76</f>
        <v>99.98333333333333</v>
      </c>
    </row>
    <row r="77" spans="1:21" ht="15">
      <c r="A77" s="397">
        <v>312001</v>
      </c>
      <c r="B77" s="398">
        <v>16</v>
      </c>
      <c r="C77" s="398">
        <v>111</v>
      </c>
      <c r="D77" s="530" t="s">
        <v>373</v>
      </c>
      <c r="E77" s="399">
        <v>5577</v>
      </c>
      <c r="F77" s="399">
        <v>29913</v>
      </c>
      <c r="G77" s="397">
        <v>16000</v>
      </c>
      <c r="H77" s="399">
        <v>11700</v>
      </c>
      <c r="I77" s="400">
        <v>11661</v>
      </c>
      <c r="J77" s="397"/>
      <c r="K77" s="399"/>
      <c r="L77" s="882"/>
      <c r="M77" s="908"/>
      <c r="U77" s="202"/>
    </row>
    <row r="78" spans="1:13" ht="15">
      <c r="A78" s="397">
        <v>312001</v>
      </c>
      <c r="B78" s="450">
        <v>15</v>
      </c>
      <c r="C78" s="398">
        <v>111</v>
      </c>
      <c r="D78" s="530" t="s">
        <v>57</v>
      </c>
      <c r="E78" s="472">
        <v>6000</v>
      </c>
      <c r="F78" s="472"/>
      <c r="G78" s="397"/>
      <c r="H78" s="472"/>
      <c r="I78" s="521"/>
      <c r="J78" s="397"/>
      <c r="K78" s="472"/>
      <c r="L78" s="892"/>
      <c r="M78" s="909"/>
    </row>
    <row r="79" spans="1:13" ht="15">
      <c r="A79" s="397">
        <v>312001</v>
      </c>
      <c r="B79" s="398">
        <v>17</v>
      </c>
      <c r="C79" s="454">
        <v>111</v>
      </c>
      <c r="D79" s="535" t="s">
        <v>57</v>
      </c>
      <c r="E79" s="472">
        <v>1000</v>
      </c>
      <c r="F79" s="472">
        <v>275</v>
      </c>
      <c r="G79" s="397"/>
      <c r="H79" s="472"/>
      <c r="I79" s="521"/>
      <c r="J79" s="397"/>
      <c r="K79" s="472"/>
      <c r="L79" s="892"/>
      <c r="M79" s="909"/>
    </row>
    <row r="80" spans="1:13" ht="15">
      <c r="A80" s="399">
        <v>312011</v>
      </c>
      <c r="B80" s="393"/>
      <c r="C80" s="450">
        <v>111</v>
      </c>
      <c r="D80" s="360" t="s">
        <v>416</v>
      </c>
      <c r="E80" s="519"/>
      <c r="F80" s="519">
        <v>401</v>
      </c>
      <c r="G80" s="392"/>
      <c r="H80" s="519"/>
      <c r="I80" s="520"/>
      <c r="J80" s="392"/>
      <c r="K80" s="519"/>
      <c r="L80" s="881"/>
      <c r="M80" s="906"/>
    </row>
    <row r="81" spans="1:13" ht="15">
      <c r="A81" s="399">
        <v>312001</v>
      </c>
      <c r="B81" s="450">
        <v>18</v>
      </c>
      <c r="C81" s="34" t="s">
        <v>556</v>
      </c>
      <c r="D81" s="360" t="s">
        <v>486</v>
      </c>
      <c r="E81" s="472"/>
      <c r="F81" s="473"/>
      <c r="G81" s="428"/>
      <c r="H81" s="399">
        <v>94666</v>
      </c>
      <c r="I81" s="473"/>
      <c r="J81" s="397">
        <v>105500</v>
      </c>
      <c r="K81" s="399">
        <v>104150</v>
      </c>
      <c r="L81" s="892">
        <v>103857.28</v>
      </c>
      <c r="M81" s="909">
        <f>(100/K81)*L81</f>
        <v>99.71894383101295</v>
      </c>
    </row>
    <row r="82" spans="1:13" ht="15">
      <c r="A82" s="399">
        <v>312001</v>
      </c>
      <c r="B82" s="450">
        <v>19</v>
      </c>
      <c r="C82" s="398">
        <v>111</v>
      </c>
      <c r="D82" s="530" t="s">
        <v>57</v>
      </c>
      <c r="E82" s="472">
        <v>42888</v>
      </c>
      <c r="F82" s="472"/>
      <c r="G82" s="397"/>
      <c r="H82" s="472"/>
      <c r="I82" s="521"/>
      <c r="J82" s="397"/>
      <c r="K82" s="472"/>
      <c r="L82" s="892"/>
      <c r="M82" s="861"/>
    </row>
    <row r="83" spans="1:13" ht="15.75" thickBot="1">
      <c r="A83" s="522">
        <v>312001</v>
      </c>
      <c r="B83" s="453">
        <v>20</v>
      </c>
      <c r="C83" s="508">
        <v>111</v>
      </c>
      <c r="D83" s="1165" t="s">
        <v>572</v>
      </c>
      <c r="E83" s="455">
        <v>42888</v>
      </c>
      <c r="F83" s="455"/>
      <c r="G83" s="428"/>
      <c r="H83" s="455"/>
      <c r="I83" s="456"/>
      <c r="J83" s="776"/>
      <c r="K83" s="1166">
        <v>3000</v>
      </c>
      <c r="L83" s="1167">
        <v>3000</v>
      </c>
      <c r="M83" s="908">
        <f>(100/K83)*L83</f>
        <v>100</v>
      </c>
    </row>
    <row r="84" spans="1:13" ht="15.75" thickBot="1">
      <c r="A84" s="458"/>
      <c r="B84" s="458"/>
      <c r="C84" s="459"/>
      <c r="D84" s="837" t="s">
        <v>499</v>
      </c>
      <c r="E84" s="838"/>
      <c r="F84" s="838"/>
      <c r="G84" s="839"/>
      <c r="H84" s="840">
        <v>49068</v>
      </c>
      <c r="I84" s="841">
        <v>49068</v>
      </c>
      <c r="J84" s="330">
        <v>43220</v>
      </c>
      <c r="K84" s="330">
        <v>57779</v>
      </c>
      <c r="L84" s="894">
        <v>57779</v>
      </c>
      <c r="M84" s="1153">
        <f>(100/K84)*L84</f>
        <v>100</v>
      </c>
    </row>
    <row r="85" spans="1:13" ht="15.75" thickBot="1">
      <c r="A85" s="462"/>
      <c r="B85" s="462"/>
      <c r="C85" s="462"/>
      <c r="D85" s="842" t="s">
        <v>58</v>
      </c>
      <c r="E85" s="844">
        <f aca="true" t="shared" si="11" ref="E85:L85">E60+E18+E4</f>
        <v>1572965</v>
      </c>
      <c r="F85" s="844">
        <f t="shared" si="11"/>
        <v>1541486</v>
      </c>
      <c r="G85" s="846">
        <f t="shared" si="11"/>
        <v>1559808</v>
      </c>
      <c r="H85" s="843">
        <f t="shared" si="11"/>
        <v>1811400</v>
      </c>
      <c r="I85" s="844">
        <f t="shared" si="11"/>
        <v>1699150</v>
      </c>
      <c r="J85" s="843">
        <f t="shared" si="11"/>
        <v>1851228</v>
      </c>
      <c r="K85" s="844">
        <f t="shared" si="11"/>
        <v>2043081.56</v>
      </c>
      <c r="L85" s="895">
        <f t="shared" si="11"/>
        <v>1995084.96</v>
      </c>
      <c r="M85" s="889">
        <f>(100/K85)*L85</f>
        <v>97.65077415705322</v>
      </c>
    </row>
    <row r="86" spans="1:13" ht="15.75" thickBot="1">
      <c r="A86" s="462"/>
      <c r="B86" s="462"/>
      <c r="C86" s="490"/>
      <c r="D86" s="845" t="s">
        <v>503</v>
      </c>
      <c r="E86" s="461">
        <v>1530077</v>
      </c>
      <c r="F86" s="461">
        <v>1541486</v>
      </c>
      <c r="G86" s="461">
        <v>1559808</v>
      </c>
      <c r="H86" s="836">
        <f>H84+H85</f>
        <v>1860468</v>
      </c>
      <c r="I86" s="460">
        <f>I84+I85</f>
        <v>1748218</v>
      </c>
      <c r="J86" s="460">
        <v>1894448</v>
      </c>
      <c r="K86" s="460">
        <f>K84+K85</f>
        <v>2100860.56</v>
      </c>
      <c r="L86" s="896">
        <f>L84+L85</f>
        <v>2052863.96</v>
      </c>
      <c r="M86" s="902">
        <f>(100/K86)*L86</f>
        <v>97.7153838329946</v>
      </c>
    </row>
    <row r="87" spans="1:13" ht="15.75" thickBot="1">
      <c r="A87" s="462"/>
      <c r="B87" s="462"/>
      <c r="C87" s="462"/>
      <c r="D87" s="918"/>
      <c r="E87" s="463"/>
      <c r="F87" s="463"/>
      <c r="G87" s="463"/>
      <c r="H87" s="463"/>
      <c r="I87" s="463"/>
      <c r="J87" s="897"/>
      <c r="K87" s="897"/>
      <c r="L87" s="919"/>
      <c r="M87" s="920"/>
    </row>
    <row r="88" spans="1:13" ht="15.75" thickBot="1">
      <c r="A88" s="481"/>
      <c r="B88" s="481"/>
      <c r="C88" s="933"/>
      <c r="D88" s="474" t="s">
        <v>59</v>
      </c>
      <c r="E88" s="456"/>
      <c r="F88" s="456"/>
      <c r="G88" s="456"/>
      <c r="H88" s="456"/>
      <c r="I88" s="464"/>
      <c r="J88" s="456"/>
      <c r="K88" s="456"/>
      <c r="L88" s="484"/>
      <c r="M88" s="856"/>
    </row>
    <row r="89" spans="1:13" ht="15.75" thickBot="1">
      <c r="A89" s="467">
        <v>230</v>
      </c>
      <c r="B89" s="921"/>
      <c r="C89" s="922"/>
      <c r="D89" s="468" t="s">
        <v>60</v>
      </c>
      <c r="E89" s="469"/>
      <c r="F89" s="469"/>
      <c r="G89" s="469"/>
      <c r="H89" s="469"/>
      <c r="I89" s="470"/>
      <c r="J89" s="469"/>
      <c r="K89" s="469"/>
      <c r="L89" s="469"/>
      <c r="M89" s="858"/>
    </row>
    <row r="90" spans="1:13" ht="15">
      <c r="A90" s="392">
        <v>233001</v>
      </c>
      <c r="B90" s="393"/>
      <c r="C90" s="393">
        <v>43</v>
      </c>
      <c r="D90" s="539" t="s">
        <v>61</v>
      </c>
      <c r="E90" s="449">
        <v>21447</v>
      </c>
      <c r="F90" s="449"/>
      <c r="G90" s="472"/>
      <c r="H90" s="399">
        <v>73000</v>
      </c>
      <c r="I90" s="449">
        <v>73000</v>
      </c>
      <c r="J90" s="472"/>
      <c r="K90" s="399">
        <v>5560</v>
      </c>
      <c r="L90" s="882">
        <v>5543.88</v>
      </c>
      <c r="M90" s="939">
        <f>(100/K90)*L90</f>
        <v>99.71007194244604</v>
      </c>
    </row>
    <row r="91" spans="1:13" ht="15">
      <c r="A91" s="392">
        <v>322001</v>
      </c>
      <c r="B91" s="398">
        <v>1</v>
      </c>
      <c r="C91" s="398">
        <v>111</v>
      </c>
      <c r="D91" s="360" t="s">
        <v>429</v>
      </c>
      <c r="E91" s="486"/>
      <c r="F91" s="486">
        <v>15000</v>
      </c>
      <c r="G91" s="472"/>
      <c r="H91" s="472"/>
      <c r="I91" s="401"/>
      <c r="J91" s="472"/>
      <c r="K91" s="472"/>
      <c r="L91" s="473"/>
      <c r="M91" s="860"/>
    </row>
    <row r="92" spans="1:13" ht="15">
      <c r="A92" s="392">
        <v>322001</v>
      </c>
      <c r="B92" s="429">
        <v>20</v>
      </c>
      <c r="C92" s="16" t="s">
        <v>447</v>
      </c>
      <c r="D92" s="360" t="s">
        <v>465</v>
      </c>
      <c r="E92" s="486"/>
      <c r="F92" s="486"/>
      <c r="G92" s="472"/>
      <c r="H92" s="472">
        <v>20000</v>
      </c>
      <c r="I92" s="401">
        <v>20000</v>
      </c>
      <c r="J92" s="472"/>
      <c r="K92" s="472"/>
      <c r="L92" s="473"/>
      <c r="M92" s="860"/>
    </row>
    <row r="93" spans="1:13" ht="15">
      <c r="A93" s="392">
        <v>322001</v>
      </c>
      <c r="B93" s="398">
        <v>20</v>
      </c>
      <c r="C93" s="9" t="s">
        <v>448</v>
      </c>
      <c r="D93" s="360" t="s">
        <v>446</v>
      </c>
      <c r="E93" s="486"/>
      <c r="F93" s="486"/>
      <c r="G93" s="472">
        <v>959850</v>
      </c>
      <c r="H93" s="472">
        <v>959850</v>
      </c>
      <c r="I93" s="401">
        <v>898974</v>
      </c>
      <c r="J93" s="472">
        <v>52300</v>
      </c>
      <c r="K93" s="472">
        <v>12114</v>
      </c>
      <c r="L93" s="473"/>
      <c r="M93" s="906">
        <f>(100/K93)*L93</f>
        <v>0</v>
      </c>
    </row>
    <row r="94" spans="1:13" ht="15">
      <c r="A94" s="392">
        <v>322001</v>
      </c>
      <c r="B94" s="435"/>
      <c r="C94" s="435">
        <v>111</v>
      </c>
      <c r="D94" s="360" t="s">
        <v>446</v>
      </c>
      <c r="E94" s="486"/>
      <c r="F94" s="486"/>
      <c r="G94" s="472">
        <v>106650</v>
      </c>
      <c r="H94" s="49">
        <v>106650</v>
      </c>
      <c r="I94" s="401">
        <v>105762</v>
      </c>
      <c r="J94" s="472">
        <v>9450</v>
      </c>
      <c r="K94" s="472">
        <v>9450</v>
      </c>
      <c r="L94" s="473"/>
      <c r="M94" s="906">
        <f>(100/K94)*L94</f>
        <v>0</v>
      </c>
    </row>
    <row r="95" spans="1:13" ht="15">
      <c r="A95" s="392">
        <v>322001</v>
      </c>
      <c r="B95" s="398">
        <v>17</v>
      </c>
      <c r="C95" s="398">
        <v>111</v>
      </c>
      <c r="D95" s="541" t="s">
        <v>573</v>
      </c>
      <c r="E95" s="401"/>
      <c r="F95" s="401">
        <v>13500</v>
      </c>
      <c r="G95" s="472"/>
      <c r="H95" s="472"/>
      <c r="I95" s="401"/>
      <c r="J95" s="472"/>
      <c r="K95" s="472">
        <v>99503</v>
      </c>
      <c r="L95" s="892">
        <v>99356.32</v>
      </c>
      <c r="M95" s="909">
        <f>(100/K95)*L95</f>
        <v>99.8525873591751</v>
      </c>
    </row>
    <row r="96" spans="1:13" ht="15.75" thickBot="1">
      <c r="A96" s="847">
        <v>322002</v>
      </c>
      <c r="B96" s="507"/>
      <c r="C96" s="507">
        <v>111</v>
      </c>
      <c r="D96" s="471" t="s">
        <v>382</v>
      </c>
      <c r="E96" s="537">
        <v>25915</v>
      </c>
      <c r="F96" s="439"/>
      <c r="G96" s="472"/>
      <c r="H96" s="472"/>
      <c r="I96" s="401"/>
      <c r="J96" s="472"/>
      <c r="K96" s="472"/>
      <c r="L96" s="473"/>
      <c r="M96" s="857"/>
    </row>
    <row r="97" spans="1:13" ht="15.75" thickBot="1">
      <c r="A97" s="847">
        <v>322008</v>
      </c>
      <c r="B97" s="507">
        <v>20</v>
      </c>
      <c r="C97" s="507">
        <v>111</v>
      </c>
      <c r="D97" s="1168" t="s">
        <v>574</v>
      </c>
      <c r="E97" s="537">
        <v>25915</v>
      </c>
      <c r="F97" s="439"/>
      <c r="G97" s="472"/>
      <c r="H97" s="472"/>
      <c r="I97" s="401"/>
      <c r="J97" s="472"/>
      <c r="K97" s="472">
        <v>11000</v>
      </c>
      <c r="L97" s="473">
        <v>8000</v>
      </c>
      <c r="M97" s="907">
        <f>(100/K97)*L97</f>
        <v>72.72727272727272</v>
      </c>
    </row>
    <row r="98" spans="1:13" ht="15.75" thickBot="1">
      <c r="A98" s="479"/>
      <c r="B98" s="479"/>
      <c r="C98" s="479"/>
      <c r="D98" s="934" t="s">
        <v>62</v>
      </c>
      <c r="E98" s="475">
        <f aca="true" t="shared" si="12" ref="E98:M98">SUM(E90:E97)</f>
        <v>73277</v>
      </c>
      <c r="F98" s="475">
        <f t="shared" si="12"/>
        <v>28500</v>
      </c>
      <c r="G98" s="476">
        <f t="shared" si="12"/>
        <v>1066500</v>
      </c>
      <c r="H98" s="476">
        <f t="shared" si="12"/>
        <v>1159500</v>
      </c>
      <c r="I98" s="476">
        <f t="shared" si="12"/>
        <v>1097736</v>
      </c>
      <c r="J98" s="476">
        <f t="shared" si="12"/>
        <v>61750</v>
      </c>
      <c r="K98" s="476">
        <f t="shared" si="12"/>
        <v>137627</v>
      </c>
      <c r="L98" s="1154">
        <f t="shared" si="12"/>
        <v>112900.20000000001</v>
      </c>
      <c r="M98" s="950">
        <f t="shared" si="12"/>
        <v>272.2899320288939</v>
      </c>
    </row>
    <row r="99" spans="1:13" ht="15.75" thickBot="1">
      <c r="A99" s="482"/>
      <c r="B99" s="482"/>
      <c r="C99" s="482"/>
      <c r="D99" s="480"/>
      <c r="E99" s="456"/>
      <c r="F99" s="456"/>
      <c r="G99" s="456"/>
      <c r="H99" s="456"/>
      <c r="I99" s="464"/>
      <c r="J99" s="456"/>
      <c r="K99" s="456"/>
      <c r="L99" s="456"/>
      <c r="M99" s="855"/>
    </row>
    <row r="100" spans="1:13" ht="15.75" thickBot="1">
      <c r="A100" s="942"/>
      <c r="B100" s="936"/>
      <c r="C100" s="924"/>
      <c r="D100" s="483" t="s">
        <v>63</v>
      </c>
      <c r="E100" s="484"/>
      <c r="F100" s="484"/>
      <c r="G100" s="456"/>
      <c r="H100" s="456"/>
      <c r="I100" s="464"/>
      <c r="J100" s="456"/>
      <c r="K100" s="456"/>
      <c r="L100" s="484"/>
      <c r="M100" s="856"/>
    </row>
    <row r="101" spans="1:13" ht="15">
      <c r="A101" s="392">
        <v>454001</v>
      </c>
      <c r="B101" s="452"/>
      <c r="C101" s="452">
        <v>46</v>
      </c>
      <c r="D101" s="784" t="s">
        <v>453</v>
      </c>
      <c r="E101" s="449">
        <v>43470</v>
      </c>
      <c r="F101" s="449">
        <v>126878</v>
      </c>
      <c r="G101" s="525">
        <v>130500</v>
      </c>
      <c r="H101" s="447">
        <v>129300</v>
      </c>
      <c r="I101" s="449">
        <v>93603</v>
      </c>
      <c r="J101" s="525">
        <v>90000</v>
      </c>
      <c r="K101" s="447">
        <v>129235</v>
      </c>
      <c r="L101" s="891">
        <v>129235</v>
      </c>
      <c r="M101" s="939">
        <f>(100/K101)*L101</f>
        <v>100</v>
      </c>
    </row>
    <row r="102" spans="1:13" ht="15">
      <c r="A102" s="392">
        <v>453000</v>
      </c>
      <c r="B102" s="452"/>
      <c r="C102" s="452">
        <v>46</v>
      </c>
      <c r="D102" s="542" t="s">
        <v>267</v>
      </c>
      <c r="E102" s="401">
        <v>4115</v>
      </c>
      <c r="F102" s="401">
        <v>3622</v>
      </c>
      <c r="G102" s="472">
        <v>2299</v>
      </c>
      <c r="H102" s="472">
        <v>2299</v>
      </c>
      <c r="I102" s="473">
        <v>2299</v>
      </c>
      <c r="J102" s="472">
        <v>1518</v>
      </c>
      <c r="K102" s="472">
        <v>1518</v>
      </c>
      <c r="L102" s="882">
        <v>1518</v>
      </c>
      <c r="M102" s="906">
        <f>(100/K102)*L102</f>
        <v>100</v>
      </c>
    </row>
    <row r="103" spans="1:13" ht="15">
      <c r="A103" s="397">
        <v>453000</v>
      </c>
      <c r="B103" s="450">
        <v>16</v>
      </c>
      <c r="C103" s="450">
        <v>46</v>
      </c>
      <c r="D103" s="543" t="s">
        <v>431</v>
      </c>
      <c r="E103" s="439"/>
      <c r="F103" s="439">
        <v>3447</v>
      </c>
      <c r="G103" s="455">
        <v>3000</v>
      </c>
      <c r="H103" s="455">
        <v>3000</v>
      </c>
      <c r="I103" s="457"/>
      <c r="J103" s="455">
        <v>3000</v>
      </c>
      <c r="K103" s="455">
        <v>3000</v>
      </c>
      <c r="L103" s="885">
        <v>983.9</v>
      </c>
      <c r="M103" s="906">
        <f>(100/K103)*L103</f>
        <v>32.79666666666667</v>
      </c>
    </row>
    <row r="104" spans="1:13" ht="15">
      <c r="A104" s="397">
        <v>456002</v>
      </c>
      <c r="B104" s="398">
        <v>16</v>
      </c>
      <c r="C104" s="398">
        <v>46</v>
      </c>
      <c r="D104" s="530" t="s">
        <v>383</v>
      </c>
      <c r="E104" s="486">
        <v>12145</v>
      </c>
      <c r="F104" s="486"/>
      <c r="G104" s="485">
        <v>37000</v>
      </c>
      <c r="H104" s="485">
        <v>37000</v>
      </c>
      <c r="I104" s="544"/>
      <c r="J104" s="485">
        <v>49000</v>
      </c>
      <c r="K104" s="485">
        <v>49000</v>
      </c>
      <c r="L104" s="1155">
        <v>49000</v>
      </c>
      <c r="M104" s="861">
        <f>(100/K104)*L104</f>
        <v>100.00000000000001</v>
      </c>
    </row>
    <row r="105" spans="1:13" ht="15">
      <c r="A105" s="397">
        <v>456002</v>
      </c>
      <c r="B105" s="450">
        <v>16</v>
      </c>
      <c r="C105" s="9">
        <v>71</v>
      </c>
      <c r="D105" s="530" t="s">
        <v>384</v>
      </c>
      <c r="E105" s="401"/>
      <c r="F105" s="401">
        <v>613</v>
      </c>
      <c r="G105" s="472">
        <v>7220</v>
      </c>
      <c r="H105" s="487">
        <v>7220</v>
      </c>
      <c r="I105" s="545">
        <v>903</v>
      </c>
      <c r="J105" s="472">
        <v>7220</v>
      </c>
      <c r="K105" s="487">
        <v>7220</v>
      </c>
      <c r="L105" s="882">
        <v>2154.73</v>
      </c>
      <c r="M105" s="909">
        <f>(100/K105)*L105</f>
        <v>29.843905817174516</v>
      </c>
    </row>
    <row r="106" spans="1:13" ht="15">
      <c r="A106" s="392">
        <v>513002</v>
      </c>
      <c r="B106" s="393">
        <v>40</v>
      </c>
      <c r="C106" s="7">
        <v>51</v>
      </c>
      <c r="D106" s="360" t="s">
        <v>443</v>
      </c>
      <c r="E106" s="401"/>
      <c r="F106" s="401"/>
      <c r="G106" s="472">
        <v>500000</v>
      </c>
      <c r="H106" s="472">
        <v>500000</v>
      </c>
      <c r="I106" s="544">
        <v>498750</v>
      </c>
      <c r="J106" s="472"/>
      <c r="K106" s="399"/>
      <c r="L106" s="882"/>
      <c r="M106" s="861"/>
    </row>
    <row r="107" spans="1:13" ht="15">
      <c r="A107" s="940">
        <v>513002</v>
      </c>
      <c r="B107" s="941">
        <v>40</v>
      </c>
      <c r="C107" s="943">
        <v>51</v>
      </c>
      <c r="D107" s="927" t="s">
        <v>466</v>
      </c>
      <c r="E107" s="928"/>
      <c r="F107" s="928"/>
      <c r="G107" s="929"/>
      <c r="H107" s="929">
        <v>300000</v>
      </c>
      <c r="I107" s="930">
        <v>86013</v>
      </c>
      <c r="J107" s="931">
        <v>213987</v>
      </c>
      <c r="K107" s="929">
        <v>213987</v>
      </c>
      <c r="L107" s="1156">
        <v>139273.74</v>
      </c>
      <c r="M107" s="1182">
        <f>(100/K107)*L107</f>
        <v>65.08514068611643</v>
      </c>
    </row>
    <row r="108" spans="1:13" ht="15.75" thickBot="1">
      <c r="A108" s="925">
        <v>456000</v>
      </c>
      <c r="B108" s="926">
        <v>80</v>
      </c>
      <c r="C108" s="944">
        <v>71</v>
      </c>
      <c r="D108" s="540" t="s">
        <v>385</v>
      </c>
      <c r="E108" s="830">
        <v>1269</v>
      </c>
      <c r="F108" s="830">
        <v>3000</v>
      </c>
      <c r="G108" s="776"/>
      <c r="H108" s="522">
        <v>29200</v>
      </c>
      <c r="I108" s="756">
        <v>29200</v>
      </c>
      <c r="J108" s="776"/>
      <c r="K108" s="522"/>
      <c r="L108" s="1157"/>
      <c r="M108" s="862"/>
    </row>
    <row r="109" spans="1:13" ht="15.75" thickBot="1">
      <c r="A109" s="462"/>
      <c r="B109" s="462"/>
      <c r="C109" s="490"/>
      <c r="D109" s="772" t="s">
        <v>65</v>
      </c>
      <c r="E109" s="774">
        <f aca="true" t="shared" si="13" ref="E109:L109">SUM(E101:E108)</f>
        <v>60999</v>
      </c>
      <c r="F109" s="774">
        <f t="shared" si="13"/>
        <v>137560</v>
      </c>
      <c r="G109" s="773">
        <f t="shared" si="13"/>
        <v>680019</v>
      </c>
      <c r="H109" s="775">
        <f t="shared" si="13"/>
        <v>1008019</v>
      </c>
      <c r="I109" s="494">
        <f t="shared" si="13"/>
        <v>710768</v>
      </c>
      <c r="J109" s="773">
        <f t="shared" si="13"/>
        <v>364725</v>
      </c>
      <c r="K109" s="775">
        <f t="shared" si="13"/>
        <v>403960</v>
      </c>
      <c r="L109" s="946">
        <f t="shared" si="13"/>
        <v>322165.37</v>
      </c>
      <c r="M109" s="945">
        <f>(100/K109)*L109</f>
        <v>79.75179968313694</v>
      </c>
    </row>
    <row r="110" spans="1:13" ht="15">
      <c r="A110" s="462"/>
      <c r="B110" s="462"/>
      <c r="C110" s="490"/>
      <c r="D110" s="754"/>
      <c r="E110" s="755"/>
      <c r="F110" s="755"/>
      <c r="G110" s="757"/>
      <c r="H110" s="755"/>
      <c r="I110" s="758"/>
      <c r="J110" s="755"/>
      <c r="K110" s="755"/>
      <c r="L110" s="755"/>
      <c r="M110" s="858"/>
    </row>
    <row r="111" spans="1:13" ht="15.75" thickBot="1">
      <c r="A111" s="462"/>
      <c r="B111" s="462"/>
      <c r="C111" s="490"/>
      <c r="D111" s="753" t="s">
        <v>66</v>
      </c>
      <c r="E111" s="523"/>
      <c r="F111" s="523"/>
      <c r="G111" s="523"/>
      <c r="H111" s="756"/>
      <c r="I111" s="524"/>
      <c r="J111" s="756"/>
      <c r="K111" s="523"/>
      <c r="L111" s="523"/>
      <c r="M111" s="859"/>
    </row>
    <row r="112" spans="1:13" ht="15.75" thickBot="1">
      <c r="A112" s="462"/>
      <c r="B112" s="462"/>
      <c r="C112" s="490"/>
      <c r="D112" s="788" t="s">
        <v>467</v>
      </c>
      <c r="E112" s="789"/>
      <c r="F112" s="789"/>
      <c r="G112" s="789"/>
      <c r="H112" s="789">
        <v>49068</v>
      </c>
      <c r="I112" s="789">
        <v>49068</v>
      </c>
      <c r="J112" s="789">
        <v>43220</v>
      </c>
      <c r="K112" s="789">
        <f>K84</f>
        <v>57779</v>
      </c>
      <c r="L112" s="1161">
        <v>51250</v>
      </c>
      <c r="M112" s="948">
        <f>(100/K112)*L112</f>
        <v>88.70004672978071</v>
      </c>
    </row>
    <row r="113" spans="1:13" ht="15.75" thickBot="1">
      <c r="A113" s="462"/>
      <c r="B113" s="462"/>
      <c r="C113" s="490"/>
      <c r="D113" s="492" t="s">
        <v>67</v>
      </c>
      <c r="E113" s="444">
        <f>E86</f>
        <v>1530077</v>
      </c>
      <c r="F113" s="444">
        <v>801025</v>
      </c>
      <c r="G113" s="444">
        <f>G85</f>
        <v>1559808</v>
      </c>
      <c r="H113" s="444">
        <f>H85</f>
        <v>1811400</v>
      </c>
      <c r="I113" s="444">
        <f>I85</f>
        <v>1699150</v>
      </c>
      <c r="J113" s="444">
        <v>1851228</v>
      </c>
      <c r="K113" s="444">
        <f>K85</f>
        <v>2043081.56</v>
      </c>
      <c r="L113" s="890">
        <f>L85</f>
        <v>1995084.96</v>
      </c>
      <c r="M113" s="888">
        <f>(100/K113)*L113</f>
        <v>97.65077415705322</v>
      </c>
    </row>
    <row r="114" spans="1:13" ht="15.75" thickBot="1">
      <c r="A114" s="493"/>
      <c r="B114" s="462"/>
      <c r="C114" s="490"/>
      <c r="D114" s="474" t="s">
        <v>68</v>
      </c>
      <c r="E114" s="477">
        <f aca="true" t="shared" si="14" ref="E114:J114">E98</f>
        <v>73277</v>
      </c>
      <c r="F114" s="477">
        <f t="shared" si="14"/>
        <v>28500</v>
      </c>
      <c r="G114" s="477">
        <f t="shared" si="14"/>
        <v>1066500</v>
      </c>
      <c r="H114" s="477">
        <f t="shared" si="14"/>
        <v>1159500</v>
      </c>
      <c r="I114" s="477">
        <f t="shared" si="14"/>
        <v>1097736</v>
      </c>
      <c r="J114" s="477">
        <f t="shared" si="14"/>
        <v>61750</v>
      </c>
      <c r="K114" s="477">
        <f>K98</f>
        <v>137627</v>
      </c>
      <c r="L114" s="1158">
        <f>L98</f>
        <v>112900.20000000001</v>
      </c>
      <c r="M114" s="950">
        <f>(100/K114)*L114</f>
        <v>82.03346727023042</v>
      </c>
    </row>
    <row r="115" spans="1:13" ht="15.75" thickBot="1">
      <c r="A115" s="495"/>
      <c r="B115" s="493"/>
      <c r="C115" s="496"/>
      <c r="D115" s="483" t="s">
        <v>69</v>
      </c>
      <c r="E115" s="489">
        <f aca="true" t="shared" si="15" ref="E115:L115">E109</f>
        <v>60999</v>
      </c>
      <c r="F115" s="489">
        <f t="shared" si="15"/>
        <v>137560</v>
      </c>
      <c r="G115" s="494">
        <f t="shared" si="15"/>
        <v>680019</v>
      </c>
      <c r="H115" s="489">
        <f t="shared" si="15"/>
        <v>1008019</v>
      </c>
      <c r="I115" s="489">
        <f t="shared" si="15"/>
        <v>710768</v>
      </c>
      <c r="J115" s="494">
        <f t="shared" si="15"/>
        <v>364725</v>
      </c>
      <c r="K115" s="494">
        <f t="shared" si="15"/>
        <v>403960</v>
      </c>
      <c r="L115" s="946">
        <f t="shared" si="15"/>
        <v>322165.37</v>
      </c>
      <c r="M115" s="951">
        <f>(100/K115)*L115</f>
        <v>79.75179968313694</v>
      </c>
    </row>
    <row r="116" spans="1:13" ht="15.75" thickBot="1">
      <c r="A116" s="499"/>
      <c r="B116" s="499"/>
      <c r="C116" s="500"/>
      <c r="D116" s="491" t="s">
        <v>70</v>
      </c>
      <c r="E116" s="497">
        <f>E113+E114+E115</f>
        <v>1664353</v>
      </c>
      <c r="F116" s="497">
        <f>F113+F114+F115</f>
        <v>967085</v>
      </c>
      <c r="G116" s="498">
        <f>G113+G114+G115</f>
        <v>3306327</v>
      </c>
      <c r="H116" s="497">
        <f>H113+H114+H115+H112</f>
        <v>4027987</v>
      </c>
      <c r="I116" s="497">
        <f>I113+I114+I115+I112</f>
        <v>3556722</v>
      </c>
      <c r="J116" s="498">
        <f>J113+J114+J115+J112</f>
        <v>2320923</v>
      </c>
      <c r="K116" s="498">
        <f>K113+K114+K115+K112</f>
        <v>2642447.56</v>
      </c>
      <c r="L116" s="947">
        <f>L113+L114+L115+L112</f>
        <v>2481400.5300000003</v>
      </c>
      <c r="M116" s="949">
        <f>(100/K116)*L116</f>
        <v>93.90538406748931</v>
      </c>
    </row>
  </sheetData>
  <sheetProtection/>
  <mergeCells count="11">
    <mergeCell ref="L2:L3"/>
    <mergeCell ref="E1:F1"/>
    <mergeCell ref="G1:I1"/>
    <mergeCell ref="J1:L1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Alena Černotová</cp:lastModifiedBy>
  <cp:lastPrinted>2020-02-17T07:58:55Z</cp:lastPrinted>
  <dcterms:created xsi:type="dcterms:W3CDTF">2014-11-28T07:09:23Z</dcterms:created>
  <dcterms:modified xsi:type="dcterms:W3CDTF">2020-02-24T07:37:24Z</dcterms:modified>
  <cp:category/>
  <cp:version/>
  <cp:contentType/>
  <cp:contentStatus/>
</cp:coreProperties>
</file>