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340" activeTab="2"/>
  </bookViews>
  <sheets>
    <sheet name="Graf1" sheetId="1" r:id="rId1"/>
    <sheet name="príjem" sheetId="2" r:id="rId2"/>
    <sheet name="výdaj" sheetId="3" r:id="rId3"/>
  </sheets>
  <definedNames/>
  <calcPr fullCalcOnLoad="1"/>
</workbook>
</file>

<file path=xl/sharedStrings.xml><?xml version="1.0" encoding="utf-8"?>
<sst xmlns="http://schemas.openxmlformats.org/spreadsheetml/2006/main" count="1135" uniqueCount="519">
  <si>
    <t>BEŽNÝ PRÍJEM  OBEC</t>
  </si>
  <si>
    <t>SKUTOČNOSŤ</t>
  </si>
  <si>
    <t>An.</t>
  </si>
  <si>
    <t>Ukazovateľ</t>
  </si>
  <si>
    <t>schválený</t>
  </si>
  <si>
    <t>upravený</t>
  </si>
  <si>
    <t>Položka</t>
  </si>
  <si>
    <t>čl.</t>
  </si>
  <si>
    <t>Daňové príjmy</t>
  </si>
  <si>
    <t xml:space="preserve">Dane z príjmov a kapitálového majetku </t>
  </si>
  <si>
    <t>Dane z majetku- z nehnuteľnosti</t>
  </si>
  <si>
    <t>Daň z pozemkov</t>
  </si>
  <si>
    <t>Daň zo stavieb</t>
  </si>
  <si>
    <t>Dane za tovary a služby</t>
  </si>
  <si>
    <t>Daň za psa</t>
  </si>
  <si>
    <t>Poplatok za komunálny odpad</t>
  </si>
  <si>
    <t>Daň za ubytovanie</t>
  </si>
  <si>
    <t>Nedaňové príjmy</t>
  </si>
  <si>
    <t>Príjmy z vlastníctva</t>
  </si>
  <si>
    <t>Príjem za vydobytné nerasty</t>
  </si>
  <si>
    <t>Príjem z prenájmu pozemkov</t>
  </si>
  <si>
    <t>Príjem z prenájmu budov</t>
  </si>
  <si>
    <t>Príjem z prenájmu bytov</t>
  </si>
  <si>
    <t>Administratívne a iné platby</t>
  </si>
  <si>
    <t>Správne poplatky</t>
  </si>
  <si>
    <t>Pokuty a penále</t>
  </si>
  <si>
    <t xml:space="preserve">Poplatky, platby z náhod. predaja </t>
  </si>
  <si>
    <t>Vodné, stočné</t>
  </si>
  <si>
    <t>Príjem za miestny rozhlas</t>
  </si>
  <si>
    <t>Za opatrovateľskú službu</t>
  </si>
  <si>
    <t>Príjem za odpadové nádoby</t>
  </si>
  <si>
    <t>Za kopírovacie služby</t>
  </si>
  <si>
    <t>Príjem za knihy + požičovné</t>
  </si>
  <si>
    <t>Príjem za materskú školu</t>
  </si>
  <si>
    <t>Cintorínske poplatky</t>
  </si>
  <si>
    <t>Za separovaný zber</t>
  </si>
  <si>
    <t>Iné nedaňové príjmy</t>
  </si>
  <si>
    <t>Príjem z predpísaných mánk a škôd</t>
  </si>
  <si>
    <t>Granty a transfery</t>
  </si>
  <si>
    <t>Príspevky od sponzorov</t>
  </si>
  <si>
    <t>Dotácia obciam - na ZŠ</t>
  </si>
  <si>
    <t>Dotácia obciam - na stravu deťom</t>
  </si>
  <si>
    <t>Dotácia obciam - uč.pomôcky</t>
  </si>
  <si>
    <t>Dotácia obciam - matrika</t>
  </si>
  <si>
    <t>Dotácia obciam - prídavok na dieťa</t>
  </si>
  <si>
    <t>Dotácia obciam - Materská škola</t>
  </si>
  <si>
    <t>BEŽNÉ PRÍJMY - OBEC</t>
  </si>
  <si>
    <t>KAPITÁLOVÉ PRÍJMY - OBEC</t>
  </si>
  <si>
    <t>Kapitálové príjmy</t>
  </si>
  <si>
    <t>Príjem z predaja pozemkov</t>
  </si>
  <si>
    <t xml:space="preserve">KAPITÁLOVÉ PRÍJMY SPOLU </t>
  </si>
  <si>
    <t>FINANČNÉ OPERÁCIE -PRÍJMOVÉ</t>
  </si>
  <si>
    <t>Stravné</t>
  </si>
  <si>
    <t>FINANČNÉ OPERÁCIE SPOLU</t>
  </si>
  <si>
    <t>SUMARIZÁCIA</t>
  </si>
  <si>
    <t>BEŽNÉ PRÍJMY OBEC</t>
  </si>
  <si>
    <t>KAPITÁLOVÉ PRÍJMY</t>
  </si>
  <si>
    <t>FINANČNÉ OPERÁCIE - PRÍJMOVÉ</t>
  </si>
  <si>
    <t>ROZPOČTOVÉ PRÍJMY SPOLU</t>
  </si>
  <si>
    <t>BEŽNÝ VÝDAJ OBEC</t>
  </si>
  <si>
    <t>Prog.</t>
  </si>
  <si>
    <t>č.</t>
  </si>
  <si>
    <t>Výdavky verejnej správy - obec</t>
  </si>
  <si>
    <t>3.4</t>
  </si>
  <si>
    <t>Mzdy, platy, služob. príjem</t>
  </si>
  <si>
    <t>Poistné a príspevok do poisťovní</t>
  </si>
  <si>
    <t>Všeob. zdravotná poisťovňa</t>
  </si>
  <si>
    <t>Poisťovňa Dôvera</t>
  </si>
  <si>
    <t>Nemocenské poistenie</t>
  </si>
  <si>
    <t>Starobné poistenie</t>
  </si>
  <si>
    <t>Úrazové poistenie</t>
  </si>
  <si>
    <t>Poistenie na invalidné poistenie</t>
  </si>
  <si>
    <t>Na poistenie v nezamestnanosti</t>
  </si>
  <si>
    <t>Poistenie do rezervného fondu</t>
  </si>
  <si>
    <t>Doplnkové dôch. poistenie</t>
  </si>
  <si>
    <t>Energie, voda, komunikácie</t>
  </si>
  <si>
    <t>3.3</t>
  </si>
  <si>
    <t>Elektrická energia</t>
  </si>
  <si>
    <t>Plyn</t>
  </si>
  <si>
    <t>Telefón, fax</t>
  </si>
  <si>
    <t>Poštové služby</t>
  </si>
  <si>
    <t>Materiál</t>
  </si>
  <si>
    <t>Interierové vybavenie</t>
  </si>
  <si>
    <t xml:space="preserve">Výpočtová technika </t>
  </si>
  <si>
    <t>Dielenská techn., stroje, náradie, elektrosp.</t>
  </si>
  <si>
    <t>Hasiace prístroje</t>
  </si>
  <si>
    <t>Kancelárske potreby</t>
  </si>
  <si>
    <t>Papier</t>
  </si>
  <si>
    <t>Čistiace a hygien. potreby</t>
  </si>
  <si>
    <t>Tlačivá a formuláre</t>
  </si>
  <si>
    <t>CD nosiče</t>
  </si>
  <si>
    <t>Kvety, vence</t>
  </si>
  <si>
    <t>Stavebný, vodoinšt. a elektroinšt. mat.</t>
  </si>
  <si>
    <t>2.1</t>
  </si>
  <si>
    <t>Drobné vybavenie priest. (šálky, vázy)</t>
  </si>
  <si>
    <t>1.2</t>
  </si>
  <si>
    <t>Mapy, geometrické plány</t>
  </si>
  <si>
    <t>Knihy, časopisy, noviny, zbierky zákonov</t>
  </si>
  <si>
    <t>Pracovné odevy a obuv</t>
  </si>
  <si>
    <t>Potraviny ( minerálka)</t>
  </si>
  <si>
    <t>1.1.1</t>
  </si>
  <si>
    <t>Reprezentačné výdavky</t>
  </si>
  <si>
    <t>Dopravné</t>
  </si>
  <si>
    <t>3.7</t>
  </si>
  <si>
    <t>Pohonné hmoty - osobný automobil</t>
  </si>
  <si>
    <t>Pohonné hmoty - traktor, UNICOM</t>
  </si>
  <si>
    <t>Oleje, špeciálne kvapaliny</t>
  </si>
  <si>
    <t>Servis, údržba dopr. prostriedkov - os.aut.</t>
  </si>
  <si>
    <t>Servis, údržba dopr. pr. - UNICOM, Traktor</t>
  </si>
  <si>
    <t>Povinné zmluvné poistenie vozidiel</t>
  </si>
  <si>
    <t>Havarijné poistenie</t>
  </si>
  <si>
    <t>Dialničné známky, parkovné</t>
  </si>
  <si>
    <t>Rutinná a štandardná údržba</t>
  </si>
  <si>
    <t>3.6</t>
  </si>
  <si>
    <t>Údržba počítačov a softwéru</t>
  </si>
  <si>
    <t>Údržba dielenskej techniky</t>
  </si>
  <si>
    <t>Údržba elektrospotreb.</t>
  </si>
  <si>
    <t>Údržba budov</t>
  </si>
  <si>
    <t>10.2</t>
  </si>
  <si>
    <t>Údržba verejného rozhlasu</t>
  </si>
  <si>
    <t>Nájomné za prenájom</t>
  </si>
  <si>
    <t>Služby</t>
  </si>
  <si>
    <t>Poplatok za útulok</t>
  </si>
  <si>
    <t>BOZP</t>
  </si>
  <si>
    <t>Tlačiarenské služby</t>
  </si>
  <si>
    <t>Revízie zariadení</t>
  </si>
  <si>
    <t>1.4</t>
  </si>
  <si>
    <t>Výroba kľúčov, pečiatok, iné remeselné pr.</t>
  </si>
  <si>
    <t>6.1</t>
  </si>
  <si>
    <t>Prieskumné, projektové, geodetické práce</t>
  </si>
  <si>
    <t>3.1</t>
  </si>
  <si>
    <t>Notárske, právne</t>
  </si>
  <si>
    <t>1.5</t>
  </si>
  <si>
    <t>Audítorske služby</t>
  </si>
  <si>
    <t>Posudky, štúdie, územný plán</t>
  </si>
  <si>
    <t>Poplatky ochranným autorským zväzom</t>
  </si>
  <si>
    <t>Stravovanie</t>
  </si>
  <si>
    <t>3.2</t>
  </si>
  <si>
    <t>Poistenie majetku</t>
  </si>
  <si>
    <t>Prídel do sociálneho fondu</t>
  </si>
  <si>
    <t>1.1.2</t>
  </si>
  <si>
    <t>Odmena poslancom ob.zastupiteľstva</t>
  </si>
  <si>
    <t>Odmena členom komisií</t>
  </si>
  <si>
    <t>Odmena na dohodu o vyk.práce</t>
  </si>
  <si>
    <t>Transfery v rámci verejnej správy</t>
  </si>
  <si>
    <t>Presun dotácie - stav. Úrad</t>
  </si>
  <si>
    <t>Odchodné</t>
  </si>
  <si>
    <t>01.1.2.</t>
  </si>
  <si>
    <t>Finančná a rozpočtová oblasť</t>
  </si>
  <si>
    <t>Tovary a služby</t>
  </si>
  <si>
    <t>Poplatky za vedenie účtov</t>
  </si>
  <si>
    <t>01.3.3.</t>
  </si>
  <si>
    <t>Matrika</t>
  </si>
  <si>
    <t>4.2</t>
  </si>
  <si>
    <t>Knihy</t>
  </si>
  <si>
    <t>Ošatné</t>
  </si>
  <si>
    <t>Transfery nezisk. právbnickým  sub.</t>
  </si>
  <si>
    <t>1.6</t>
  </si>
  <si>
    <t>Členské príspevky tuzemským združ.</t>
  </si>
  <si>
    <t>01.6.0.</t>
  </si>
  <si>
    <t>Všeobecné verejné služby</t>
  </si>
  <si>
    <t>1.7</t>
  </si>
  <si>
    <t>01.7.0.</t>
  </si>
  <si>
    <t>Transakcie verejného dlhu</t>
  </si>
  <si>
    <t>Splácanie úrokov a ostatné platby</t>
  </si>
  <si>
    <t>Splácanie úrokov z úveru</t>
  </si>
  <si>
    <t>Splácanie úrokov z úveru  16 BJ</t>
  </si>
  <si>
    <t>Manipulačné poplatky k úveru</t>
  </si>
  <si>
    <t>5.2</t>
  </si>
  <si>
    <t>03.2.0.</t>
  </si>
  <si>
    <t>5.3</t>
  </si>
  <si>
    <t>Tepelná energia</t>
  </si>
  <si>
    <t>Reprezentačné</t>
  </si>
  <si>
    <t>Revízie</t>
  </si>
  <si>
    <t>Pohonné hmoty</t>
  </si>
  <si>
    <t>Servis, údržba dopr. prostriedkov</t>
  </si>
  <si>
    <t>Údržba PZ</t>
  </si>
  <si>
    <t>Štartovné</t>
  </si>
  <si>
    <t>Vodné hospodárstvo</t>
  </si>
  <si>
    <t>10.3</t>
  </si>
  <si>
    <t>Čistenie vodných tokov</t>
  </si>
  <si>
    <t>04.5.1.</t>
  </si>
  <si>
    <t>Cestná doprava</t>
  </si>
  <si>
    <t>Materiál na údržbu ciest</t>
  </si>
  <si>
    <t>Dopravné značky</t>
  </si>
  <si>
    <t>05.1.0.</t>
  </si>
  <si>
    <t>Nakladanie s odpadmi</t>
  </si>
  <si>
    <t>10.1</t>
  </si>
  <si>
    <t>Odpadové nádoby</t>
  </si>
  <si>
    <t>Materiál na údržbu</t>
  </si>
  <si>
    <t>Vrecia na separovaný zber</t>
  </si>
  <si>
    <t>Palivo - benzín do kosačiek, píly</t>
  </si>
  <si>
    <t>Údržba verejnej zelene</t>
  </si>
  <si>
    <t>Uloženie a likvidácia odpadu</t>
  </si>
  <si>
    <t>05.2.0.</t>
  </si>
  <si>
    <t>Nakladanie s odpadovými vodami</t>
  </si>
  <si>
    <t>Čistenie kanalizácie</t>
  </si>
  <si>
    <t>Vývoz fekálií</t>
  </si>
  <si>
    <t>06.3.0.</t>
  </si>
  <si>
    <t>Zásobovanie vodou</t>
  </si>
  <si>
    <t>06.4.0.</t>
  </si>
  <si>
    <t>Verejné osvetlenie</t>
  </si>
  <si>
    <t>5.1</t>
  </si>
  <si>
    <t>Energie-elektr. energia</t>
  </si>
  <si>
    <t>06.6.0.</t>
  </si>
  <si>
    <t>Bývanie a občianska vybavenosť</t>
  </si>
  <si>
    <t>3.8</t>
  </si>
  <si>
    <t>Elektrická energa</t>
  </si>
  <si>
    <t>Plyn 16 BJ</t>
  </si>
  <si>
    <t>Rutinná a štandardná údržba - byty</t>
  </si>
  <si>
    <t>Údržba budov, fond opráv 16 bj</t>
  </si>
  <si>
    <t>Rozúčtovanie tepla</t>
  </si>
  <si>
    <t>Poistenie</t>
  </si>
  <si>
    <t>Preplatky</t>
  </si>
  <si>
    <t>Poplatky</t>
  </si>
  <si>
    <t>08.1.0.</t>
  </si>
  <si>
    <t>Rekreačné a športové služby</t>
  </si>
  <si>
    <t>8.1</t>
  </si>
  <si>
    <t>Dotácia TJ Ladce</t>
  </si>
  <si>
    <t>8.2</t>
  </si>
  <si>
    <t>Vybavenie detských ihrísk</t>
  </si>
  <si>
    <t>08.2.0.</t>
  </si>
  <si>
    <t>Kultúrne služby - DK, ZPOZ</t>
  </si>
  <si>
    <t>9.1</t>
  </si>
  <si>
    <t>Drobné vybavenie ( poháre, šálky)</t>
  </si>
  <si>
    <t>4.1</t>
  </si>
  <si>
    <t>Reprezentačné výdavky - ZPOZ</t>
  </si>
  <si>
    <t>6.2</t>
  </si>
  <si>
    <t>Externý menežment</t>
  </si>
  <si>
    <t>Kultúrne podujatia - silvester</t>
  </si>
  <si>
    <t>Čistenie obrusov</t>
  </si>
  <si>
    <t>Ošatné - ZPOZ</t>
  </si>
  <si>
    <t>Knižnica</t>
  </si>
  <si>
    <t>VŠZP</t>
  </si>
  <si>
    <t>Rezervný fond</t>
  </si>
  <si>
    <t>08.4.0.</t>
  </si>
  <si>
    <t>Náboženské a iné spoloč. služby</t>
  </si>
  <si>
    <t>4.4</t>
  </si>
  <si>
    <t>Elektrická energia - dom smútku</t>
  </si>
  <si>
    <t>Rutinná a štan. údržba Dom smútku</t>
  </si>
  <si>
    <t>Údržba cintorínov</t>
  </si>
  <si>
    <t xml:space="preserve">Transfery jednot. a nezisk. org. </t>
  </si>
  <si>
    <t>Členské príspevky nezisk.org.</t>
  </si>
  <si>
    <t>Príspevok neziskovým organizáciam</t>
  </si>
  <si>
    <t>Príspevok odborovým organizáciam</t>
  </si>
  <si>
    <t>08.6.0.</t>
  </si>
  <si>
    <t>Kultúrne a cirkevné pamiatrky</t>
  </si>
  <si>
    <t>Rutinná a štandartná údržba</t>
  </si>
  <si>
    <t>7.1</t>
  </si>
  <si>
    <t>Vodné</t>
  </si>
  <si>
    <t>Poštovné</t>
  </si>
  <si>
    <t>Interiérové vybavenie</t>
  </si>
  <si>
    <t>Náradie</t>
  </si>
  <si>
    <t>Hasiaci prístroj</t>
  </si>
  <si>
    <t xml:space="preserve">Kancelárske potreby </t>
  </si>
  <si>
    <t>Čistiace a hygienické potreby</t>
  </si>
  <si>
    <t>Materiál údržba</t>
  </si>
  <si>
    <t>Knihy, časopisy, noviny</t>
  </si>
  <si>
    <t>Učebné pomôcky</t>
  </si>
  <si>
    <t>Posteľná bielizeň, uteráky</t>
  </si>
  <si>
    <t>MDD potraviny</t>
  </si>
  <si>
    <t>PHM</t>
  </si>
  <si>
    <t>Prepravné</t>
  </si>
  <si>
    <t>Preprava autobus</t>
  </si>
  <si>
    <t>Údržba škôl</t>
  </si>
  <si>
    <t>Kultúrne podujatia</t>
  </si>
  <si>
    <t>Školenie</t>
  </si>
  <si>
    <t>Vývoz odpadu</t>
  </si>
  <si>
    <t>7.3</t>
  </si>
  <si>
    <t>Toner</t>
  </si>
  <si>
    <t>Vybavenie stravovacích zariadení</t>
  </si>
  <si>
    <t>Pracovné odevy, obuv</t>
  </si>
  <si>
    <t>Údržba výťahov</t>
  </si>
  <si>
    <t>Údržba kuchynských zariadení</t>
  </si>
  <si>
    <t>Odber odpadu</t>
  </si>
  <si>
    <t>09.5.0.</t>
  </si>
  <si>
    <t>3.5</t>
  </si>
  <si>
    <t>Školenia, semináre</t>
  </si>
  <si>
    <t>Opatrovateľská služba</t>
  </si>
  <si>
    <t>11.2</t>
  </si>
  <si>
    <t>Materiál - Hyg. Potreby</t>
  </si>
  <si>
    <t>Transfer na opatrovateľskú službu</t>
  </si>
  <si>
    <t>Rodina a deti</t>
  </si>
  <si>
    <t>11.1</t>
  </si>
  <si>
    <t>Prídavok na dieťa</t>
  </si>
  <si>
    <t>Dávky soc.pomoci - hmotná núdza</t>
  </si>
  <si>
    <t>Dávky hmot.núdzi - osobitný príjemca</t>
  </si>
  <si>
    <t>Sociálne služby</t>
  </si>
  <si>
    <t>7.2</t>
  </si>
  <si>
    <t>Presun dotácie</t>
  </si>
  <si>
    <t>Presun dotácie PK, OK</t>
  </si>
  <si>
    <t>BEŽNÝ VÝDAJ - OBEC</t>
  </si>
  <si>
    <t xml:space="preserve">BEŽNÝ VÝDAJ - ZŠ </t>
  </si>
  <si>
    <t>BEŽNÝ VÝDAJ SPOLU</t>
  </si>
  <si>
    <t>KAPITÁLOVÉ VÝDAVKY - OBEC</t>
  </si>
  <si>
    <t>04.4.3</t>
  </si>
  <si>
    <t>Výstavba</t>
  </si>
  <si>
    <t>12.1</t>
  </si>
  <si>
    <t>Projektová dokumentácia</t>
  </si>
  <si>
    <t>KAPITÁLOVÝ VÝDAJ  SPOLU</t>
  </si>
  <si>
    <t>FINANČNÉ OPERÁCIE -VÝDAVKOVÉ</t>
  </si>
  <si>
    <t>Transakcie verejného dlhu - 16 bytová jednotka</t>
  </si>
  <si>
    <t>ROZPOČTOVÉ VÝDAVKY SPOLU</t>
  </si>
  <si>
    <t>Predprimárne vzdelávanie MŠ</t>
  </si>
  <si>
    <t>Vedľajšie služby v školstve ŠJ</t>
  </si>
  <si>
    <t>Primárne vzdelávanie ZŠ</t>
  </si>
  <si>
    <t>Daň za užívanie verejného priestranstva</t>
  </si>
  <si>
    <t>Poplatok za prenájom traktora</t>
  </si>
  <si>
    <t>Licencie -výherné automaty</t>
  </si>
  <si>
    <t>Poplatok za vydanie stanoviska</t>
  </si>
  <si>
    <t>Príjem z odvodu hazardných hier</t>
  </si>
  <si>
    <t>Cestovné náhrady</t>
  </si>
  <si>
    <t>Tuzemské</t>
  </si>
  <si>
    <t>01.1.1</t>
  </si>
  <si>
    <t>Ochrana pred požiarmi</t>
  </si>
  <si>
    <t>04.2.1</t>
  </si>
  <si>
    <t>08.2.0</t>
  </si>
  <si>
    <t>Vzdelávanie nedefinované</t>
  </si>
  <si>
    <t>10.1.2</t>
  </si>
  <si>
    <t>10.4.0</t>
  </si>
  <si>
    <t>10.7.0</t>
  </si>
  <si>
    <t>Príjem za ostané služby</t>
  </si>
  <si>
    <t>Príjem z prenájmu ver. priestorov</t>
  </si>
  <si>
    <t>Hygienické potreby</t>
  </si>
  <si>
    <t>Čistiace potreby</t>
  </si>
  <si>
    <t>Vypracovanie žiadosti NFP</t>
  </si>
  <si>
    <t>Členský príspevok</t>
  </si>
  <si>
    <t>Nádoby - psie extrementy</t>
  </si>
  <si>
    <t>Čistiace  potreby</t>
  </si>
  <si>
    <t>Vybavenie tried</t>
  </si>
  <si>
    <t>Daň za predajné automaty</t>
  </si>
  <si>
    <t>Poplatok za stavebný odpad</t>
  </si>
  <si>
    <t>Dotácia obciam -znevýhodnený uchádzač</t>
  </si>
  <si>
    <t>16 BJ - fond opráv z minulých rokov</t>
  </si>
  <si>
    <t>Zábezpeka 16 BJ</t>
  </si>
  <si>
    <t>4.5</t>
  </si>
  <si>
    <t>Licencia</t>
  </si>
  <si>
    <t>Vytýčenie inžinierských sietí</t>
  </si>
  <si>
    <t>09.6.0.1</t>
  </si>
  <si>
    <t xml:space="preserve">Transfery  nezisk. org. </t>
  </si>
  <si>
    <t>7.4</t>
  </si>
  <si>
    <t>Transfer ZUŠ</t>
  </si>
  <si>
    <t>Transfer CVČ</t>
  </si>
  <si>
    <t>05.1.0</t>
  </si>
  <si>
    <t>Daň z bytov a nebytových priestorov v byt.dome</t>
  </si>
  <si>
    <t>Dotácia obciam - stav. úrad, cestná doprava.</t>
  </si>
  <si>
    <t>Dotácia obciam - životné prostredie</t>
  </si>
  <si>
    <t>09.1.1.1</t>
  </si>
  <si>
    <t>Zdroj</t>
  </si>
  <si>
    <t>Energetický audit</t>
  </si>
  <si>
    <t>Údržba vojnových hrobov</t>
  </si>
  <si>
    <t>Palivo ako zdroj energie</t>
  </si>
  <si>
    <t>Cestná daň</t>
  </si>
  <si>
    <t>Nákup pozemkov</t>
  </si>
  <si>
    <t>09.1.2.1</t>
  </si>
  <si>
    <t>Rekonštrukcia telocvične ZŠ</t>
  </si>
  <si>
    <t>Náhrady</t>
  </si>
  <si>
    <t>Odevy</t>
  </si>
  <si>
    <t>Dni obce</t>
  </si>
  <si>
    <t>Kuchynská linka</t>
  </si>
  <si>
    <t>očak. plnenie</t>
  </si>
  <si>
    <t>Príjem z refakturácie</t>
  </si>
  <si>
    <t xml:space="preserve">Príjem z ročného zúčtovania poistného </t>
  </si>
  <si>
    <t>Deratizácia</t>
  </si>
  <si>
    <t>16 Bj - zábezpeka</t>
  </si>
  <si>
    <t>16 Bj zapojenie FP z pred. Rokov</t>
  </si>
  <si>
    <t>Kamerový systém</t>
  </si>
  <si>
    <t>Transakcie verejného dlhu - splátka úveru</t>
  </si>
  <si>
    <t>Príjem za stravné MŠ</t>
  </si>
  <si>
    <t>Zd.</t>
  </si>
  <si>
    <t>Potraviny MŠ</t>
  </si>
  <si>
    <t>Splácanie úrokov - SZRB Modernizácia DK</t>
  </si>
  <si>
    <t>717 002</t>
  </si>
  <si>
    <t>72f</t>
  </si>
  <si>
    <t>Rok 2021</t>
  </si>
  <si>
    <t>Zostatok pros. z predch. Rokov</t>
  </si>
  <si>
    <t>Príjem za stravné</t>
  </si>
  <si>
    <t>Potvrdenia</t>
  </si>
  <si>
    <t>71</t>
  </si>
  <si>
    <t>Asistenčný poplatok IOMO</t>
  </si>
  <si>
    <t>BEŽNÉ PRÍJMY ZŠ</t>
  </si>
  <si>
    <t>Výpočtová technika</t>
  </si>
  <si>
    <t>04.5.1</t>
  </si>
  <si>
    <t>Transakcie verejného dlhu - investičný úver</t>
  </si>
  <si>
    <t xml:space="preserve">Propagácia, reklama </t>
  </si>
  <si>
    <t>očakáv. Plnenie</t>
  </si>
  <si>
    <t>BEŽNÉ PRÍJMY - ZŠ</t>
  </si>
  <si>
    <t>BEŽNÝ PRÍJEM SPOLU</t>
  </si>
  <si>
    <t>Rok 2022</t>
  </si>
  <si>
    <t>Transfer MŽP - Zberový dvor</t>
  </si>
  <si>
    <t>Údržba telefónnej ústredne,kamerový systém</t>
  </si>
  <si>
    <t>Škola v prírode</t>
  </si>
  <si>
    <t xml:space="preserve">Materiál </t>
  </si>
  <si>
    <t>Údržba verejného osvetlenia,</t>
  </si>
  <si>
    <t>Materiál na údržbu, prekládka stĺpa</t>
  </si>
  <si>
    <t>Údržba chodníkov</t>
  </si>
  <si>
    <t>Údržba ihrísk -  Ladce, Tunežice</t>
  </si>
  <si>
    <t>Údržba budov,kotla</t>
  </si>
  <si>
    <t>Pracovné odevy</t>
  </si>
  <si>
    <t xml:space="preserve"> </t>
  </si>
  <si>
    <t>Materiál na údržbu ZŠ - ŠJ</t>
  </si>
  <si>
    <t>72e</t>
  </si>
  <si>
    <t>72g</t>
  </si>
  <si>
    <t>Dotácia obciam - Požiarná ochrana</t>
  </si>
  <si>
    <t>Nájom za plošinu</t>
  </si>
  <si>
    <t>Poistné plnenie MŠ</t>
  </si>
  <si>
    <t>Dotácia obciam - vojnové hroby</t>
  </si>
  <si>
    <t>3AB1</t>
  </si>
  <si>
    <t>3AB2</t>
  </si>
  <si>
    <t>Dezinfekcia</t>
  </si>
  <si>
    <t>KAPITÁLOVÝ VÝDAJ  ZŠ</t>
  </si>
  <si>
    <t>KAPITÁLOVÝ VÝDAJ  OBEC</t>
  </si>
  <si>
    <t>Palivo</t>
  </si>
  <si>
    <t>Prevádzkové zariadenia</t>
  </si>
  <si>
    <t>Komunitný plán</t>
  </si>
  <si>
    <t xml:space="preserve">Údržba komunikácuí  </t>
  </si>
  <si>
    <t>Odevy - dotácia</t>
  </si>
  <si>
    <t>03.2.0</t>
  </si>
  <si>
    <t>06.4.0</t>
  </si>
  <si>
    <t>COVID</t>
  </si>
  <si>
    <t>Občerstvenie</t>
  </si>
  <si>
    <t>Odmeny</t>
  </si>
  <si>
    <t>Dotácia - Environmentálny fond</t>
  </si>
  <si>
    <t>Dotácia obciam - NP COVID MRK</t>
  </si>
  <si>
    <t>Príjem za školné MŠ</t>
  </si>
  <si>
    <t>Dezinfekcia - dotácia</t>
  </si>
  <si>
    <t>Známky pre psov</t>
  </si>
  <si>
    <t>Informačné tabule</t>
  </si>
  <si>
    <t>Rok 2024</t>
  </si>
  <si>
    <t>Rok 2025</t>
  </si>
  <si>
    <t>72c</t>
  </si>
  <si>
    <t xml:space="preserve">Poistné plnenie </t>
  </si>
  <si>
    <t>Dotácia obciam - na voľby, sčítanie</t>
  </si>
  <si>
    <t>Dotácia obciam - SAŽP - lipová alej</t>
  </si>
  <si>
    <t>3AC1</t>
  </si>
  <si>
    <t>11UA</t>
  </si>
  <si>
    <t>Dotácia obciam - ubytovanie odídencov z Ukrajiny</t>
  </si>
  <si>
    <t>Dotácia obciam - ZŠ , oprava kotolne</t>
  </si>
  <si>
    <t>Dotácia obciam - COVID</t>
  </si>
  <si>
    <t>Príjem  - predaj traktora</t>
  </si>
  <si>
    <t xml:space="preserve">Transfer MŽP -Vodozádržné opatrenia v intr. Obce </t>
  </si>
  <si>
    <t>Transfer MH - Výstavba elekt. Nab. Staníc</t>
  </si>
  <si>
    <t>Transfer MF - ZŠ strecha telocvične</t>
  </si>
  <si>
    <t>ROZPOČET ROK 2023</t>
  </si>
  <si>
    <t>Rok 2026</t>
  </si>
  <si>
    <t>1PO1</t>
  </si>
  <si>
    <t>1AC1</t>
  </si>
  <si>
    <t>Dotácia obciam - ZŠ asistenti</t>
  </si>
  <si>
    <t>Príjem - nedoplatky</t>
  </si>
  <si>
    <t>Dotácia obciam -Vodozádržné opatrenia</t>
  </si>
  <si>
    <t>Dotácia obciam -MH energošeky</t>
  </si>
  <si>
    <t>Dotácia obciam - asistenčný príspevok OS</t>
  </si>
  <si>
    <t>Dotácia obciam - MŠ profesijný rozvoj</t>
  </si>
  <si>
    <t>Dotácia obciam - obnova pomníka padlým</t>
  </si>
  <si>
    <t>Dotácia obciam - MŠ,asistentka</t>
  </si>
  <si>
    <t>1AA1</t>
  </si>
  <si>
    <t>Dotácia obciam - UA</t>
  </si>
  <si>
    <t>Dotácia - Fond na podporu umenia, knižnica</t>
  </si>
  <si>
    <t>Transfer - MIaIRR, fotovoltaika</t>
  </si>
  <si>
    <t>Poisťovňa Dôvera -dotácia</t>
  </si>
  <si>
    <t>Starobné poistenie - dotácia</t>
  </si>
  <si>
    <t>Interierové vybavenie - dotácia</t>
  </si>
  <si>
    <t>Kancelárske potreby _ dotácia</t>
  </si>
  <si>
    <t>Papier - dotácia</t>
  </si>
  <si>
    <t>Mzdy</t>
  </si>
  <si>
    <t>Výdaj na voľby, sčítanie obyvateľov</t>
  </si>
  <si>
    <t>Materiál dotácia</t>
  </si>
  <si>
    <t>Prípojka - elektrika</t>
  </si>
  <si>
    <t>Digitálny pastort ciest</t>
  </si>
  <si>
    <t>Lipová alej - dotácia</t>
  </si>
  <si>
    <t>Poistenie zberového dvora</t>
  </si>
  <si>
    <t>Vianočná výzdoba</t>
  </si>
  <si>
    <t>16 Bj maľovanie</t>
  </si>
  <si>
    <t>1AC2</t>
  </si>
  <si>
    <t>Mzdy - dotácia asistent učiteľa</t>
  </si>
  <si>
    <t>Poistné a príspevok do poisťovní - dotácia</t>
  </si>
  <si>
    <t>Zatienenie pieskovísk MŠ</t>
  </si>
  <si>
    <t>MŠ testy COVID</t>
  </si>
  <si>
    <t>Prípojka MŠ</t>
  </si>
  <si>
    <t>Mzdy, platy, služob. Príjem - dotácia</t>
  </si>
  <si>
    <t>Ubytovanie odídencov z Ukrajiny</t>
  </si>
  <si>
    <t>Finančný príspevok na prevádzku SS</t>
  </si>
  <si>
    <t>ZŠ oprava kotolne - dotácia</t>
  </si>
  <si>
    <t>ZŠ oprava kotolne - vlastné zdroje</t>
  </si>
  <si>
    <t>Kupa požiarnej zbrojnice</t>
  </si>
  <si>
    <t>Výstavba - vodozádržné opatrenia v intr. obce</t>
  </si>
  <si>
    <t>717 001</t>
  </si>
  <si>
    <t>Elektrická nabíjacia stanica - vlastné zdroje</t>
  </si>
  <si>
    <t>Rekonštrukcia a modernizácia IBV</t>
  </si>
  <si>
    <t>Zberový dvor - staebné práce, vlastné zdroje</t>
  </si>
  <si>
    <t>Rekonštrukcia verejného osvetlenia</t>
  </si>
  <si>
    <t>08.6.0</t>
  </si>
  <si>
    <t>Kultúrne a cirkevné pamiatky</t>
  </si>
  <si>
    <t>Obnova pomníka padlým</t>
  </si>
  <si>
    <t>Respirátory</t>
  </si>
  <si>
    <t>MP - Obnova pomníka padlým kalendáre</t>
  </si>
  <si>
    <t>Prevádzkové stroje</t>
  </si>
  <si>
    <t>Tepovač dotácia</t>
  </si>
  <si>
    <t>Elektrická energia dotácia</t>
  </si>
  <si>
    <t>Údržba vodárne</t>
  </si>
  <si>
    <t>Elektrická energia - dotácia</t>
  </si>
  <si>
    <t>Knihy - dotácia</t>
  </si>
  <si>
    <t>Poisťovňa Dôvera - dotácia</t>
  </si>
  <si>
    <t>Nemocenské poistenie - dotácia</t>
  </si>
  <si>
    <t>Tepelná energia - dotácia</t>
  </si>
  <si>
    <t>Materiál - iné zdrojea</t>
  </si>
  <si>
    <t>Výstavba fotovoltaika - dotácia</t>
  </si>
  <si>
    <t>Výstavba fotovoltaika - vlastné zdroja</t>
  </si>
  <si>
    <t>Neoprávnený výdavok - vlastné zdroje</t>
  </si>
  <si>
    <t>Neoprávnený výdavok - grant</t>
  </si>
  <si>
    <t>Materiál na údržbu ZD</t>
  </si>
  <si>
    <t>Telefón, internet</t>
  </si>
  <si>
    <t>Výstavba výťahu Obecný úrad</t>
  </si>
  <si>
    <t>Kúpa kosačky</t>
  </si>
  <si>
    <t>Rekonštrukcia chodníkov a komunikácií</t>
  </si>
  <si>
    <t>Prijatie úveru</t>
  </si>
  <si>
    <t>Finančný prísevok na stravovanie</t>
  </si>
  <si>
    <t>Rozpočet schválený uznesením č. 84/2023</t>
  </si>
  <si>
    <t>ROZPOČET 2024 - 2026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</si>
</sst>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1B]dd\.\ mmmm\ yyyy"/>
    <numFmt numFmtId="175" formatCode="#,##0.0"/>
    <numFmt numFmtId="176" formatCode="0.000"/>
    <numFmt numFmtId="177" formatCode="0.0"/>
    <numFmt numFmtId="178" formatCode="[$-41B]d\.\ mmmm\ yyyy"/>
    <numFmt numFmtId="179" formatCode="[$-41B]dddd\,\ d\.\ mmmm\ yyyy"/>
    <numFmt numFmtId="180" formatCode="#,##0.000"/>
    <numFmt numFmtId="181" formatCode="0.0000"/>
    <numFmt numFmtId="182" formatCode="0.00000"/>
    <numFmt numFmtId="183" formatCode="0.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8"/>
      <name val="Calibri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4"/>
      <name val="Arial"/>
      <family val="2"/>
    </font>
    <font>
      <sz val="8"/>
      <color indexed="53"/>
      <name val="Arial"/>
      <family val="2"/>
    </font>
    <font>
      <b/>
      <sz val="12"/>
      <color indexed="53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b/>
      <u val="singleAccounting"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0070C0"/>
      <name val="Arial"/>
      <family val="2"/>
    </font>
    <font>
      <sz val="8"/>
      <color theme="1"/>
      <name val="Calibri"/>
      <family val="2"/>
    </font>
    <font>
      <b/>
      <sz val="8"/>
      <color theme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7030A0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8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/>
      <bottom/>
    </border>
    <border>
      <left/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/>
    </border>
    <border>
      <left/>
      <right style="medium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hair"/>
    </border>
    <border>
      <left/>
      <right style="medium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 style="medium"/>
      <right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thin"/>
      <right/>
      <top style="hair"/>
      <bottom/>
    </border>
    <border>
      <left>
        <color indexed="63"/>
      </left>
      <right style="thin"/>
      <top style="medium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/>
      <right style="medium"/>
      <top style="hair"/>
      <bottom style="medium"/>
    </border>
    <border>
      <left style="hair"/>
      <right style="thin"/>
      <top style="hair"/>
      <bottom style="hair"/>
    </border>
    <border>
      <left style="medium"/>
      <right/>
      <top style="hair"/>
      <bottom style="thin"/>
    </border>
    <border>
      <left style="medium"/>
      <right style="thin"/>
      <top style="medium"/>
      <bottom/>
    </border>
    <border>
      <left style="hair"/>
      <right style="medium"/>
      <top style="hair"/>
      <bottom style="hair"/>
    </border>
    <border>
      <left style="medium"/>
      <right/>
      <top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3" xfId="0" applyFont="1" applyBorder="1" applyAlignment="1">
      <alignment/>
    </xf>
    <xf numFmtId="3" fontId="3" fillId="34" borderId="26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6" fillId="0" borderId="34" xfId="0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39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8" fillId="0" borderId="26" xfId="0" applyNumberFormat="1" applyFont="1" applyBorder="1" applyAlignment="1">
      <alignment/>
    </xf>
    <xf numFmtId="49" fontId="6" fillId="0" borderId="32" xfId="0" applyNumberFormat="1" applyFont="1" applyBorder="1" applyAlignment="1">
      <alignment/>
    </xf>
    <xf numFmtId="0" fontId="2" fillId="0" borderId="40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42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5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3" fontId="5" fillId="0" borderId="46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48" xfId="0" applyFont="1" applyBorder="1" applyAlignment="1">
      <alignment/>
    </xf>
    <xf numFmtId="3" fontId="6" fillId="0" borderId="48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3" fontId="5" fillId="0" borderId="49" xfId="0" applyNumberFormat="1" applyFont="1" applyBorder="1" applyAlignment="1">
      <alignment/>
    </xf>
    <xf numFmtId="0" fontId="6" fillId="0" borderId="47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1" xfId="0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49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/>
    </xf>
    <xf numFmtId="3" fontId="6" fillId="0" borderId="46" xfId="0" applyNumberFormat="1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3" fontId="5" fillId="0" borderId="29" xfId="0" applyNumberFormat="1" applyFont="1" applyBorder="1" applyAlignment="1">
      <alignment/>
    </xf>
    <xf numFmtId="49" fontId="6" fillId="0" borderId="55" xfId="0" applyNumberFormat="1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46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4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7" fillId="0" borderId="25" xfId="0" applyFont="1" applyBorder="1" applyAlignment="1">
      <alignment/>
    </xf>
    <xf numFmtId="3" fontId="17" fillId="0" borderId="26" xfId="0" applyNumberFormat="1" applyFont="1" applyBorder="1" applyAlignment="1">
      <alignment/>
    </xf>
    <xf numFmtId="0" fontId="3" fillId="34" borderId="31" xfId="0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5" fillId="0" borderId="64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6" fillId="0" borderId="75" xfId="0" applyNumberFormat="1" applyFont="1" applyBorder="1" applyAlignment="1">
      <alignment/>
    </xf>
    <xf numFmtId="3" fontId="6" fillId="0" borderId="76" xfId="0" applyNumberFormat="1" applyFont="1" applyBorder="1" applyAlignment="1">
      <alignment/>
    </xf>
    <xf numFmtId="3" fontId="6" fillId="0" borderId="77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78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49" fontId="6" fillId="0" borderId="82" xfId="0" applyNumberFormat="1" applyFont="1" applyBorder="1" applyAlignment="1">
      <alignment/>
    </xf>
    <xf numFmtId="0" fontId="5" fillId="0" borderId="64" xfId="0" applyFont="1" applyBorder="1" applyAlignment="1">
      <alignment/>
    </xf>
    <xf numFmtId="0" fontId="5" fillId="0" borderId="71" xfId="0" applyFont="1" applyBorder="1" applyAlignment="1">
      <alignment/>
    </xf>
    <xf numFmtId="0" fontId="6" fillId="0" borderId="64" xfId="0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6" fillId="0" borderId="84" xfId="0" applyNumberFormat="1" applyFont="1" applyBorder="1" applyAlignment="1">
      <alignment/>
    </xf>
    <xf numFmtId="3" fontId="6" fillId="0" borderId="85" xfId="0" applyNumberFormat="1" applyFont="1" applyBorder="1" applyAlignment="1">
      <alignment/>
    </xf>
    <xf numFmtId="0" fontId="6" fillId="0" borderId="86" xfId="0" applyFont="1" applyBorder="1" applyAlignment="1">
      <alignment/>
    </xf>
    <xf numFmtId="3" fontId="0" fillId="0" borderId="30" xfId="0" applyNumberFormat="1" applyBorder="1" applyAlignment="1">
      <alignment/>
    </xf>
    <xf numFmtId="0" fontId="6" fillId="0" borderId="55" xfId="0" applyFont="1" applyBorder="1" applyAlignment="1">
      <alignment/>
    </xf>
    <xf numFmtId="3" fontId="62" fillId="0" borderId="49" xfId="0" applyNumberFormat="1" applyFont="1" applyBorder="1" applyAlignment="1">
      <alignment/>
    </xf>
    <xf numFmtId="3" fontId="5" fillId="0" borderId="87" xfId="0" applyNumberFormat="1" applyFont="1" applyBorder="1" applyAlignment="1">
      <alignment/>
    </xf>
    <xf numFmtId="3" fontId="6" fillId="0" borderId="88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87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3" fontId="6" fillId="0" borderId="93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96" xfId="0" applyNumberFormat="1" applyFont="1" applyBorder="1" applyAlignment="1">
      <alignment/>
    </xf>
    <xf numFmtId="3" fontId="3" fillId="0" borderId="97" xfId="0" applyNumberFormat="1" applyFont="1" applyBorder="1" applyAlignment="1">
      <alignment/>
    </xf>
    <xf numFmtId="3" fontId="6" fillId="0" borderId="98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96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3" fontId="63" fillId="0" borderId="3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5" fillId="0" borderId="56" xfId="0" applyNumberFormat="1" applyFont="1" applyBorder="1" applyAlignment="1">
      <alignment/>
    </xf>
    <xf numFmtId="3" fontId="6" fillId="0" borderId="81" xfId="0" applyNumberFormat="1" applyFont="1" applyBorder="1" applyAlignment="1">
      <alignment/>
    </xf>
    <xf numFmtId="3" fontId="6" fillId="0" borderId="10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1" xfId="0" applyFont="1" applyBorder="1" applyAlignment="1">
      <alignment/>
    </xf>
    <xf numFmtId="0" fontId="6" fillId="0" borderId="83" xfId="0" applyFont="1" applyBorder="1" applyAlignment="1">
      <alignment/>
    </xf>
    <xf numFmtId="0" fontId="5" fillId="0" borderId="83" xfId="0" applyFont="1" applyBorder="1" applyAlignment="1">
      <alignment/>
    </xf>
    <xf numFmtId="3" fontId="5" fillId="0" borderId="101" xfId="0" applyNumberFormat="1" applyFont="1" applyBorder="1" applyAlignment="1">
      <alignment/>
    </xf>
    <xf numFmtId="0" fontId="6" fillId="0" borderId="73" xfId="0" applyFont="1" applyBorder="1" applyAlignment="1">
      <alignment/>
    </xf>
    <xf numFmtId="3" fontId="6" fillId="33" borderId="76" xfId="0" applyNumberFormat="1" applyFont="1" applyFill="1" applyBorder="1" applyAlignment="1">
      <alignment/>
    </xf>
    <xf numFmtId="3" fontId="6" fillId="0" borderId="102" xfId="0" applyNumberFormat="1" applyFont="1" applyBorder="1" applyAlignment="1">
      <alignment/>
    </xf>
    <xf numFmtId="3" fontId="5" fillId="0" borderId="8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85" xfId="0" applyFont="1" applyBorder="1" applyAlignment="1">
      <alignment/>
    </xf>
    <xf numFmtId="3" fontId="8" fillId="0" borderId="56" xfId="0" applyNumberFormat="1" applyFont="1" applyBorder="1" applyAlignment="1">
      <alignment/>
    </xf>
    <xf numFmtId="0" fontId="6" fillId="35" borderId="14" xfId="0" applyFont="1" applyFill="1" applyBorder="1" applyAlignment="1">
      <alignment/>
    </xf>
    <xf numFmtId="3" fontId="6" fillId="35" borderId="15" xfId="0" applyNumberFormat="1" applyFont="1" applyFill="1" applyBorder="1" applyAlignment="1">
      <alignment/>
    </xf>
    <xf numFmtId="3" fontId="6" fillId="0" borderId="103" xfId="0" applyNumberFormat="1" applyFont="1" applyBorder="1" applyAlignment="1">
      <alignment/>
    </xf>
    <xf numFmtId="3" fontId="6" fillId="0" borderId="45" xfId="0" applyNumberFormat="1" applyFont="1" applyBorder="1" applyAlignment="1">
      <alignment/>
    </xf>
    <xf numFmtId="0" fontId="8" fillId="0" borderId="104" xfId="0" applyFont="1" applyBorder="1" applyAlignment="1">
      <alignment/>
    </xf>
    <xf numFmtId="0" fontId="19" fillId="0" borderId="26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104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7" fillId="0" borderId="10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3" fillId="0" borderId="105" xfId="0" applyNumberFormat="1" applyFont="1" applyBorder="1" applyAlignment="1">
      <alignment/>
    </xf>
    <xf numFmtId="3" fontId="7" fillId="0" borderId="105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3" fillId="0" borderId="106" xfId="0" applyNumberFormat="1" applyFont="1" applyBorder="1" applyAlignment="1">
      <alignment/>
    </xf>
    <xf numFmtId="0" fontId="18" fillId="0" borderId="107" xfId="0" applyFont="1" applyBorder="1" applyAlignment="1">
      <alignment/>
    </xf>
    <xf numFmtId="0" fontId="7" fillId="0" borderId="48" xfId="0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3" fillId="34" borderId="38" xfId="0" applyNumberFormat="1" applyFont="1" applyFill="1" applyBorder="1" applyAlignment="1">
      <alignment/>
    </xf>
    <xf numFmtId="0" fontId="7" fillId="0" borderId="85" xfId="0" applyFont="1" applyBorder="1" applyAlignment="1">
      <alignment/>
    </xf>
    <xf numFmtId="49" fontId="6" fillId="0" borderId="106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3" fontId="6" fillId="35" borderId="87" xfId="0" applyNumberFormat="1" applyFont="1" applyFill="1" applyBorder="1" applyAlignment="1">
      <alignment/>
    </xf>
    <xf numFmtId="3" fontId="13" fillId="0" borderId="107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9" fillId="0" borderId="107" xfId="0" applyNumberFormat="1" applyFont="1" applyBorder="1" applyAlignment="1">
      <alignment/>
    </xf>
    <xf numFmtId="49" fontId="6" fillId="0" borderId="38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6" fillId="0" borderId="109" xfId="0" applyFont="1" applyBorder="1" applyAlignment="1">
      <alignment/>
    </xf>
    <xf numFmtId="3" fontId="6" fillId="0" borderId="109" xfId="0" applyNumberFormat="1" applyFont="1" applyBorder="1" applyAlignment="1">
      <alignment/>
    </xf>
    <xf numFmtId="0" fontId="6" fillId="0" borderId="110" xfId="0" applyFont="1" applyBorder="1" applyAlignment="1">
      <alignment/>
    </xf>
    <xf numFmtId="49" fontId="6" fillId="0" borderId="56" xfId="0" applyNumberFormat="1" applyFont="1" applyBorder="1" applyAlignment="1">
      <alignment/>
    </xf>
    <xf numFmtId="0" fontId="6" fillId="0" borderId="111" xfId="0" applyFont="1" applyBorder="1" applyAlignment="1">
      <alignment/>
    </xf>
    <xf numFmtId="0" fontId="6" fillId="0" borderId="70" xfId="0" applyFont="1" applyBorder="1" applyAlignment="1">
      <alignment/>
    </xf>
    <xf numFmtId="0" fontId="0" fillId="0" borderId="0" xfId="0" applyFont="1" applyAlignment="1">
      <alignment/>
    </xf>
    <xf numFmtId="3" fontId="64" fillId="6" borderId="107" xfId="0" applyNumberFormat="1" applyFont="1" applyFill="1" applyBorder="1" applyAlignment="1">
      <alignment/>
    </xf>
    <xf numFmtId="3" fontId="64" fillId="6" borderId="26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108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91" xfId="0" applyFont="1" applyBorder="1" applyAlignment="1">
      <alignment/>
    </xf>
    <xf numFmtId="3" fontId="5" fillId="0" borderId="51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66" xfId="0" applyFont="1" applyBorder="1" applyAlignment="1">
      <alignment/>
    </xf>
    <xf numFmtId="0" fontId="6" fillId="0" borderId="98" xfId="0" applyFont="1" applyBorder="1" applyAlignment="1">
      <alignment/>
    </xf>
    <xf numFmtId="0" fontId="6" fillId="0" borderId="87" xfId="0" applyFont="1" applyBorder="1" applyAlignment="1">
      <alignment/>
    </xf>
    <xf numFmtId="0" fontId="6" fillId="0" borderId="66" xfId="0" applyFont="1" applyBorder="1" applyAlignment="1">
      <alignment/>
    </xf>
    <xf numFmtId="49" fontId="2" fillId="0" borderId="97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/>
    </xf>
    <xf numFmtId="49" fontId="6" fillId="0" borderId="72" xfId="0" applyNumberFormat="1" applyFont="1" applyBorder="1" applyAlignment="1">
      <alignment/>
    </xf>
    <xf numFmtId="49" fontId="6" fillId="0" borderId="74" xfId="0" applyNumberFormat="1" applyFont="1" applyBorder="1" applyAlignment="1">
      <alignment/>
    </xf>
    <xf numFmtId="49" fontId="6" fillId="0" borderId="90" xfId="0" applyNumberFormat="1" applyFont="1" applyBorder="1" applyAlignment="1">
      <alignment/>
    </xf>
    <xf numFmtId="49" fontId="6" fillId="0" borderId="70" xfId="0" applyNumberFormat="1" applyFont="1" applyBorder="1" applyAlignment="1">
      <alignment/>
    </xf>
    <xf numFmtId="49" fontId="6" fillId="0" borderId="89" xfId="0" applyNumberFormat="1" applyFont="1" applyBorder="1" applyAlignment="1">
      <alignment/>
    </xf>
    <xf numFmtId="49" fontId="6" fillId="0" borderId="65" xfId="0" applyNumberFormat="1" applyFont="1" applyBorder="1" applyAlignment="1">
      <alignment/>
    </xf>
    <xf numFmtId="0" fontId="6" fillId="0" borderId="112" xfId="0" applyFont="1" applyBorder="1" applyAlignment="1">
      <alignment/>
    </xf>
    <xf numFmtId="3" fontId="6" fillId="0" borderId="42" xfId="0" applyNumberFormat="1" applyFont="1" applyBorder="1" applyAlignment="1">
      <alignment/>
    </xf>
    <xf numFmtId="0" fontId="6" fillId="0" borderId="95" xfId="0" applyFont="1" applyBorder="1" applyAlignment="1">
      <alignment/>
    </xf>
    <xf numFmtId="49" fontId="6" fillId="0" borderId="68" xfId="45" applyNumberFormat="1" applyFont="1" applyBorder="1">
      <alignment/>
      <protection/>
    </xf>
    <xf numFmtId="49" fontId="6" fillId="0" borderId="77" xfId="0" applyNumberFormat="1" applyFont="1" applyBorder="1" applyAlignment="1">
      <alignment/>
    </xf>
    <xf numFmtId="49" fontId="6" fillId="0" borderId="68" xfId="0" applyNumberFormat="1" applyFont="1" applyBorder="1" applyAlignment="1">
      <alignment/>
    </xf>
    <xf numFmtId="0" fontId="6" fillId="0" borderId="113" xfId="0" applyFont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5" fillId="0" borderId="114" xfId="0" applyFont="1" applyBorder="1" applyAlignment="1">
      <alignment/>
    </xf>
    <xf numFmtId="0" fontId="6" fillId="0" borderId="115" xfId="0" applyFont="1" applyBorder="1" applyAlignment="1">
      <alignment/>
    </xf>
    <xf numFmtId="0" fontId="6" fillId="0" borderId="116" xfId="0" applyFont="1" applyBorder="1" applyAlignment="1">
      <alignment/>
    </xf>
    <xf numFmtId="3" fontId="6" fillId="0" borderId="97" xfId="0" applyNumberFormat="1" applyFont="1" applyBorder="1" applyAlignment="1">
      <alignment/>
    </xf>
    <xf numFmtId="0" fontId="6" fillId="0" borderId="117" xfId="0" applyFont="1" applyBorder="1" applyAlignment="1">
      <alignment/>
    </xf>
    <xf numFmtId="49" fontId="6" fillId="0" borderId="97" xfId="0" applyNumberFormat="1" applyFont="1" applyBorder="1" applyAlignment="1">
      <alignment/>
    </xf>
    <xf numFmtId="49" fontId="6" fillId="0" borderId="92" xfId="0" applyNumberFormat="1" applyFont="1" applyBorder="1" applyAlignment="1">
      <alignment/>
    </xf>
    <xf numFmtId="0" fontId="5" fillId="0" borderId="118" xfId="0" applyFont="1" applyBorder="1" applyAlignment="1">
      <alignment/>
    </xf>
    <xf numFmtId="49" fontId="6" fillId="0" borderId="93" xfId="0" applyNumberFormat="1" applyFont="1" applyBorder="1" applyAlignment="1">
      <alignment/>
    </xf>
    <xf numFmtId="0" fontId="6" fillId="0" borderId="114" xfId="0" applyFont="1" applyBorder="1" applyAlignment="1">
      <alignment/>
    </xf>
    <xf numFmtId="49" fontId="6" fillId="0" borderId="96" xfId="0" applyNumberFormat="1" applyFont="1" applyBorder="1" applyAlignment="1">
      <alignment/>
    </xf>
    <xf numFmtId="0" fontId="6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3" fontId="12" fillId="0" borderId="35" xfId="0" applyNumberFormat="1" applyFont="1" applyBorder="1" applyAlignment="1">
      <alignment/>
    </xf>
    <xf numFmtId="3" fontId="5" fillId="0" borderId="122" xfId="0" applyNumberFormat="1" applyFont="1" applyBorder="1" applyAlignment="1">
      <alignment/>
    </xf>
    <xf numFmtId="3" fontId="6" fillId="0" borderId="117" xfId="0" applyNumberFormat="1" applyFont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123" xfId="0" applyNumberFormat="1" applyFont="1" applyBorder="1" applyAlignment="1">
      <alignment/>
    </xf>
    <xf numFmtId="0" fontId="5" fillId="0" borderId="113" xfId="0" applyFont="1" applyBorder="1" applyAlignment="1">
      <alignment/>
    </xf>
    <xf numFmtId="0" fontId="5" fillId="0" borderId="121" xfId="0" applyFont="1" applyBorder="1" applyAlignment="1">
      <alignment/>
    </xf>
    <xf numFmtId="0" fontId="3" fillId="0" borderId="108" xfId="0" applyFont="1" applyBorder="1" applyAlignment="1">
      <alignment/>
    </xf>
    <xf numFmtId="0" fontId="6" fillId="0" borderId="104" xfId="0" applyFont="1" applyBorder="1" applyAlignment="1">
      <alignment/>
    </xf>
    <xf numFmtId="3" fontId="6" fillId="0" borderId="9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5" fillId="0" borderId="94" xfId="0" applyFont="1" applyBorder="1" applyAlignment="1">
      <alignment/>
    </xf>
    <xf numFmtId="3" fontId="6" fillId="0" borderId="43" xfId="0" applyNumberFormat="1" applyFont="1" applyBorder="1" applyAlignment="1">
      <alignment/>
    </xf>
    <xf numFmtId="0" fontId="13" fillId="0" borderId="38" xfId="0" applyFont="1" applyBorder="1" applyAlignment="1">
      <alignment/>
    </xf>
    <xf numFmtId="3" fontId="62" fillId="0" borderId="92" xfId="0" applyNumberFormat="1" applyFont="1" applyBorder="1" applyAlignment="1">
      <alignment/>
    </xf>
    <xf numFmtId="0" fontId="6" fillId="0" borderId="108" xfId="0" applyFont="1" applyBorder="1" applyAlignment="1">
      <alignment/>
    </xf>
    <xf numFmtId="49" fontId="15" fillId="0" borderId="92" xfId="0" applyNumberFormat="1" applyFont="1" applyBorder="1" applyAlignment="1">
      <alignment/>
    </xf>
    <xf numFmtId="0" fontId="5" fillId="0" borderId="117" xfId="0" applyFont="1" applyBorder="1" applyAlignment="1">
      <alignment/>
    </xf>
    <xf numFmtId="49" fontId="6" fillId="35" borderId="68" xfId="0" applyNumberFormat="1" applyFont="1" applyFill="1" applyBorder="1" applyAlignment="1">
      <alignment/>
    </xf>
    <xf numFmtId="3" fontId="6" fillId="35" borderId="70" xfId="0" applyNumberFormat="1" applyFont="1" applyFill="1" applyBorder="1" applyAlignment="1">
      <alignment/>
    </xf>
    <xf numFmtId="49" fontId="6" fillId="0" borderId="87" xfId="0" applyNumberFormat="1" applyFont="1" applyBorder="1" applyAlignment="1">
      <alignment/>
    </xf>
    <xf numFmtId="49" fontId="6" fillId="0" borderId="95" xfId="0" applyNumberFormat="1" applyFont="1" applyBorder="1" applyAlignment="1">
      <alignment/>
    </xf>
    <xf numFmtId="49" fontId="6" fillId="0" borderId="66" xfId="0" applyNumberFormat="1" applyFont="1" applyBorder="1" applyAlignment="1">
      <alignment/>
    </xf>
    <xf numFmtId="49" fontId="6" fillId="0" borderId="117" xfId="0" applyNumberFormat="1" applyFont="1" applyBorder="1" applyAlignment="1">
      <alignment/>
    </xf>
    <xf numFmtId="3" fontId="6" fillId="0" borderId="124" xfId="0" applyNumberFormat="1" applyFont="1" applyBorder="1" applyAlignment="1">
      <alignment/>
    </xf>
    <xf numFmtId="0" fontId="6" fillId="0" borderId="125" xfId="0" applyFont="1" applyBorder="1" applyAlignment="1">
      <alignment/>
    </xf>
    <xf numFmtId="3" fontId="6" fillId="0" borderId="90" xfId="0" applyNumberFormat="1" applyFont="1" applyBorder="1" applyAlignment="1">
      <alignment horizontal="right"/>
    </xf>
    <xf numFmtId="3" fontId="12" fillId="0" borderId="90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0" fontId="2" fillId="0" borderId="121" xfId="0" applyFont="1" applyBorder="1" applyAlignment="1">
      <alignment/>
    </xf>
    <xf numFmtId="0" fontId="3" fillId="0" borderId="105" xfId="0" applyFont="1" applyBorder="1" applyAlignment="1">
      <alignment/>
    </xf>
    <xf numFmtId="3" fontId="2" fillId="0" borderId="51" xfId="0" applyNumberFormat="1" applyFont="1" applyBorder="1" applyAlignment="1">
      <alignment/>
    </xf>
    <xf numFmtId="3" fontId="16" fillId="0" borderId="96" xfId="0" applyNumberFormat="1" applyFont="1" applyBorder="1" applyAlignment="1">
      <alignment/>
    </xf>
    <xf numFmtId="0" fontId="7" fillId="0" borderId="121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6" fillId="0" borderId="110" xfId="0" applyNumberFormat="1" applyFont="1" applyBorder="1" applyAlignment="1">
      <alignment/>
    </xf>
    <xf numFmtId="0" fontId="6" fillId="0" borderId="126" xfId="0" applyFont="1" applyBorder="1" applyAlignment="1">
      <alignment/>
    </xf>
    <xf numFmtId="3" fontId="6" fillId="0" borderId="127" xfId="0" applyNumberFormat="1" applyFont="1" applyBorder="1" applyAlignment="1">
      <alignment/>
    </xf>
    <xf numFmtId="0" fontId="18" fillId="0" borderId="38" xfId="0" applyFont="1" applyBorder="1" applyAlignment="1">
      <alignment/>
    </xf>
    <xf numFmtId="3" fontId="7" fillId="0" borderId="117" xfId="0" applyNumberFormat="1" applyFont="1" applyBorder="1" applyAlignment="1">
      <alignment/>
    </xf>
    <xf numFmtId="0" fontId="6" fillId="0" borderId="128" xfId="0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127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53" xfId="0" applyFont="1" applyBorder="1" applyAlignment="1">
      <alignment/>
    </xf>
    <xf numFmtId="0" fontId="6" fillId="0" borderId="129" xfId="0" applyFont="1" applyBorder="1" applyAlignment="1">
      <alignment/>
    </xf>
    <xf numFmtId="0" fontId="6" fillId="0" borderId="130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31" xfId="0" applyFont="1" applyBorder="1" applyAlignment="1">
      <alignment/>
    </xf>
    <xf numFmtId="0" fontId="5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6" fillId="0" borderId="82" xfId="0" applyFont="1" applyBorder="1" applyAlignment="1">
      <alignment/>
    </xf>
    <xf numFmtId="0" fontId="5" fillId="0" borderId="55" xfId="0" applyFont="1" applyBorder="1" applyAlignment="1">
      <alignment/>
    </xf>
    <xf numFmtId="0" fontId="6" fillId="0" borderId="132" xfId="0" applyFont="1" applyBorder="1" applyAlignment="1">
      <alignment/>
    </xf>
    <xf numFmtId="0" fontId="14" fillId="0" borderId="123" xfId="0" applyFont="1" applyBorder="1" applyAlignment="1">
      <alignment/>
    </xf>
    <xf numFmtId="0" fontId="6" fillId="0" borderId="79" xfId="0" applyFont="1" applyBorder="1" applyAlignment="1">
      <alignment/>
    </xf>
    <xf numFmtId="0" fontId="6" fillId="35" borderId="129" xfId="0" applyFont="1" applyFill="1" applyBorder="1" applyAlignment="1">
      <alignment/>
    </xf>
    <xf numFmtId="0" fontId="5" fillId="0" borderId="131" xfId="0" applyFont="1" applyBorder="1" applyAlignment="1">
      <alignment/>
    </xf>
    <xf numFmtId="0" fontId="2" fillId="0" borderId="130" xfId="0" applyFont="1" applyBorder="1" applyAlignment="1">
      <alignment/>
    </xf>
    <xf numFmtId="0" fontId="7" fillId="0" borderId="131" xfId="0" applyFont="1" applyBorder="1" applyAlignment="1">
      <alignment/>
    </xf>
    <xf numFmtId="0" fontId="5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133" xfId="0" applyFont="1" applyBorder="1" applyAlignment="1">
      <alignment/>
    </xf>
    <xf numFmtId="0" fontId="5" fillId="0" borderId="99" xfId="0" applyFont="1" applyBorder="1" applyAlignment="1">
      <alignment/>
    </xf>
    <xf numFmtId="49" fontId="6" fillId="0" borderId="132" xfId="0" applyNumberFormat="1" applyFont="1" applyBorder="1" applyAlignment="1">
      <alignment/>
    </xf>
    <xf numFmtId="49" fontId="15" fillId="0" borderId="39" xfId="0" applyNumberFormat="1" applyFont="1" applyBorder="1" applyAlignment="1">
      <alignment/>
    </xf>
    <xf numFmtId="16" fontId="5" fillId="0" borderId="60" xfId="0" applyNumberFormat="1" applyFont="1" applyBorder="1" applyAlignment="1">
      <alignment/>
    </xf>
    <xf numFmtId="0" fontId="62" fillId="0" borderId="86" xfId="0" applyFont="1" applyBorder="1" applyAlignment="1">
      <alignment/>
    </xf>
    <xf numFmtId="49" fontId="62" fillId="0" borderId="72" xfId="0" applyNumberFormat="1" applyFont="1" applyBorder="1" applyAlignment="1">
      <alignment/>
    </xf>
    <xf numFmtId="49" fontId="62" fillId="0" borderId="65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119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74" xfId="0" applyFont="1" applyBorder="1" applyAlignment="1">
      <alignment/>
    </xf>
    <xf numFmtId="3" fontId="6" fillId="0" borderId="126" xfId="0" applyNumberFormat="1" applyFont="1" applyBorder="1" applyAlignment="1">
      <alignment/>
    </xf>
    <xf numFmtId="3" fontId="6" fillId="0" borderId="134" xfId="0" applyNumberFormat="1" applyFont="1" applyBorder="1" applyAlignment="1">
      <alignment/>
    </xf>
    <xf numFmtId="0" fontId="6" fillId="0" borderId="103" xfId="0" applyFont="1" applyBorder="1" applyAlignment="1">
      <alignment/>
    </xf>
    <xf numFmtId="0" fontId="18" fillId="0" borderId="2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21" fillId="0" borderId="56" xfId="0" applyNumberFormat="1" applyFont="1" applyBorder="1" applyAlignment="1">
      <alignment/>
    </xf>
    <xf numFmtId="3" fontId="21" fillId="0" borderId="97" xfId="0" applyNumberFormat="1" applyFont="1" applyBorder="1" applyAlignment="1">
      <alignment/>
    </xf>
    <xf numFmtId="3" fontId="21" fillId="0" borderId="103" xfId="0" applyNumberFormat="1" applyFont="1" applyBorder="1" applyAlignment="1">
      <alignment/>
    </xf>
    <xf numFmtId="49" fontId="5" fillId="0" borderId="12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6" fillId="0" borderId="86" xfId="0" applyFont="1" applyBorder="1" applyAlignment="1">
      <alignment horizontal="right"/>
    </xf>
    <xf numFmtId="49" fontId="5" fillId="0" borderId="72" xfId="0" applyNumberFormat="1" applyFont="1" applyBorder="1" applyAlignment="1">
      <alignment/>
    </xf>
    <xf numFmtId="49" fontId="6" fillId="0" borderId="78" xfId="0" applyNumberFormat="1" applyFont="1" applyBorder="1" applyAlignment="1">
      <alignment/>
    </xf>
    <xf numFmtId="0" fontId="66" fillId="0" borderId="39" xfId="0" applyFont="1" applyBorder="1" applyAlignment="1">
      <alignment/>
    </xf>
    <xf numFmtId="3" fontId="66" fillId="0" borderId="39" xfId="0" applyNumberFormat="1" applyFont="1" applyBorder="1" applyAlignment="1">
      <alignment/>
    </xf>
    <xf numFmtId="3" fontId="6" fillId="35" borderId="69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3" fontId="6" fillId="35" borderId="111" xfId="0" applyNumberFormat="1" applyFont="1" applyFill="1" applyBorder="1" applyAlignment="1">
      <alignment/>
    </xf>
    <xf numFmtId="3" fontId="6" fillId="35" borderId="28" xfId="0" applyNumberFormat="1" applyFont="1" applyFill="1" applyBorder="1" applyAlignment="1">
      <alignment/>
    </xf>
    <xf numFmtId="0" fontId="0" fillId="0" borderId="135" xfId="0" applyBorder="1" applyAlignment="1">
      <alignment/>
    </xf>
    <xf numFmtId="3" fontId="6" fillId="0" borderId="30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56" xfId="0" applyBorder="1" applyAlignment="1">
      <alignment/>
    </xf>
    <xf numFmtId="3" fontId="6" fillId="0" borderId="115" xfId="0" applyNumberFormat="1" applyFont="1" applyBorder="1" applyAlignment="1">
      <alignment/>
    </xf>
    <xf numFmtId="3" fontId="6" fillId="0" borderId="111" xfId="0" applyNumberFormat="1" applyFont="1" applyBorder="1" applyAlignment="1">
      <alignment/>
    </xf>
    <xf numFmtId="49" fontId="6" fillId="0" borderId="69" xfId="0" applyNumberFormat="1" applyFont="1" applyBorder="1" applyAlignment="1">
      <alignment horizontal="right"/>
    </xf>
    <xf numFmtId="3" fontId="6" fillId="0" borderId="128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64" fillId="6" borderId="30" xfId="0" applyNumberFormat="1" applyFont="1" applyFill="1" applyBorder="1" applyAlignment="1">
      <alignment/>
    </xf>
    <xf numFmtId="0" fontId="67" fillId="35" borderId="26" xfId="0" applyFont="1" applyFill="1" applyBorder="1" applyAlignment="1">
      <alignment/>
    </xf>
    <xf numFmtId="3" fontId="67" fillId="35" borderId="107" xfId="0" applyNumberFormat="1" applyFont="1" applyFill="1" applyBorder="1" applyAlignment="1">
      <alignment/>
    </xf>
    <xf numFmtId="3" fontId="67" fillId="35" borderId="19" xfId="0" applyNumberFormat="1" applyFont="1" applyFill="1" applyBorder="1" applyAlignment="1">
      <alignment/>
    </xf>
    <xf numFmtId="3" fontId="68" fillId="35" borderId="32" xfId="0" applyNumberFormat="1" applyFont="1" applyFill="1" applyBorder="1" applyAlignment="1">
      <alignment/>
    </xf>
    <xf numFmtId="3" fontId="68" fillId="35" borderId="26" xfId="0" applyNumberFormat="1" applyFont="1" applyFill="1" applyBorder="1" applyAlignment="1">
      <alignment/>
    </xf>
    <xf numFmtId="0" fontId="64" fillId="6" borderId="38" xfId="0" applyFont="1" applyFill="1" applyBorder="1" applyAlignment="1">
      <alignment/>
    </xf>
    <xf numFmtId="3" fontId="68" fillId="35" borderId="31" xfId="0" applyNumberFormat="1" applyFont="1" applyFill="1" applyBorder="1" applyAlignment="1">
      <alignment/>
    </xf>
    <xf numFmtId="0" fontId="21" fillId="0" borderId="105" xfId="0" applyFont="1" applyBorder="1" applyAlignment="1">
      <alignment/>
    </xf>
    <xf numFmtId="3" fontId="6" fillId="35" borderId="67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49" fontId="6" fillId="35" borderId="79" xfId="0" applyNumberFormat="1" applyFont="1" applyFill="1" applyBorder="1" applyAlignment="1">
      <alignment/>
    </xf>
    <xf numFmtId="0" fontId="6" fillId="35" borderId="12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49" fontId="6" fillId="35" borderId="70" xfId="0" applyNumberFormat="1" applyFont="1" applyFill="1" applyBorder="1" applyAlignment="1">
      <alignment/>
    </xf>
    <xf numFmtId="0" fontId="6" fillId="35" borderId="88" xfId="0" applyFont="1" applyFill="1" applyBorder="1" applyAlignment="1">
      <alignment/>
    </xf>
    <xf numFmtId="49" fontId="6" fillId="35" borderId="69" xfId="0" applyNumberFormat="1" applyFont="1" applyFill="1" applyBorder="1" applyAlignment="1">
      <alignment horizontal="right"/>
    </xf>
    <xf numFmtId="3" fontId="6" fillId="35" borderId="68" xfId="0" applyNumberFormat="1" applyFont="1" applyFill="1" applyBorder="1" applyAlignment="1">
      <alignment/>
    </xf>
    <xf numFmtId="3" fontId="6" fillId="35" borderId="36" xfId="0" applyNumberFormat="1" applyFont="1" applyFill="1" applyBorder="1" applyAlignment="1">
      <alignment/>
    </xf>
    <xf numFmtId="3" fontId="6" fillId="35" borderId="98" xfId="0" applyNumberFormat="1" applyFont="1" applyFill="1" applyBorder="1" applyAlignment="1">
      <alignment/>
    </xf>
    <xf numFmtId="3" fontId="6" fillId="35" borderId="64" xfId="0" applyNumberFormat="1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46" xfId="0" applyFont="1" applyFill="1" applyBorder="1" applyAlignment="1">
      <alignment/>
    </xf>
    <xf numFmtId="49" fontId="6" fillId="35" borderId="65" xfId="0" applyNumberFormat="1" applyFont="1" applyFill="1" applyBorder="1" applyAlignment="1">
      <alignment/>
    </xf>
    <xf numFmtId="0" fontId="6" fillId="35" borderId="119" xfId="0" applyFont="1" applyFill="1" applyBorder="1" applyAlignment="1">
      <alignment/>
    </xf>
    <xf numFmtId="3" fontId="6" fillId="35" borderId="93" xfId="0" applyNumberFormat="1" applyFont="1" applyFill="1" applyBorder="1" applyAlignment="1">
      <alignment/>
    </xf>
    <xf numFmtId="3" fontId="6" fillId="35" borderId="13" xfId="0" applyNumberFormat="1" applyFont="1" applyFill="1" applyBorder="1" applyAlignment="1">
      <alignment/>
    </xf>
    <xf numFmtId="3" fontId="6" fillId="35" borderId="47" xfId="0" applyNumberFormat="1" applyFont="1" applyFill="1" applyBorder="1" applyAlignment="1">
      <alignment/>
    </xf>
    <xf numFmtId="3" fontId="6" fillId="35" borderId="65" xfId="0" applyNumberFormat="1" applyFont="1" applyFill="1" applyBorder="1" applyAlignment="1">
      <alignment/>
    </xf>
    <xf numFmtId="3" fontId="69" fillId="0" borderId="88" xfId="0" applyNumberFormat="1" applyFont="1" applyBorder="1" applyAlignment="1">
      <alignment/>
    </xf>
    <xf numFmtId="3" fontId="6" fillId="0" borderId="104" xfId="0" applyNumberFormat="1" applyFont="1" applyBorder="1" applyAlignment="1">
      <alignment/>
    </xf>
    <xf numFmtId="3" fontId="5" fillId="0" borderId="113" xfId="0" applyNumberFormat="1" applyFont="1" applyBorder="1" applyAlignment="1">
      <alignment/>
    </xf>
    <xf numFmtId="3" fontId="5" fillId="0" borderId="114" xfId="0" applyNumberFormat="1" applyFont="1" applyBorder="1" applyAlignment="1">
      <alignment/>
    </xf>
    <xf numFmtId="3" fontId="6" fillId="0" borderId="113" xfId="0" applyNumberFormat="1" applyFont="1" applyBorder="1" applyAlignment="1">
      <alignment/>
    </xf>
    <xf numFmtId="3" fontId="6" fillId="0" borderId="114" xfId="0" applyNumberFormat="1" applyFont="1" applyBorder="1" applyAlignment="1">
      <alignment/>
    </xf>
    <xf numFmtId="3" fontId="6" fillId="0" borderId="116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3" fontId="6" fillId="0" borderId="125" xfId="0" applyNumberFormat="1" applyFont="1" applyBorder="1" applyAlignment="1">
      <alignment/>
    </xf>
    <xf numFmtId="3" fontId="6" fillId="33" borderId="88" xfId="0" applyNumberFormat="1" applyFont="1" applyFill="1" applyBorder="1" applyAlignment="1">
      <alignment/>
    </xf>
    <xf numFmtId="49" fontId="5" fillId="0" borderId="87" xfId="0" applyNumberFormat="1" applyFont="1" applyBorder="1" applyAlignment="1">
      <alignment/>
    </xf>
    <xf numFmtId="3" fontId="5" fillId="0" borderId="118" xfId="0" applyNumberFormat="1" applyFont="1" applyBorder="1" applyAlignment="1">
      <alignment/>
    </xf>
    <xf numFmtId="3" fontId="12" fillId="0" borderId="113" xfId="0" applyNumberFormat="1" applyFont="1" applyBorder="1" applyAlignment="1">
      <alignment/>
    </xf>
    <xf numFmtId="3" fontId="6" fillId="0" borderId="121" xfId="0" applyNumberFormat="1" applyFont="1" applyBorder="1" applyAlignment="1">
      <alignment/>
    </xf>
    <xf numFmtId="3" fontId="6" fillId="35" borderId="88" xfId="0" applyNumberFormat="1" applyFont="1" applyFill="1" applyBorder="1" applyAlignment="1">
      <alignment/>
    </xf>
    <xf numFmtId="3" fontId="5" fillId="0" borderId="104" xfId="0" applyNumberFormat="1" applyFont="1" applyBorder="1" applyAlignment="1">
      <alignment/>
    </xf>
    <xf numFmtId="3" fontId="5" fillId="0" borderId="119" xfId="0" applyNumberFormat="1" applyFont="1" applyBorder="1" applyAlignment="1">
      <alignment/>
    </xf>
    <xf numFmtId="3" fontId="6" fillId="0" borderId="119" xfId="0" applyNumberFormat="1" applyFont="1" applyBorder="1" applyAlignment="1">
      <alignment/>
    </xf>
    <xf numFmtId="0" fontId="0" fillId="0" borderId="45" xfId="0" applyBorder="1" applyAlignment="1">
      <alignment/>
    </xf>
    <xf numFmtId="3" fontId="6" fillId="0" borderId="10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3" fontId="6" fillId="35" borderId="113" xfId="0" applyNumberFormat="1" applyFont="1" applyFill="1" applyBorder="1" applyAlignment="1">
      <alignment/>
    </xf>
    <xf numFmtId="3" fontId="6" fillId="35" borderId="104" xfId="0" applyNumberFormat="1" applyFont="1" applyFill="1" applyBorder="1" applyAlignment="1">
      <alignment/>
    </xf>
    <xf numFmtId="3" fontId="6" fillId="35" borderId="33" xfId="0" applyNumberFormat="1" applyFont="1" applyFill="1" applyBorder="1" applyAlignment="1">
      <alignment/>
    </xf>
    <xf numFmtId="3" fontId="6" fillId="35" borderId="125" xfId="0" applyNumberFormat="1" applyFont="1" applyFill="1" applyBorder="1" applyAlignment="1">
      <alignment/>
    </xf>
    <xf numFmtId="3" fontId="5" fillId="0" borderId="121" xfId="0" applyNumberFormat="1" applyFont="1" applyBorder="1" applyAlignment="1">
      <alignment/>
    </xf>
    <xf numFmtId="3" fontId="5" fillId="0" borderId="11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8" xfId="0" applyNumberFormat="1" applyFont="1" applyBorder="1" applyAlignment="1">
      <alignment/>
    </xf>
    <xf numFmtId="3" fontId="0" fillId="0" borderId="117" xfId="0" applyNumberFormat="1" applyBorder="1" applyAlignment="1">
      <alignment/>
    </xf>
    <xf numFmtId="3" fontId="63" fillId="0" borderId="88" xfId="0" applyNumberFormat="1" applyFont="1" applyBorder="1" applyAlignment="1">
      <alignment/>
    </xf>
    <xf numFmtId="3" fontId="69" fillId="0" borderId="95" xfId="0" applyNumberFormat="1" applyFont="1" applyBorder="1" applyAlignment="1">
      <alignment/>
    </xf>
    <xf numFmtId="3" fontId="63" fillId="0" borderId="91" xfId="0" applyNumberFormat="1" applyFont="1" applyBorder="1" applyAlignment="1">
      <alignment/>
    </xf>
    <xf numFmtId="3" fontId="69" fillId="0" borderId="112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6" fillId="0" borderId="136" xfId="0" applyNumberFormat="1" applyFont="1" applyBorder="1" applyAlignment="1">
      <alignment/>
    </xf>
    <xf numFmtId="3" fontId="69" fillId="0" borderId="126" xfId="0" applyNumberFormat="1" applyFont="1" applyBorder="1" applyAlignment="1">
      <alignment/>
    </xf>
    <xf numFmtId="3" fontId="6" fillId="35" borderId="116" xfId="0" applyNumberFormat="1" applyFont="1" applyFill="1" applyBorder="1" applyAlignment="1">
      <alignment/>
    </xf>
    <xf numFmtId="3" fontId="6" fillId="0" borderId="137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35" borderId="114" xfId="0" applyNumberFormat="1" applyFont="1" applyFill="1" applyBorder="1" applyAlignment="1">
      <alignment/>
    </xf>
    <xf numFmtId="3" fontId="6" fillId="35" borderId="66" xfId="0" applyNumberFormat="1" applyFont="1" applyFill="1" applyBorder="1" applyAlignment="1">
      <alignment/>
    </xf>
    <xf numFmtId="3" fontId="6" fillId="35" borderId="119" xfId="0" applyNumberFormat="1" applyFont="1" applyFill="1" applyBorder="1" applyAlignment="1">
      <alignment/>
    </xf>
    <xf numFmtId="0" fontId="18" fillId="0" borderId="108" xfId="0" applyFont="1" applyBorder="1" applyAlignment="1">
      <alignment/>
    </xf>
    <xf numFmtId="3" fontId="18" fillId="0" borderId="108" xfId="0" applyNumberFormat="1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97" xfId="0" applyNumberFormat="1" applyFont="1" applyBorder="1" applyAlignment="1">
      <alignment/>
    </xf>
    <xf numFmtId="0" fontId="0" fillId="0" borderId="32" xfId="0" applyBorder="1" applyAlignment="1">
      <alignment/>
    </xf>
    <xf numFmtId="3" fontId="14" fillId="0" borderId="101" xfId="0" applyNumberFormat="1" applyFont="1" applyBorder="1" applyAlignment="1">
      <alignment/>
    </xf>
    <xf numFmtId="0" fontId="14" fillId="0" borderId="49" xfId="0" applyFont="1" applyBorder="1" applyAlignment="1">
      <alignment/>
    </xf>
    <xf numFmtId="49" fontId="5" fillId="0" borderId="83" xfId="0" applyNumberFormat="1" applyFont="1" applyBorder="1" applyAlignment="1">
      <alignment/>
    </xf>
    <xf numFmtId="0" fontId="6" fillId="0" borderId="97" xfId="0" applyFont="1" applyBorder="1" applyAlignment="1">
      <alignment/>
    </xf>
    <xf numFmtId="0" fontId="6" fillId="0" borderId="77" xfId="0" applyFont="1" applyBorder="1" applyAlignment="1">
      <alignment/>
    </xf>
    <xf numFmtId="3" fontId="6" fillId="0" borderId="82" xfId="0" applyNumberFormat="1" applyFont="1" applyBorder="1" applyAlignment="1">
      <alignment/>
    </xf>
    <xf numFmtId="3" fontId="6" fillId="0" borderId="105" xfId="0" applyNumberFormat="1" applyFont="1" applyBorder="1" applyAlignment="1">
      <alignment/>
    </xf>
    <xf numFmtId="3" fontId="5" fillId="0" borderId="105" xfId="0" applyNumberFormat="1" applyFont="1" applyBorder="1" applyAlignment="1">
      <alignment/>
    </xf>
    <xf numFmtId="0" fontId="6" fillId="0" borderId="99" xfId="0" applyFont="1" applyBorder="1" applyAlignment="1">
      <alignment/>
    </xf>
    <xf numFmtId="0" fontId="6" fillId="0" borderId="52" xfId="0" applyFont="1" applyBorder="1" applyAlignment="1">
      <alignment/>
    </xf>
    <xf numFmtId="3" fontId="5" fillId="0" borderId="85" xfId="0" applyNumberFormat="1" applyFont="1" applyBorder="1" applyAlignment="1">
      <alignment/>
    </xf>
    <xf numFmtId="3" fontId="6" fillId="35" borderId="71" xfId="0" applyNumberFormat="1" applyFont="1" applyFill="1" applyBorder="1" applyAlignment="1">
      <alignment/>
    </xf>
    <xf numFmtId="3" fontId="6" fillId="35" borderId="16" xfId="0" applyNumberFormat="1" applyFont="1" applyFill="1" applyBorder="1" applyAlignment="1">
      <alignment/>
    </xf>
    <xf numFmtId="3" fontId="0" fillId="0" borderId="121" xfId="0" applyNumberFormat="1" applyBorder="1" applyAlignment="1">
      <alignment/>
    </xf>
    <xf numFmtId="3" fontId="6" fillId="35" borderId="14" xfId="0" applyNumberFormat="1" applyFont="1" applyFill="1" applyBorder="1" applyAlignment="1">
      <alignment/>
    </xf>
    <xf numFmtId="3" fontId="68" fillId="35" borderId="19" xfId="0" applyNumberFormat="1" applyFont="1" applyFill="1" applyBorder="1" applyAlignment="1">
      <alignment/>
    </xf>
    <xf numFmtId="3" fontId="64" fillId="6" borderId="20" xfId="0" applyNumberFormat="1" applyFont="1" applyFill="1" applyBorder="1" applyAlignment="1">
      <alignment/>
    </xf>
    <xf numFmtId="0" fontId="6" fillId="0" borderId="68" xfId="0" applyFont="1" applyBorder="1" applyAlignment="1">
      <alignment/>
    </xf>
    <xf numFmtId="3" fontId="8" fillId="0" borderId="10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20" xfId="0" applyFont="1" applyBorder="1" applyAlignment="1">
      <alignment/>
    </xf>
    <xf numFmtId="3" fontId="6" fillId="0" borderId="138" xfId="0" applyNumberFormat="1" applyFont="1" applyBorder="1" applyAlignment="1">
      <alignment/>
    </xf>
    <xf numFmtId="3" fontId="5" fillId="0" borderId="126" xfId="0" applyNumberFormat="1" applyFont="1" applyBorder="1" applyAlignment="1">
      <alignment/>
    </xf>
    <xf numFmtId="3" fontId="6" fillId="0" borderId="106" xfId="0" applyNumberFormat="1" applyFont="1" applyBorder="1" applyAlignment="1">
      <alignment/>
    </xf>
    <xf numFmtId="3" fontId="6" fillId="0" borderId="139" xfId="0" applyNumberFormat="1" applyFont="1" applyBorder="1" applyAlignment="1">
      <alignment/>
    </xf>
    <xf numFmtId="49" fontId="6" fillId="0" borderId="99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10" fillId="0" borderId="92" xfId="0" applyFont="1" applyBorder="1" applyAlignment="1">
      <alignment/>
    </xf>
    <xf numFmtId="0" fontId="2" fillId="0" borderId="140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72" xfId="0" applyFont="1" applyBorder="1" applyAlignment="1">
      <alignment/>
    </xf>
    <xf numFmtId="3" fontId="3" fillId="0" borderId="87" xfId="0" applyNumberFormat="1" applyFont="1" applyBorder="1" applyAlignment="1">
      <alignment/>
    </xf>
    <xf numFmtId="3" fontId="3" fillId="35" borderId="71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3" fontId="3" fillId="35" borderId="113" xfId="0" applyNumberFormat="1" applyFont="1" applyFill="1" applyBorder="1" applyAlignment="1">
      <alignment/>
    </xf>
    <xf numFmtId="3" fontId="3" fillId="0" borderId="113" xfId="0" applyNumberFormat="1" applyFont="1" applyBorder="1" applyAlignment="1">
      <alignment/>
    </xf>
    <xf numFmtId="0" fontId="5" fillId="0" borderId="65" xfId="0" applyFont="1" applyBorder="1" applyAlignment="1">
      <alignment/>
    </xf>
    <xf numFmtId="3" fontId="5" fillId="35" borderId="64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5" fillId="35" borderId="114" xfId="0" applyNumberFormat="1" applyFont="1" applyFill="1" applyBorder="1" applyAlignment="1">
      <alignment/>
    </xf>
    <xf numFmtId="0" fontId="6" fillId="0" borderId="65" xfId="0" applyFont="1" applyBorder="1" applyAlignment="1">
      <alignment/>
    </xf>
    <xf numFmtId="3" fontId="6" fillId="35" borderId="12" xfId="0" applyNumberFormat="1" applyFont="1" applyFill="1" applyBorder="1" applyAlignment="1">
      <alignment/>
    </xf>
    <xf numFmtId="0" fontId="6" fillId="0" borderId="72" xfId="0" applyFont="1" applyBorder="1" applyAlignment="1">
      <alignment/>
    </xf>
    <xf numFmtId="3" fontId="6" fillId="35" borderId="1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6" fillId="35" borderId="120" xfId="0" applyNumberFormat="1" applyFont="1" applyFill="1" applyBorder="1" applyAlignment="1">
      <alignment/>
    </xf>
    <xf numFmtId="3" fontId="6" fillId="35" borderId="115" xfId="0" applyNumberFormat="1" applyFont="1" applyFill="1" applyBorder="1" applyAlignment="1">
      <alignment/>
    </xf>
    <xf numFmtId="3" fontId="6" fillId="35" borderId="76" xfId="0" applyNumberFormat="1" applyFont="1" applyFill="1" applyBorder="1" applyAlignment="1">
      <alignment/>
    </xf>
    <xf numFmtId="3" fontId="5" fillId="35" borderId="13" xfId="0" applyNumberFormat="1" applyFont="1" applyFill="1" applyBorder="1" applyAlignment="1">
      <alignment/>
    </xf>
    <xf numFmtId="0" fontId="6" fillId="0" borderId="127" xfId="0" applyFont="1" applyBorder="1" applyAlignment="1">
      <alignment/>
    </xf>
    <xf numFmtId="3" fontId="6" fillId="35" borderId="13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5" borderId="108" xfId="0" applyNumberFormat="1" applyFont="1" applyFill="1" applyBorder="1" applyAlignment="1">
      <alignment/>
    </xf>
    <xf numFmtId="0" fontId="6" fillId="0" borderId="107" xfId="0" applyFont="1" applyBorder="1" applyAlignment="1">
      <alignment/>
    </xf>
    <xf numFmtId="0" fontId="6" fillId="0" borderId="32" xfId="0" applyFont="1" applyBorder="1" applyAlignment="1">
      <alignment/>
    </xf>
    <xf numFmtId="3" fontId="67" fillId="35" borderId="20" xfId="0" applyNumberFormat="1" applyFont="1" applyFill="1" applyBorder="1" applyAlignment="1">
      <alignment/>
    </xf>
    <xf numFmtId="3" fontId="67" fillId="35" borderId="38" xfId="0" applyNumberFormat="1" applyFont="1" applyFill="1" applyBorder="1" applyAlignment="1">
      <alignment/>
    </xf>
    <xf numFmtId="3" fontId="7" fillId="35" borderId="3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8" fillId="35" borderId="108" xfId="0" applyFont="1" applyFill="1" applyBorder="1" applyAlignment="1">
      <alignment/>
    </xf>
    <xf numFmtId="3" fontId="68" fillId="35" borderId="38" xfId="0" applyNumberFormat="1" applyFont="1" applyFill="1" applyBorder="1" applyAlignment="1">
      <alignment/>
    </xf>
    <xf numFmtId="3" fontId="64" fillId="6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4" fontId="6" fillId="0" borderId="0" xfId="0" applyNumberFormat="1" applyFont="1" applyAlignment="1">
      <alignment/>
    </xf>
    <xf numFmtId="0" fontId="21" fillId="0" borderId="0" xfId="0" applyFont="1" applyAlignment="1">
      <alignment/>
    </xf>
    <xf numFmtId="3" fontId="8" fillId="0" borderId="107" xfId="0" applyNumberFormat="1" applyFont="1" applyBorder="1" applyAlignment="1">
      <alignment/>
    </xf>
    <xf numFmtId="0" fontId="8" fillId="0" borderId="30" xfId="0" applyFont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21" fillId="0" borderId="56" xfId="0" applyFont="1" applyBorder="1" applyAlignment="1">
      <alignment/>
    </xf>
    <xf numFmtId="3" fontId="6" fillId="0" borderId="141" xfId="0" applyNumberFormat="1" applyFont="1" applyBorder="1" applyAlignment="1">
      <alignment/>
    </xf>
    <xf numFmtId="0" fontId="6" fillId="0" borderId="106" xfId="0" applyFont="1" applyBorder="1" applyAlignment="1">
      <alignment/>
    </xf>
    <xf numFmtId="3" fontId="21" fillId="35" borderId="56" xfId="0" applyNumberFormat="1" applyFont="1" applyFill="1" applyBorder="1" applyAlignment="1">
      <alignment/>
    </xf>
    <xf numFmtId="4" fontId="6" fillId="0" borderId="105" xfId="0" applyNumberFormat="1" applyFont="1" applyBorder="1" applyAlignment="1">
      <alignment/>
    </xf>
    <xf numFmtId="3" fontId="6" fillId="35" borderId="105" xfId="0" applyNumberFormat="1" applyFont="1" applyFill="1" applyBorder="1" applyAlignment="1">
      <alignment/>
    </xf>
    <xf numFmtId="0" fontId="2" fillId="0" borderId="39" xfId="0" applyFont="1" applyBorder="1" applyAlignment="1">
      <alignment/>
    </xf>
    <xf numFmtId="4" fontId="6" fillId="0" borderId="108" xfId="0" applyNumberFormat="1" applyFont="1" applyBorder="1" applyAlignment="1">
      <alignment/>
    </xf>
    <xf numFmtId="3" fontId="6" fillId="35" borderId="39" xfId="0" applyNumberFormat="1" applyFont="1" applyFill="1" applyBorder="1" applyAlignment="1">
      <alignment/>
    </xf>
    <xf numFmtId="3" fontId="66" fillId="35" borderId="39" xfId="0" applyNumberFormat="1" applyFont="1" applyFill="1" applyBorder="1" applyAlignment="1">
      <alignment/>
    </xf>
    <xf numFmtId="3" fontId="3" fillId="35" borderId="38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8" fillId="35" borderId="2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33" xfId="0" applyFont="1" applyBorder="1" applyAlignment="1">
      <alignment/>
    </xf>
    <xf numFmtId="3" fontId="21" fillId="35" borderId="10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35" borderId="26" xfId="0" applyNumberFormat="1" applyFont="1" applyFill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6" fillId="35" borderId="22" xfId="0" applyNumberFormat="1" applyFont="1" applyFill="1" applyBorder="1" applyAlignment="1">
      <alignment/>
    </xf>
    <xf numFmtId="0" fontId="0" fillId="0" borderId="79" xfId="0" applyFont="1" applyBorder="1" applyAlignment="1">
      <alignment/>
    </xf>
    <xf numFmtId="0" fontId="6" fillId="0" borderId="14" xfId="0" applyFont="1" applyBorder="1" applyAlignment="1">
      <alignment horizontal="right"/>
    </xf>
    <xf numFmtId="3" fontId="5" fillId="35" borderId="113" xfId="0" applyNumberFormat="1" applyFont="1" applyFill="1" applyBorder="1" applyAlignment="1">
      <alignment/>
    </xf>
    <xf numFmtId="3" fontId="5" fillId="35" borderId="66" xfId="0" applyNumberFormat="1" applyFont="1" applyFill="1" applyBorder="1" applyAlignment="1">
      <alignment/>
    </xf>
    <xf numFmtId="3" fontId="6" fillId="35" borderId="112" xfId="0" applyNumberFormat="1" applyFont="1" applyFill="1" applyBorder="1" applyAlignment="1">
      <alignment/>
    </xf>
    <xf numFmtId="0" fontId="5" fillId="0" borderId="142" xfId="0" applyFont="1" applyBorder="1" applyAlignment="1">
      <alignment/>
    </xf>
    <xf numFmtId="49" fontId="6" fillId="0" borderId="98" xfId="0" applyNumberFormat="1" applyFont="1" applyBorder="1" applyAlignment="1">
      <alignment/>
    </xf>
    <xf numFmtId="3" fontId="6" fillId="35" borderId="95" xfId="0" applyNumberFormat="1" applyFont="1" applyFill="1" applyBorder="1" applyAlignment="1">
      <alignment/>
    </xf>
    <xf numFmtId="49" fontId="6" fillId="0" borderId="112" xfId="0" applyNumberFormat="1" applyFont="1" applyBorder="1" applyAlignment="1">
      <alignment/>
    </xf>
    <xf numFmtId="3" fontId="6" fillId="0" borderId="132" xfId="0" applyNumberFormat="1" applyFont="1" applyBorder="1" applyAlignment="1">
      <alignment/>
    </xf>
    <xf numFmtId="3" fontId="6" fillId="0" borderId="57" xfId="0" applyNumberFormat="1" applyFont="1" applyBorder="1" applyAlignment="1">
      <alignment/>
    </xf>
    <xf numFmtId="3" fontId="5" fillId="0" borderId="115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35" borderId="115" xfId="0" applyNumberFormat="1" applyFont="1" applyFill="1" applyBorder="1" applyAlignment="1">
      <alignment/>
    </xf>
    <xf numFmtId="3" fontId="5" fillId="0" borderId="95" xfId="0" applyNumberFormat="1" applyFont="1" applyBorder="1" applyAlignment="1">
      <alignment/>
    </xf>
    <xf numFmtId="3" fontId="5" fillId="0" borderId="11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35" borderId="111" xfId="0" applyNumberFormat="1" applyFont="1" applyFill="1" applyBorder="1" applyAlignment="1">
      <alignment/>
    </xf>
    <xf numFmtId="3" fontId="5" fillId="0" borderId="88" xfId="0" applyNumberFormat="1" applyFont="1" applyBorder="1" applyAlignment="1">
      <alignment/>
    </xf>
    <xf numFmtId="3" fontId="5" fillId="35" borderId="118" xfId="0" applyNumberFormat="1" applyFont="1" applyFill="1" applyBorder="1" applyAlignment="1">
      <alignment/>
    </xf>
    <xf numFmtId="3" fontId="12" fillId="35" borderId="113" xfId="0" applyNumberFormat="1" applyFont="1" applyFill="1" applyBorder="1" applyAlignment="1">
      <alignment/>
    </xf>
    <xf numFmtId="3" fontId="6" fillId="35" borderId="121" xfId="0" applyNumberFormat="1" applyFont="1" applyFill="1" applyBorder="1" applyAlignment="1">
      <alignment/>
    </xf>
    <xf numFmtId="3" fontId="5" fillId="35" borderId="119" xfId="0" applyNumberFormat="1" applyFont="1" applyFill="1" applyBorder="1" applyAlignment="1">
      <alignment/>
    </xf>
    <xf numFmtId="3" fontId="6" fillId="35" borderId="99" xfId="0" applyNumberFormat="1" applyFont="1" applyFill="1" applyBorder="1" applyAlignment="1">
      <alignment/>
    </xf>
    <xf numFmtId="3" fontId="6" fillId="35" borderId="117" xfId="0" applyNumberFormat="1" applyFont="1" applyFill="1" applyBorder="1" applyAlignment="1">
      <alignment/>
    </xf>
    <xf numFmtId="3" fontId="5" fillId="35" borderId="87" xfId="0" applyNumberFormat="1" applyFont="1" applyFill="1" applyBorder="1" applyAlignment="1">
      <alignment/>
    </xf>
    <xf numFmtId="3" fontId="3" fillId="35" borderId="105" xfId="0" applyNumberFormat="1" applyFont="1" applyFill="1" applyBorder="1" applyAlignment="1">
      <alignment/>
    </xf>
    <xf numFmtId="3" fontId="62" fillId="0" borderId="50" xfId="0" applyNumberFormat="1" applyFont="1" applyBorder="1" applyAlignment="1">
      <alignment/>
    </xf>
    <xf numFmtId="3" fontId="70" fillId="35" borderId="118" xfId="0" applyNumberFormat="1" applyFont="1" applyFill="1" applyBorder="1" applyAlignment="1">
      <alignment/>
    </xf>
    <xf numFmtId="3" fontId="70" fillId="0" borderId="113" xfId="0" applyNumberFormat="1" applyFont="1" applyBorder="1" applyAlignment="1">
      <alignment/>
    </xf>
    <xf numFmtId="3" fontId="70" fillId="0" borderId="87" xfId="0" applyNumberFormat="1" applyFont="1" applyBorder="1" applyAlignment="1">
      <alignment/>
    </xf>
    <xf numFmtId="3" fontId="5" fillId="35" borderId="65" xfId="0" applyNumberFormat="1" applyFont="1" applyFill="1" applyBorder="1" applyAlignment="1">
      <alignment/>
    </xf>
    <xf numFmtId="3" fontId="3" fillId="35" borderId="21" xfId="0" applyNumberFormat="1" applyFont="1" applyFill="1" applyBorder="1" applyAlignment="1">
      <alignment/>
    </xf>
    <xf numFmtId="3" fontId="5" fillId="35" borderId="104" xfId="0" applyNumberFormat="1" applyFont="1" applyFill="1" applyBorder="1" applyAlignment="1">
      <alignment/>
    </xf>
    <xf numFmtId="3" fontId="6" fillId="0" borderId="76" xfId="0" applyNumberFormat="1" applyFont="1" applyBorder="1" applyAlignment="1">
      <alignment horizontal="right"/>
    </xf>
    <xf numFmtId="3" fontId="5" fillId="35" borderId="92" xfId="0" applyNumberFormat="1" applyFont="1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20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35" borderId="120" xfId="0" applyNumberFormat="1" applyFont="1" applyFill="1" applyBorder="1" applyAlignment="1">
      <alignment/>
    </xf>
    <xf numFmtId="3" fontId="5" fillId="0" borderId="120" xfId="0" applyNumberFormat="1" applyFont="1" applyBorder="1" applyAlignment="1">
      <alignment/>
    </xf>
    <xf numFmtId="3" fontId="5" fillId="0" borderId="112" xfId="0" applyNumberFormat="1" applyFont="1" applyBorder="1" applyAlignment="1">
      <alignment/>
    </xf>
    <xf numFmtId="3" fontId="5" fillId="35" borderId="121" xfId="0" applyNumberFormat="1" applyFont="1" applyFill="1" applyBorder="1" applyAlignment="1">
      <alignment/>
    </xf>
    <xf numFmtId="0" fontId="5" fillId="0" borderId="123" xfId="0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0" fontId="6" fillId="0" borderId="109" xfId="0" applyFont="1" applyBorder="1" applyAlignment="1">
      <alignment horizontal="right"/>
    </xf>
    <xf numFmtId="3" fontId="69" fillId="0" borderId="111" xfId="0" applyNumberFormat="1" applyFont="1" applyBorder="1" applyAlignment="1">
      <alignment/>
    </xf>
    <xf numFmtId="3" fontId="69" fillId="0" borderId="120" xfId="0" applyNumberFormat="1" applyFont="1" applyBorder="1" applyAlignment="1">
      <alignment/>
    </xf>
    <xf numFmtId="16" fontId="5" fillId="0" borderId="86" xfId="0" applyNumberFormat="1" applyFont="1" applyBorder="1" applyAlignment="1">
      <alignment/>
    </xf>
    <xf numFmtId="49" fontId="6" fillId="0" borderId="60" xfId="0" applyNumberFormat="1" applyFont="1" applyBorder="1" applyAlignment="1">
      <alignment/>
    </xf>
    <xf numFmtId="0" fontId="5" fillId="0" borderId="72" xfId="0" applyFont="1" applyBorder="1" applyAlignment="1">
      <alignment/>
    </xf>
    <xf numFmtId="3" fontId="2" fillId="35" borderId="121" xfId="0" applyNumberFormat="1" applyFont="1" applyFill="1" applyBorder="1" applyAlignment="1">
      <alignment/>
    </xf>
    <xf numFmtId="3" fontId="7" fillId="0" borderId="96" xfId="0" applyNumberFormat="1" applyFont="1" applyBorder="1" applyAlignment="1">
      <alignment/>
    </xf>
    <xf numFmtId="3" fontId="7" fillId="35" borderId="121" xfId="0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9" fontId="5" fillId="0" borderId="20" xfId="0" applyNumberFormat="1" applyFont="1" applyBorder="1" applyAlignment="1">
      <alignment/>
    </xf>
    <xf numFmtId="3" fontId="5" fillId="35" borderId="26" xfId="0" applyNumberFormat="1" applyFont="1" applyFill="1" applyBorder="1" applyAlignment="1">
      <alignment/>
    </xf>
    <xf numFmtId="3" fontId="69" fillId="0" borderId="104" xfId="0" applyNumberFormat="1" applyFont="1" applyBorder="1" applyAlignment="1">
      <alignment/>
    </xf>
    <xf numFmtId="3" fontId="69" fillId="0" borderId="125" xfId="0" applyNumberFormat="1" applyFont="1" applyBorder="1" applyAlignment="1">
      <alignment/>
    </xf>
    <xf numFmtId="0" fontId="6" fillId="35" borderId="11" xfId="0" applyFont="1" applyFill="1" applyBorder="1" applyAlignment="1">
      <alignment/>
    </xf>
    <xf numFmtId="0" fontId="6" fillId="35" borderId="130" xfId="0" applyFont="1" applyFill="1" applyBorder="1" applyAlignment="1">
      <alignment/>
    </xf>
    <xf numFmtId="49" fontId="6" fillId="35" borderId="97" xfId="0" applyNumberFormat="1" applyFont="1" applyFill="1" applyBorder="1" applyAlignment="1">
      <alignment/>
    </xf>
    <xf numFmtId="0" fontId="6" fillId="35" borderId="39" xfId="0" applyFont="1" applyFill="1" applyBorder="1" applyAlignment="1">
      <alignment/>
    </xf>
    <xf numFmtId="3" fontId="12" fillId="35" borderId="97" xfId="0" applyNumberFormat="1" applyFont="1" applyFill="1" applyBorder="1" applyAlignment="1">
      <alignment/>
    </xf>
    <xf numFmtId="3" fontId="6" fillId="35" borderId="25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9" fillId="0" borderId="39" xfId="0" applyNumberFormat="1" applyFont="1" applyBorder="1" applyAlignment="1">
      <alignment/>
    </xf>
    <xf numFmtId="3" fontId="6" fillId="35" borderId="26" xfId="0" applyNumberFormat="1" applyFont="1" applyFill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35" borderId="21" xfId="0" applyNumberFormat="1" applyFont="1" applyFill="1" applyBorder="1" applyAlignment="1">
      <alignment/>
    </xf>
    <xf numFmtId="3" fontId="8" fillId="35" borderId="105" xfId="0" applyNumberFormat="1" applyFont="1" applyFill="1" applyBorder="1" applyAlignment="1">
      <alignment/>
    </xf>
    <xf numFmtId="3" fontId="8" fillId="0" borderId="105" xfId="0" applyNumberFormat="1" applyFont="1" applyBorder="1" applyAlignment="1">
      <alignment/>
    </xf>
    <xf numFmtId="3" fontId="6" fillId="35" borderId="30" xfId="0" applyNumberFormat="1" applyFont="1" applyFill="1" applyBorder="1" applyAlignment="1">
      <alignment/>
    </xf>
    <xf numFmtId="0" fontId="0" fillId="0" borderId="103" xfId="0" applyBorder="1" applyAlignment="1">
      <alignment/>
    </xf>
    <xf numFmtId="3" fontId="18" fillId="35" borderId="56" xfId="0" applyNumberFormat="1" applyFont="1" applyFill="1" applyBorder="1" applyAlignment="1">
      <alignment/>
    </xf>
    <xf numFmtId="3" fontId="6" fillId="0" borderId="7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72" xfId="0" applyNumberFormat="1" applyFont="1" applyBorder="1" applyAlignment="1">
      <alignment/>
    </xf>
    <xf numFmtId="3" fontId="6" fillId="35" borderId="113" xfId="0" applyNumberFormat="1" applyFont="1" applyFill="1" applyBorder="1" applyAlignment="1">
      <alignment/>
    </xf>
    <xf numFmtId="3" fontId="6" fillId="0" borderId="104" xfId="0" applyNumberFormat="1" applyFont="1" applyBorder="1" applyAlignment="1">
      <alignment/>
    </xf>
    <xf numFmtId="3" fontId="6" fillId="0" borderId="66" xfId="0" applyNumberFormat="1" applyFont="1" applyBorder="1" applyAlignment="1">
      <alignment/>
    </xf>
    <xf numFmtId="3" fontId="6" fillId="0" borderId="97" xfId="0" applyNumberFormat="1" applyFont="1" applyBorder="1" applyAlignment="1">
      <alignment/>
    </xf>
    <xf numFmtId="3" fontId="6" fillId="0" borderId="83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35" borderId="108" xfId="0" applyNumberFormat="1" applyFont="1" applyFill="1" applyBorder="1" applyAlignment="1">
      <alignment/>
    </xf>
    <xf numFmtId="3" fontId="6" fillId="0" borderId="108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35" borderId="39" xfId="0" applyNumberFormat="1" applyFont="1" applyFill="1" applyBorder="1" applyAlignment="1">
      <alignment/>
    </xf>
    <xf numFmtId="3" fontId="18" fillId="0" borderId="26" xfId="0" applyNumberFormat="1" applyFont="1" applyBorder="1" applyAlignment="1">
      <alignment/>
    </xf>
    <xf numFmtId="3" fontId="5" fillId="35" borderId="32" xfId="0" applyNumberFormat="1" applyFont="1" applyFill="1" applyBorder="1" applyAlignment="1">
      <alignment/>
    </xf>
    <xf numFmtId="3" fontId="7" fillId="35" borderId="104" xfId="0" applyNumberFormat="1" applyFont="1" applyFill="1" applyBorder="1" applyAlignment="1">
      <alignment/>
    </xf>
    <xf numFmtId="3" fontId="8" fillId="35" borderId="108" xfId="0" applyNumberFormat="1" applyFont="1" applyFill="1" applyBorder="1" applyAlignment="1">
      <alignment/>
    </xf>
    <xf numFmtId="3" fontId="19" fillId="35" borderId="104" xfId="0" applyNumberFormat="1" applyFont="1" applyFill="1" applyBorder="1" applyAlignment="1">
      <alignment/>
    </xf>
    <xf numFmtId="0" fontId="0" fillId="0" borderId="108" xfId="0" applyBorder="1" applyAlignment="1">
      <alignment/>
    </xf>
    <xf numFmtId="3" fontId="5" fillId="35" borderId="95" xfId="0" applyNumberFormat="1" applyFont="1" applyFill="1" applyBorder="1" applyAlignment="1">
      <alignment/>
    </xf>
    <xf numFmtId="3" fontId="5" fillId="0" borderId="76" xfId="0" applyNumberFormat="1" applyFont="1" applyBorder="1" applyAlignment="1">
      <alignment/>
    </xf>
    <xf numFmtId="3" fontId="6" fillId="0" borderId="111" xfId="0" applyNumberFormat="1" applyFont="1" applyFill="1" applyBorder="1" applyAlignment="1">
      <alignment/>
    </xf>
    <xf numFmtId="3" fontId="6" fillId="0" borderId="88" xfId="0" applyNumberFormat="1" applyFont="1" applyFill="1" applyBorder="1" applyAlignment="1">
      <alignment/>
    </xf>
    <xf numFmtId="0" fontId="0" fillId="0" borderId="39" xfId="0" applyBorder="1" applyAlignment="1">
      <alignment/>
    </xf>
    <xf numFmtId="3" fontId="6" fillId="35" borderId="91" xfId="0" applyNumberFormat="1" applyFont="1" applyFill="1" applyBorder="1" applyAlignment="1">
      <alignment/>
    </xf>
    <xf numFmtId="3" fontId="6" fillId="0" borderId="14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0" fontId="0" fillId="0" borderId="121" xfId="0" applyBorder="1" applyAlignment="1">
      <alignment/>
    </xf>
    <xf numFmtId="0" fontId="6" fillId="0" borderId="20" xfId="0" applyFont="1" applyBorder="1" applyAlignment="1">
      <alignment/>
    </xf>
    <xf numFmtId="3" fontId="5" fillId="0" borderId="25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65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0" fontId="0" fillId="0" borderId="144" xfId="0" applyBorder="1" applyAlignment="1">
      <alignment/>
    </xf>
    <xf numFmtId="3" fontId="20" fillId="35" borderId="119" xfId="0" applyNumberFormat="1" applyFont="1" applyFill="1" applyBorder="1" applyAlignment="1">
      <alignment horizontal="center" vertical="center"/>
    </xf>
    <xf numFmtId="3" fontId="20" fillId="35" borderId="108" xfId="0" applyNumberFormat="1" applyFont="1" applyFill="1" applyBorder="1" applyAlignment="1">
      <alignment horizontal="center" vertical="center"/>
    </xf>
    <xf numFmtId="3" fontId="20" fillId="0" borderId="119" xfId="0" applyNumberFormat="1" applyFont="1" applyBorder="1" applyAlignment="1">
      <alignment horizontal="center" vertical="center"/>
    </xf>
    <xf numFmtId="3" fontId="20" fillId="0" borderId="108" xfId="0" applyNumberFormat="1" applyFont="1" applyBorder="1" applyAlignment="1">
      <alignment horizontal="center" vertical="center"/>
    </xf>
    <xf numFmtId="3" fontId="20" fillId="0" borderId="99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center" vertical="center"/>
    </xf>
    <xf numFmtId="3" fontId="10" fillId="0" borderId="123" xfId="0" applyNumberFormat="1" applyFont="1" applyBorder="1" applyAlignment="1">
      <alignment horizontal="center"/>
    </xf>
    <xf numFmtId="3" fontId="10" fillId="0" borderId="94" xfId="0" applyNumberFormat="1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12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130" xfId="0" applyNumberFormat="1" applyFont="1" applyBorder="1" applyAlignment="1">
      <alignment horizontal="center" vertical="center"/>
    </xf>
    <xf numFmtId="3" fontId="2" fillId="0" borderId="105" xfId="0" applyNumberFormat="1" applyFont="1" applyBorder="1" applyAlignment="1">
      <alignment horizontal="center" vertical="center"/>
    </xf>
    <xf numFmtId="3" fontId="2" fillId="0" borderId="108" xfId="0" applyNumberFormat="1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35" borderId="105" xfId="0" applyNumberFormat="1" applyFont="1" applyFill="1" applyBorder="1" applyAlignment="1">
      <alignment horizontal="center" vertical="center"/>
    </xf>
    <xf numFmtId="3" fontId="4" fillId="35" borderId="108" xfId="0" applyNumberFormat="1" applyFont="1" applyFill="1" applyBorder="1" applyAlignment="1">
      <alignment horizontal="center" vertical="center"/>
    </xf>
    <xf numFmtId="3" fontId="4" fillId="0" borderId="105" xfId="0" applyNumberFormat="1" applyFont="1" applyBorder="1" applyAlignment="1">
      <alignment horizontal="center" vertical="center"/>
    </xf>
    <xf numFmtId="3" fontId="4" fillId="0" borderId="108" xfId="0" applyNumberFormat="1" applyFont="1" applyBorder="1" applyAlignment="1">
      <alignment horizontal="center" vertical="center"/>
    </xf>
    <xf numFmtId="3" fontId="4" fillId="0" borderId="106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10" fillId="0" borderId="107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4" fillId="0" borderId="5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2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45"/>
          <c:y val="0.07675"/>
          <c:w val="0.94875"/>
          <c:h val="0.87225"/>
        </c:manualLayout>
      </c:layout>
      <c:barChart>
        <c:barDir val="col"/>
        <c:grouping val="clustered"/>
        <c:varyColors val="0"/>
        <c:overlap val="-27"/>
        <c:gapWidth val="219"/>
        <c:axId val="54129103"/>
        <c:axId val="17399880"/>
      </c:barChart>
      <c:catAx>
        <c:axId val="54129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99880"/>
        <c:crosses val="autoZero"/>
        <c:auto val="1"/>
        <c:lblOffset val="100"/>
        <c:tickLblSkip val="1"/>
        <c:noMultiLvlLbl val="0"/>
      </c:catAx>
      <c:valAx>
        <c:axId val="17399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129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Chart 1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view="pageLayout" zoomScale="110" zoomScaleNormal="145" zoomScalePageLayoutView="110" workbookViewId="0" topLeftCell="A1">
      <selection activeCell="J1" sqref="J1:L1"/>
    </sheetView>
  </sheetViews>
  <sheetFormatPr defaultColWidth="9.140625" defaultRowHeight="15"/>
  <cols>
    <col min="1" max="1" width="7.140625" style="254" bestFit="1" customWidth="1"/>
    <col min="2" max="2" width="3.8515625" style="254" customWidth="1"/>
    <col min="3" max="3" width="4.57421875" style="254" customWidth="1"/>
    <col min="4" max="4" width="34.421875" style="254" customWidth="1"/>
    <col min="5" max="6" width="10.140625" style="254" customWidth="1"/>
    <col min="7" max="7" width="10.28125" style="254" customWidth="1"/>
    <col min="8" max="8" width="9.00390625" style="254" customWidth="1"/>
    <col min="9" max="9" width="10.7109375" style="254" customWidth="1"/>
    <col min="10" max="10" width="8.7109375" style="254" customWidth="1"/>
    <col min="11" max="11" width="9.421875" style="254" customWidth="1"/>
    <col min="12" max="12" width="9.28125" style="254" customWidth="1"/>
    <col min="13" max="16384" width="9.140625" style="247" customWidth="1"/>
  </cols>
  <sheetData>
    <row r="1" spans="1:12" ht="15.75">
      <c r="A1" s="516"/>
      <c r="B1" s="517"/>
      <c r="C1" s="517"/>
      <c r="D1" s="515" t="s">
        <v>0</v>
      </c>
      <c r="E1" s="719" t="s">
        <v>1</v>
      </c>
      <c r="F1" s="720"/>
      <c r="G1" s="719" t="s">
        <v>443</v>
      </c>
      <c r="H1" s="719"/>
      <c r="I1" s="719"/>
      <c r="J1" s="721" t="s">
        <v>518</v>
      </c>
      <c r="K1" s="722"/>
      <c r="L1" s="723"/>
    </row>
    <row r="2" spans="1:12" ht="15">
      <c r="A2" s="518"/>
      <c r="B2" s="519" t="s">
        <v>2</v>
      </c>
      <c r="C2" s="520" t="s">
        <v>348</v>
      </c>
      <c r="D2" s="724" t="s">
        <v>3</v>
      </c>
      <c r="E2" s="726">
        <v>2021</v>
      </c>
      <c r="F2" s="726">
        <v>2022</v>
      </c>
      <c r="G2" s="728" t="s">
        <v>4</v>
      </c>
      <c r="H2" s="730" t="s">
        <v>5</v>
      </c>
      <c r="I2" s="732" t="s">
        <v>360</v>
      </c>
      <c r="J2" s="713" t="s">
        <v>428</v>
      </c>
      <c r="K2" s="715" t="s">
        <v>429</v>
      </c>
      <c r="L2" s="717" t="s">
        <v>444</v>
      </c>
    </row>
    <row r="3" spans="1:12" ht="15.75" thickBot="1">
      <c r="A3" s="1" t="s">
        <v>6</v>
      </c>
      <c r="B3" s="112" t="s">
        <v>7</v>
      </c>
      <c r="C3" s="112"/>
      <c r="D3" s="725"/>
      <c r="E3" s="727"/>
      <c r="F3" s="727"/>
      <c r="G3" s="729"/>
      <c r="H3" s="731"/>
      <c r="I3" s="733"/>
      <c r="J3" s="714"/>
      <c r="K3" s="716"/>
      <c r="L3" s="718"/>
    </row>
    <row r="4" spans="1:12" ht="15">
      <c r="A4" s="521">
        <v>100</v>
      </c>
      <c r="B4" s="522"/>
      <c r="C4" s="522"/>
      <c r="D4" s="523" t="s">
        <v>8</v>
      </c>
      <c r="E4" s="524">
        <f aca="true" t="shared" si="0" ref="E4:J4">E5+E7+E11</f>
        <v>1353803.57</v>
      </c>
      <c r="F4" s="524">
        <f t="shared" si="0"/>
        <v>1496351</v>
      </c>
      <c r="G4" s="525">
        <f t="shared" si="0"/>
        <v>1358383</v>
      </c>
      <c r="H4" s="526">
        <f t="shared" si="0"/>
        <v>1545133</v>
      </c>
      <c r="I4" s="526">
        <f t="shared" si="0"/>
        <v>1545133</v>
      </c>
      <c r="J4" s="527">
        <f t="shared" si="0"/>
        <v>1603074</v>
      </c>
      <c r="K4" s="528">
        <f>K6+K7+K11</f>
        <v>1603074</v>
      </c>
      <c r="L4" s="524">
        <f>L6+L7+L11</f>
        <v>1603074</v>
      </c>
    </row>
    <row r="5" spans="1:12" ht="15">
      <c r="A5" s="155">
        <v>110</v>
      </c>
      <c r="B5" s="3"/>
      <c r="C5" s="3"/>
      <c r="D5" s="529" t="s">
        <v>9</v>
      </c>
      <c r="E5" s="133">
        <v>1086790</v>
      </c>
      <c r="F5" s="133">
        <v>1188782</v>
      </c>
      <c r="G5" s="530">
        <v>1050000</v>
      </c>
      <c r="H5" s="531">
        <v>1236750</v>
      </c>
      <c r="I5" s="531">
        <v>1236750</v>
      </c>
      <c r="J5" s="532">
        <v>1246154</v>
      </c>
      <c r="K5" s="441">
        <v>1246154</v>
      </c>
      <c r="L5" s="133">
        <v>1246154</v>
      </c>
    </row>
    <row r="6" spans="1:12" ht="15">
      <c r="A6" s="131">
        <v>111003</v>
      </c>
      <c r="B6" s="69"/>
      <c r="C6" s="69">
        <v>41</v>
      </c>
      <c r="D6" s="533" t="s">
        <v>9</v>
      </c>
      <c r="E6" s="180">
        <v>1086790</v>
      </c>
      <c r="F6" s="180">
        <v>1188782</v>
      </c>
      <c r="G6" s="429">
        <v>1050000</v>
      </c>
      <c r="H6" s="534">
        <v>1236750</v>
      </c>
      <c r="I6" s="534">
        <v>1236750</v>
      </c>
      <c r="J6" s="479">
        <v>1246154</v>
      </c>
      <c r="K6" s="443">
        <v>1246154</v>
      </c>
      <c r="L6" s="180">
        <v>1246154</v>
      </c>
    </row>
    <row r="7" spans="1:12" ht="15">
      <c r="A7" s="129">
        <v>121</v>
      </c>
      <c r="B7" s="3"/>
      <c r="C7" s="3"/>
      <c r="D7" s="529" t="s">
        <v>10</v>
      </c>
      <c r="E7" s="133">
        <f>SUM(E8:E10)</f>
        <v>180336.75</v>
      </c>
      <c r="F7" s="133">
        <f aca="true" t="shared" si="1" ref="F7:L7">SUM(F8:F10)</f>
        <v>212282</v>
      </c>
      <c r="G7" s="530">
        <f t="shared" si="1"/>
        <v>210533</v>
      </c>
      <c r="H7" s="531">
        <f t="shared" si="1"/>
        <v>210533</v>
      </c>
      <c r="I7" s="531">
        <f t="shared" si="1"/>
        <v>210533</v>
      </c>
      <c r="J7" s="532">
        <f t="shared" si="1"/>
        <v>237480</v>
      </c>
      <c r="K7" s="441">
        <f t="shared" si="1"/>
        <v>237480</v>
      </c>
      <c r="L7" s="133">
        <f t="shared" si="1"/>
        <v>237480</v>
      </c>
    </row>
    <row r="8" spans="1:12" ht="15">
      <c r="A8" s="134">
        <v>121001</v>
      </c>
      <c r="B8" s="7"/>
      <c r="C8" s="7">
        <v>41</v>
      </c>
      <c r="D8" s="504" t="s">
        <v>11</v>
      </c>
      <c r="E8" s="183">
        <v>46255</v>
      </c>
      <c r="F8" s="183">
        <v>57933</v>
      </c>
      <c r="G8" s="418">
        <v>71170</v>
      </c>
      <c r="H8" s="501">
        <v>70670</v>
      </c>
      <c r="I8" s="501">
        <v>70670</v>
      </c>
      <c r="J8" s="476">
        <v>70500</v>
      </c>
      <c r="K8" s="444">
        <v>70500</v>
      </c>
      <c r="L8" s="183">
        <v>70500</v>
      </c>
    </row>
    <row r="9" spans="1:12" ht="15">
      <c r="A9" s="136">
        <v>121002</v>
      </c>
      <c r="B9" s="9"/>
      <c r="C9" s="9">
        <v>41</v>
      </c>
      <c r="D9" s="246" t="s">
        <v>12</v>
      </c>
      <c r="E9" s="168">
        <v>129031</v>
      </c>
      <c r="F9" s="168">
        <v>149172</v>
      </c>
      <c r="G9" s="394">
        <v>134103</v>
      </c>
      <c r="H9" s="205">
        <v>134103</v>
      </c>
      <c r="I9" s="205">
        <v>134103</v>
      </c>
      <c r="J9" s="396">
        <v>161070</v>
      </c>
      <c r="K9" s="405">
        <v>161070</v>
      </c>
      <c r="L9" s="168">
        <v>161070</v>
      </c>
    </row>
    <row r="10" spans="1:12" ht="15">
      <c r="A10" s="138">
        <v>121003</v>
      </c>
      <c r="B10" s="11"/>
      <c r="C10" s="11">
        <v>41</v>
      </c>
      <c r="D10" s="535" t="s">
        <v>344</v>
      </c>
      <c r="E10" s="172">
        <v>5050.75</v>
      </c>
      <c r="F10" s="172">
        <v>5177</v>
      </c>
      <c r="G10" s="498">
        <v>5260</v>
      </c>
      <c r="H10" s="499">
        <v>5760</v>
      </c>
      <c r="I10" s="499">
        <v>5760</v>
      </c>
      <c r="J10" s="459">
        <v>5910</v>
      </c>
      <c r="K10" s="442">
        <v>5910</v>
      </c>
      <c r="L10" s="172">
        <v>5910</v>
      </c>
    </row>
    <row r="11" spans="1:12" ht="15">
      <c r="A11" s="497">
        <v>130</v>
      </c>
      <c r="B11" s="3"/>
      <c r="C11" s="3"/>
      <c r="D11" s="529" t="s">
        <v>13</v>
      </c>
      <c r="E11" s="133">
        <f aca="true" t="shared" si="2" ref="E11:L11">SUM(E12:E16)</f>
        <v>86676.81999999999</v>
      </c>
      <c r="F11" s="133">
        <f t="shared" si="2"/>
        <v>95287</v>
      </c>
      <c r="G11" s="530">
        <f t="shared" si="2"/>
        <v>97850</v>
      </c>
      <c r="H11" s="531">
        <f t="shared" si="2"/>
        <v>97850</v>
      </c>
      <c r="I11" s="531">
        <f t="shared" si="2"/>
        <v>97850</v>
      </c>
      <c r="J11" s="532">
        <f t="shared" si="2"/>
        <v>119440</v>
      </c>
      <c r="K11" s="441">
        <f t="shared" si="2"/>
        <v>119440</v>
      </c>
      <c r="L11" s="133">
        <f t="shared" si="2"/>
        <v>119440</v>
      </c>
    </row>
    <row r="12" spans="1:12" ht="15">
      <c r="A12" s="143">
        <v>133001</v>
      </c>
      <c r="B12" s="7"/>
      <c r="C12" s="7">
        <v>41</v>
      </c>
      <c r="D12" s="504" t="s">
        <v>14</v>
      </c>
      <c r="E12" s="183">
        <v>3559.28</v>
      </c>
      <c r="F12" s="183">
        <v>3342</v>
      </c>
      <c r="G12" s="418">
        <v>3700</v>
      </c>
      <c r="H12" s="501">
        <v>3700</v>
      </c>
      <c r="I12" s="501">
        <v>3700</v>
      </c>
      <c r="J12" s="476">
        <v>3290</v>
      </c>
      <c r="K12" s="444">
        <v>3290</v>
      </c>
      <c r="L12" s="183">
        <v>3290</v>
      </c>
    </row>
    <row r="13" spans="1:12" ht="15">
      <c r="A13" s="134">
        <v>133004</v>
      </c>
      <c r="B13" s="7"/>
      <c r="C13" s="7">
        <v>41</v>
      </c>
      <c r="D13" s="504" t="s">
        <v>330</v>
      </c>
      <c r="E13" s="183">
        <v>50</v>
      </c>
      <c r="F13" s="183">
        <v>50</v>
      </c>
      <c r="G13" s="418">
        <v>50</v>
      </c>
      <c r="H13" s="501">
        <v>50</v>
      </c>
      <c r="I13" s="501">
        <v>50</v>
      </c>
      <c r="J13" s="476">
        <v>50</v>
      </c>
      <c r="K13" s="444">
        <v>50</v>
      </c>
      <c r="L13" s="183">
        <v>50</v>
      </c>
    </row>
    <row r="14" spans="1:12" ht="15">
      <c r="A14" s="134">
        <v>133006</v>
      </c>
      <c r="B14" s="7"/>
      <c r="C14" s="7">
        <v>41</v>
      </c>
      <c r="D14" s="504" t="s">
        <v>16</v>
      </c>
      <c r="E14" s="183">
        <v>1318</v>
      </c>
      <c r="F14" s="183">
        <v>1120</v>
      </c>
      <c r="G14" s="418">
        <v>1100</v>
      </c>
      <c r="H14" s="501">
        <v>1100</v>
      </c>
      <c r="I14" s="501">
        <v>1100</v>
      </c>
      <c r="J14" s="476">
        <v>1100</v>
      </c>
      <c r="K14" s="444">
        <v>1100</v>
      </c>
      <c r="L14" s="183">
        <v>1100</v>
      </c>
    </row>
    <row r="15" spans="1:12" ht="15">
      <c r="A15" s="136">
        <v>133012</v>
      </c>
      <c r="B15" s="9"/>
      <c r="C15" s="9">
        <v>41</v>
      </c>
      <c r="D15" s="246" t="s">
        <v>306</v>
      </c>
      <c r="E15" s="168">
        <v>1425.73</v>
      </c>
      <c r="F15" s="168">
        <v>2156</v>
      </c>
      <c r="G15" s="394">
        <v>3000</v>
      </c>
      <c r="H15" s="205">
        <v>3000</v>
      </c>
      <c r="I15" s="205">
        <v>3000</v>
      </c>
      <c r="J15" s="396">
        <v>3000</v>
      </c>
      <c r="K15" s="405">
        <v>3000</v>
      </c>
      <c r="L15" s="168">
        <v>3000</v>
      </c>
    </row>
    <row r="16" spans="1:12" ht="15.75" thickBot="1">
      <c r="A16" s="136">
        <v>133013</v>
      </c>
      <c r="B16" s="9"/>
      <c r="C16" s="9">
        <v>41</v>
      </c>
      <c r="D16" s="246" t="s">
        <v>15</v>
      </c>
      <c r="E16" s="168">
        <v>80323.81</v>
      </c>
      <c r="F16" s="168">
        <v>88619</v>
      </c>
      <c r="G16" s="394">
        <v>90000</v>
      </c>
      <c r="H16" s="205">
        <v>90000</v>
      </c>
      <c r="I16" s="205">
        <v>90000</v>
      </c>
      <c r="J16" s="396">
        <v>112000</v>
      </c>
      <c r="K16" s="405">
        <v>112000</v>
      </c>
      <c r="L16" s="168">
        <v>112000</v>
      </c>
    </row>
    <row r="17" spans="1:12" ht="14.25" customHeight="1" thickBot="1">
      <c r="A17" s="15">
        <v>200</v>
      </c>
      <c r="B17" s="16"/>
      <c r="C17" s="16"/>
      <c r="D17" s="537" t="s">
        <v>17</v>
      </c>
      <c r="E17" s="28">
        <f>E18+E25+E31+E49+E29</f>
        <v>119571</v>
      </c>
      <c r="F17" s="53">
        <f>F18+F25+F31+F49+F29</f>
        <v>143025</v>
      </c>
      <c r="G17" s="63">
        <f>G18+G25+G30+G49+G31</f>
        <v>133851</v>
      </c>
      <c r="H17" s="64">
        <f>H18+H25+H31+H30+H49</f>
        <v>147351</v>
      </c>
      <c r="I17" s="64">
        <f>I18+I25+I31+I30+I49</f>
        <v>147351</v>
      </c>
      <c r="J17" s="538">
        <f>J18+J25+J29+J49+J31</f>
        <v>145111</v>
      </c>
      <c r="K17" s="28">
        <f>K18+K25+K31+K30+K49</f>
        <v>145111</v>
      </c>
      <c r="L17" s="53">
        <f>L18+L25+L31+L30+L49</f>
        <v>145111</v>
      </c>
    </row>
    <row r="18" spans="1:12" ht="15.75" customHeight="1">
      <c r="A18" s="129">
        <v>212</v>
      </c>
      <c r="B18" s="3"/>
      <c r="C18" s="3"/>
      <c r="D18" s="529" t="s">
        <v>18</v>
      </c>
      <c r="E18" s="441">
        <f>SUM(E19:E24)</f>
        <v>51642</v>
      </c>
      <c r="F18" s="5">
        <f aca="true" t="shared" si="3" ref="F18:L18">SUM(F19:F24)</f>
        <v>63600</v>
      </c>
      <c r="G18" s="129">
        <f t="shared" si="3"/>
        <v>65410</v>
      </c>
      <c r="H18" s="4">
        <f>SUM(H19:H24)</f>
        <v>70410</v>
      </c>
      <c r="I18" s="4">
        <f>SUM(I19:I24)</f>
        <v>70410</v>
      </c>
      <c r="J18" s="532">
        <f t="shared" si="3"/>
        <v>74770</v>
      </c>
      <c r="K18" s="441">
        <f t="shared" si="3"/>
        <v>74770</v>
      </c>
      <c r="L18" s="133">
        <f t="shared" si="3"/>
        <v>74770</v>
      </c>
    </row>
    <row r="19" spans="1:12" ht="15">
      <c r="A19" s="134">
        <v>212001</v>
      </c>
      <c r="B19" s="7"/>
      <c r="C19" s="7">
        <v>41</v>
      </c>
      <c r="D19" s="504" t="s">
        <v>19</v>
      </c>
      <c r="E19" s="444">
        <v>1086</v>
      </c>
      <c r="F19" s="80">
        <v>1086</v>
      </c>
      <c r="G19" s="134">
        <v>1090</v>
      </c>
      <c r="H19" s="6">
        <v>1090</v>
      </c>
      <c r="I19" s="6">
        <v>1090</v>
      </c>
      <c r="J19" s="476">
        <v>1090</v>
      </c>
      <c r="K19" s="444">
        <v>1090</v>
      </c>
      <c r="L19" s="183">
        <v>1090</v>
      </c>
    </row>
    <row r="20" spans="1:12" ht="15">
      <c r="A20" s="136">
        <v>212002</v>
      </c>
      <c r="B20" s="9"/>
      <c r="C20" s="9">
        <v>41</v>
      </c>
      <c r="D20" s="246" t="s">
        <v>20</v>
      </c>
      <c r="E20" s="405">
        <v>1271</v>
      </c>
      <c r="F20" s="45">
        <v>1571</v>
      </c>
      <c r="G20" s="136">
        <v>800</v>
      </c>
      <c r="H20" s="8">
        <v>800</v>
      </c>
      <c r="I20" s="8">
        <v>800</v>
      </c>
      <c r="J20" s="396">
        <v>800</v>
      </c>
      <c r="K20" s="405">
        <v>800</v>
      </c>
      <c r="L20" s="168">
        <v>800</v>
      </c>
    </row>
    <row r="21" spans="1:12" ht="15">
      <c r="A21" s="136">
        <v>212003</v>
      </c>
      <c r="B21" s="9">
        <v>1</v>
      </c>
      <c r="C21" s="9">
        <v>41</v>
      </c>
      <c r="D21" s="246" t="s">
        <v>21</v>
      </c>
      <c r="E21" s="405">
        <v>6099</v>
      </c>
      <c r="F21" s="45">
        <v>11529</v>
      </c>
      <c r="G21" s="136">
        <v>10000</v>
      </c>
      <c r="H21" s="8">
        <v>15000</v>
      </c>
      <c r="I21" s="8">
        <v>15000</v>
      </c>
      <c r="J21" s="396">
        <v>16000</v>
      </c>
      <c r="K21" s="405">
        <v>16000</v>
      </c>
      <c r="L21" s="168">
        <v>16000</v>
      </c>
    </row>
    <row r="22" spans="1:12" ht="15">
      <c r="A22" s="136">
        <v>212003</v>
      </c>
      <c r="B22" s="9">
        <v>2</v>
      </c>
      <c r="C22" s="9">
        <v>41</v>
      </c>
      <c r="D22" s="246" t="s">
        <v>22</v>
      </c>
      <c r="E22" s="405">
        <v>41638</v>
      </c>
      <c r="F22" s="45">
        <v>47607</v>
      </c>
      <c r="G22" s="136">
        <v>50520</v>
      </c>
      <c r="H22" s="8">
        <v>50520</v>
      </c>
      <c r="I22" s="8">
        <v>50520</v>
      </c>
      <c r="J22" s="396">
        <v>53880</v>
      </c>
      <c r="K22" s="405">
        <v>53880</v>
      </c>
      <c r="L22" s="168">
        <v>53880</v>
      </c>
    </row>
    <row r="23" spans="1:12" ht="15">
      <c r="A23" s="145">
        <v>212003</v>
      </c>
      <c r="B23" s="14">
        <v>3</v>
      </c>
      <c r="C23" s="9">
        <v>41</v>
      </c>
      <c r="D23" s="246" t="s">
        <v>322</v>
      </c>
      <c r="E23" s="405">
        <v>1366</v>
      </c>
      <c r="F23" s="45">
        <v>1227</v>
      </c>
      <c r="G23" s="136">
        <v>2500</v>
      </c>
      <c r="H23" s="8">
        <v>2500</v>
      </c>
      <c r="I23" s="8">
        <v>2500</v>
      </c>
      <c r="J23" s="396">
        <v>2500</v>
      </c>
      <c r="K23" s="439">
        <v>2500</v>
      </c>
      <c r="L23" s="168">
        <v>2500</v>
      </c>
    </row>
    <row r="24" spans="1:12" ht="15">
      <c r="A24" s="142">
        <v>212004</v>
      </c>
      <c r="B24" s="31"/>
      <c r="C24" s="11">
        <v>41</v>
      </c>
      <c r="D24" s="535" t="s">
        <v>307</v>
      </c>
      <c r="E24" s="442">
        <v>182</v>
      </c>
      <c r="F24" s="74">
        <v>580</v>
      </c>
      <c r="G24" s="142">
        <v>500</v>
      </c>
      <c r="H24" s="22">
        <v>500</v>
      </c>
      <c r="I24" s="22">
        <v>500</v>
      </c>
      <c r="J24" s="539">
        <v>500</v>
      </c>
      <c r="K24" s="340">
        <v>500</v>
      </c>
      <c r="L24" s="172">
        <v>500</v>
      </c>
    </row>
    <row r="25" spans="1:12" ht="15">
      <c r="A25" s="129">
        <v>221</v>
      </c>
      <c r="B25" s="3"/>
      <c r="C25" s="3"/>
      <c r="D25" s="529" t="s">
        <v>23</v>
      </c>
      <c r="E25" s="441">
        <f>SUM(E26:E28)</f>
        <v>13735</v>
      </c>
      <c r="F25" s="5">
        <f aca="true" t="shared" si="4" ref="F25:L25">SUM(F26:F28)</f>
        <v>15012</v>
      </c>
      <c r="G25" s="129">
        <f t="shared" si="4"/>
        <v>11300</v>
      </c>
      <c r="H25" s="4">
        <f>SUM(H26:H28)</f>
        <v>11300</v>
      </c>
      <c r="I25" s="4">
        <f>SUM(I26:I28)</f>
        <v>11300</v>
      </c>
      <c r="J25" s="532">
        <f t="shared" si="4"/>
        <v>9300</v>
      </c>
      <c r="K25" s="441">
        <f t="shared" si="4"/>
        <v>9300</v>
      </c>
      <c r="L25" s="133">
        <f t="shared" si="4"/>
        <v>9300</v>
      </c>
    </row>
    <row r="26" spans="1:12" ht="15">
      <c r="A26" s="161">
        <v>221004</v>
      </c>
      <c r="B26" s="21">
        <v>1</v>
      </c>
      <c r="C26" s="21">
        <v>41</v>
      </c>
      <c r="D26" s="491" t="s">
        <v>24</v>
      </c>
      <c r="E26" s="404">
        <v>13711</v>
      </c>
      <c r="F26" s="48">
        <v>15002</v>
      </c>
      <c r="G26" s="143">
        <v>8000</v>
      </c>
      <c r="H26" s="20">
        <v>8000</v>
      </c>
      <c r="I26" s="20">
        <v>8000</v>
      </c>
      <c r="J26" s="540">
        <v>8000</v>
      </c>
      <c r="K26" s="439">
        <v>8000</v>
      </c>
      <c r="L26" s="178">
        <v>8000</v>
      </c>
    </row>
    <row r="27" spans="1:12" ht="15">
      <c r="A27" s="136">
        <v>221004</v>
      </c>
      <c r="B27" s="7">
        <v>2</v>
      </c>
      <c r="C27" s="7">
        <v>41</v>
      </c>
      <c r="D27" s="504" t="s">
        <v>308</v>
      </c>
      <c r="E27" s="444">
        <v>24</v>
      </c>
      <c r="F27" s="80">
        <v>10</v>
      </c>
      <c r="G27" s="134">
        <v>3000</v>
      </c>
      <c r="H27" s="8">
        <v>3000</v>
      </c>
      <c r="I27" s="8">
        <v>3000</v>
      </c>
      <c r="J27" s="476">
        <v>1000</v>
      </c>
      <c r="K27" s="405">
        <v>1000</v>
      </c>
      <c r="L27" s="183">
        <v>1000</v>
      </c>
    </row>
    <row r="28" spans="1:12" ht="15">
      <c r="A28" s="145">
        <v>221005</v>
      </c>
      <c r="B28" s="31">
        <v>2</v>
      </c>
      <c r="C28" s="14">
        <v>41</v>
      </c>
      <c r="D28" s="376" t="s">
        <v>309</v>
      </c>
      <c r="E28" s="169"/>
      <c r="F28" s="169"/>
      <c r="G28" s="145">
        <v>300</v>
      </c>
      <c r="H28" s="10">
        <v>300</v>
      </c>
      <c r="I28" s="10">
        <v>300</v>
      </c>
      <c r="J28" s="460">
        <v>300</v>
      </c>
      <c r="K28" s="405">
        <v>300</v>
      </c>
      <c r="L28" s="148">
        <v>300</v>
      </c>
    </row>
    <row r="29" spans="1:12" ht="15">
      <c r="A29" s="155">
        <v>222</v>
      </c>
      <c r="B29" s="3"/>
      <c r="C29" s="3"/>
      <c r="D29" s="529" t="s">
        <v>25</v>
      </c>
      <c r="E29" s="175"/>
      <c r="F29" s="175">
        <v>10</v>
      </c>
      <c r="G29" s="129">
        <v>120</v>
      </c>
      <c r="H29" s="5">
        <v>120</v>
      </c>
      <c r="I29" s="5">
        <v>120</v>
      </c>
      <c r="J29" s="532">
        <v>120</v>
      </c>
      <c r="K29" s="441">
        <v>120</v>
      </c>
      <c r="L29" s="133">
        <v>120</v>
      </c>
    </row>
    <row r="30" spans="1:12" ht="15">
      <c r="A30" s="131">
        <v>222003</v>
      </c>
      <c r="B30" s="69"/>
      <c r="C30" s="69">
        <v>41</v>
      </c>
      <c r="D30" s="533" t="s">
        <v>25</v>
      </c>
      <c r="E30" s="132"/>
      <c r="F30" s="132">
        <v>10</v>
      </c>
      <c r="G30" s="131">
        <v>120</v>
      </c>
      <c r="H30" s="71">
        <v>120</v>
      </c>
      <c r="I30" s="71">
        <v>120</v>
      </c>
      <c r="J30" s="479">
        <v>120</v>
      </c>
      <c r="K30" s="443">
        <v>120</v>
      </c>
      <c r="L30" s="180">
        <v>120</v>
      </c>
    </row>
    <row r="31" spans="1:12" ht="15">
      <c r="A31" s="129">
        <v>223</v>
      </c>
      <c r="B31" s="3"/>
      <c r="C31" s="3"/>
      <c r="D31" s="529" t="s">
        <v>26</v>
      </c>
      <c r="E31" s="133">
        <f>SUM(E32:E48)</f>
        <v>53421</v>
      </c>
      <c r="F31" s="133">
        <f>SUM(F32:F48)</f>
        <v>59904</v>
      </c>
      <c r="G31" s="530">
        <f>SUM(G33:G48)</f>
        <v>55821</v>
      </c>
      <c r="H31" s="531">
        <f>SUM(H32:H48)</f>
        <v>61321</v>
      </c>
      <c r="I31" s="531">
        <f>SUM(I32:I48)</f>
        <v>61321</v>
      </c>
      <c r="J31" s="532">
        <f>SUM(J33:J48)</f>
        <v>56721</v>
      </c>
      <c r="K31" s="441">
        <f>SUM(K33:K48)</f>
        <v>56721</v>
      </c>
      <c r="L31" s="133">
        <f>SUM(L33:L48)</f>
        <v>56721</v>
      </c>
    </row>
    <row r="32" spans="1:12" ht="15">
      <c r="A32" s="143">
        <v>223001</v>
      </c>
      <c r="B32" s="21"/>
      <c r="C32" s="21">
        <v>41</v>
      </c>
      <c r="D32" s="491" t="s">
        <v>361</v>
      </c>
      <c r="E32" s="178"/>
      <c r="F32" s="178">
        <v>439</v>
      </c>
      <c r="G32" s="541"/>
      <c r="H32" s="588">
        <v>650</v>
      </c>
      <c r="I32" s="588">
        <v>650</v>
      </c>
      <c r="J32" s="540">
        <v>700</v>
      </c>
      <c r="K32" s="404">
        <v>700</v>
      </c>
      <c r="L32" s="178">
        <v>700</v>
      </c>
    </row>
    <row r="33" spans="1:12" ht="15">
      <c r="A33" s="134">
        <v>223001</v>
      </c>
      <c r="B33" s="7">
        <v>1</v>
      </c>
      <c r="C33" s="7">
        <v>41</v>
      </c>
      <c r="D33" s="504" t="s">
        <v>27</v>
      </c>
      <c r="E33" s="135">
        <v>1926</v>
      </c>
      <c r="F33" s="135">
        <v>2308</v>
      </c>
      <c r="G33" s="418">
        <v>1800</v>
      </c>
      <c r="H33" s="501">
        <v>3000</v>
      </c>
      <c r="I33" s="501">
        <v>3000</v>
      </c>
      <c r="J33" s="476">
        <v>3000</v>
      </c>
      <c r="K33" s="444">
        <v>3000</v>
      </c>
      <c r="L33" s="183">
        <v>3000</v>
      </c>
    </row>
    <row r="34" spans="1:12" ht="15">
      <c r="A34" s="136">
        <v>223001</v>
      </c>
      <c r="B34" s="9">
        <v>2</v>
      </c>
      <c r="C34" s="9">
        <v>41</v>
      </c>
      <c r="D34" s="246" t="s">
        <v>28</v>
      </c>
      <c r="E34" s="137">
        <v>308</v>
      </c>
      <c r="F34" s="137">
        <v>312</v>
      </c>
      <c r="G34" s="394">
        <v>500</v>
      </c>
      <c r="H34" s="205">
        <v>500</v>
      </c>
      <c r="I34" s="205">
        <v>500</v>
      </c>
      <c r="J34" s="396">
        <v>500</v>
      </c>
      <c r="K34" s="405">
        <v>500</v>
      </c>
      <c r="L34" s="168">
        <v>500</v>
      </c>
    </row>
    <row r="35" spans="1:12" ht="15">
      <c r="A35" s="136">
        <v>223001</v>
      </c>
      <c r="B35" s="9">
        <v>3</v>
      </c>
      <c r="C35" s="9">
        <v>41</v>
      </c>
      <c r="D35" s="246" t="s">
        <v>29</v>
      </c>
      <c r="E35" s="137">
        <v>4287</v>
      </c>
      <c r="F35" s="137">
        <v>3615</v>
      </c>
      <c r="G35" s="394">
        <v>3000</v>
      </c>
      <c r="H35" s="205">
        <v>3600</v>
      </c>
      <c r="I35" s="205">
        <v>3600</v>
      </c>
      <c r="J35" s="396">
        <v>4000</v>
      </c>
      <c r="K35" s="405">
        <v>4000</v>
      </c>
      <c r="L35" s="168">
        <v>4000</v>
      </c>
    </row>
    <row r="36" spans="1:12" ht="15">
      <c r="A36" s="136">
        <v>223001</v>
      </c>
      <c r="B36" s="9">
        <v>4</v>
      </c>
      <c r="C36" s="9">
        <v>41</v>
      </c>
      <c r="D36" s="246" t="s">
        <v>30</v>
      </c>
      <c r="E36" s="405">
        <v>864</v>
      </c>
      <c r="F36" s="168">
        <v>878</v>
      </c>
      <c r="G36" s="394">
        <v>1000</v>
      </c>
      <c r="H36" s="205">
        <v>1050</v>
      </c>
      <c r="I36" s="205">
        <v>1050</v>
      </c>
      <c r="J36" s="396">
        <v>1200</v>
      </c>
      <c r="K36" s="405">
        <v>1200</v>
      </c>
      <c r="L36" s="168">
        <v>1200</v>
      </c>
    </row>
    <row r="37" spans="1:12" ht="15">
      <c r="A37" s="136">
        <v>223001</v>
      </c>
      <c r="B37" s="9">
        <v>5</v>
      </c>
      <c r="C37" s="9">
        <v>41</v>
      </c>
      <c r="D37" s="246" t="s">
        <v>31</v>
      </c>
      <c r="E37" s="444"/>
      <c r="F37" s="80">
        <v>4</v>
      </c>
      <c r="G37" s="394">
        <v>5</v>
      </c>
      <c r="H37" s="205">
        <v>5</v>
      </c>
      <c r="I37" s="205">
        <v>5</v>
      </c>
      <c r="J37" s="396">
        <v>5</v>
      </c>
      <c r="K37" s="405">
        <v>5</v>
      </c>
      <c r="L37" s="168">
        <v>5</v>
      </c>
    </row>
    <row r="38" spans="1:12" ht="15">
      <c r="A38" s="136">
        <v>223001</v>
      </c>
      <c r="B38" s="9">
        <v>6</v>
      </c>
      <c r="C38" s="9">
        <v>41</v>
      </c>
      <c r="D38" s="246" t="s">
        <v>32</v>
      </c>
      <c r="E38" s="405">
        <v>96</v>
      </c>
      <c r="F38" s="45">
        <v>173</v>
      </c>
      <c r="G38" s="394">
        <v>166</v>
      </c>
      <c r="H38" s="205">
        <v>166</v>
      </c>
      <c r="I38" s="205">
        <v>166</v>
      </c>
      <c r="J38" s="396">
        <v>166</v>
      </c>
      <c r="K38" s="405">
        <v>166</v>
      </c>
      <c r="L38" s="168">
        <v>166</v>
      </c>
    </row>
    <row r="39" spans="1:12" ht="15">
      <c r="A39" s="136">
        <v>223001</v>
      </c>
      <c r="B39" s="9">
        <v>8</v>
      </c>
      <c r="C39" s="9">
        <v>41</v>
      </c>
      <c r="D39" s="246" t="s">
        <v>35</v>
      </c>
      <c r="E39" s="405">
        <v>401</v>
      </c>
      <c r="F39" s="45">
        <v>531</v>
      </c>
      <c r="G39" s="394">
        <v>600</v>
      </c>
      <c r="H39" s="205">
        <v>600</v>
      </c>
      <c r="I39" s="205">
        <v>600</v>
      </c>
      <c r="J39" s="396">
        <v>600</v>
      </c>
      <c r="K39" s="405">
        <v>600</v>
      </c>
      <c r="L39" s="168">
        <v>600</v>
      </c>
    </row>
    <row r="40" spans="1:12" ht="15">
      <c r="A40" s="136">
        <v>223001</v>
      </c>
      <c r="B40" s="9">
        <v>9</v>
      </c>
      <c r="C40" s="9">
        <v>41</v>
      </c>
      <c r="D40" s="246" t="s">
        <v>331</v>
      </c>
      <c r="E40" s="405">
        <v>2009</v>
      </c>
      <c r="F40" s="45">
        <v>2049</v>
      </c>
      <c r="G40" s="394">
        <v>1700</v>
      </c>
      <c r="H40" s="205">
        <v>1700</v>
      </c>
      <c r="I40" s="205">
        <v>1700</v>
      </c>
      <c r="J40" s="396">
        <v>1700</v>
      </c>
      <c r="K40" s="405">
        <v>1700</v>
      </c>
      <c r="L40" s="168">
        <v>1700</v>
      </c>
    </row>
    <row r="41" spans="1:12" ht="15">
      <c r="A41" s="134">
        <v>223001</v>
      </c>
      <c r="B41" s="7">
        <v>10</v>
      </c>
      <c r="C41" s="7">
        <v>41</v>
      </c>
      <c r="D41" s="246" t="s">
        <v>34</v>
      </c>
      <c r="E41" s="405">
        <v>2155</v>
      </c>
      <c r="F41" s="45">
        <v>1877</v>
      </c>
      <c r="G41" s="394">
        <v>3500</v>
      </c>
      <c r="H41" s="205">
        <v>6500</v>
      </c>
      <c r="I41" s="205">
        <v>6500</v>
      </c>
      <c r="J41" s="695">
        <v>4000</v>
      </c>
      <c r="K41" s="695">
        <v>4000</v>
      </c>
      <c r="L41" s="696">
        <v>4000</v>
      </c>
    </row>
    <row r="42" spans="1:12" ht="15">
      <c r="A42" s="136">
        <v>223001</v>
      </c>
      <c r="B42" s="9">
        <v>11</v>
      </c>
      <c r="C42" s="9">
        <v>41</v>
      </c>
      <c r="D42" s="246" t="s">
        <v>321</v>
      </c>
      <c r="E42" s="405">
        <v>72</v>
      </c>
      <c r="F42" s="45">
        <v>170</v>
      </c>
      <c r="G42" s="394">
        <v>1500</v>
      </c>
      <c r="H42" s="205">
        <v>1500</v>
      </c>
      <c r="I42" s="205">
        <v>1500</v>
      </c>
      <c r="J42" s="396">
        <v>1500</v>
      </c>
      <c r="K42" s="405">
        <v>1500</v>
      </c>
      <c r="L42" s="168">
        <v>1500</v>
      </c>
    </row>
    <row r="43" spans="1:12" ht="15">
      <c r="A43" s="136">
        <v>223001</v>
      </c>
      <c r="B43" s="9">
        <v>12</v>
      </c>
      <c r="C43" s="9">
        <v>41</v>
      </c>
      <c r="D43" s="246" t="s">
        <v>379</v>
      </c>
      <c r="E43" s="405"/>
      <c r="F43" s="45"/>
      <c r="G43" s="394">
        <v>50</v>
      </c>
      <c r="H43" s="205">
        <v>50</v>
      </c>
      <c r="I43" s="205">
        <v>50</v>
      </c>
      <c r="J43" s="396">
        <v>50</v>
      </c>
      <c r="K43" s="405">
        <v>50</v>
      </c>
      <c r="L43" s="168">
        <v>50</v>
      </c>
    </row>
    <row r="44" spans="1:12" s="255" customFormat="1" ht="15">
      <c r="A44" s="145">
        <v>223002</v>
      </c>
      <c r="B44" s="14"/>
      <c r="C44" s="585" t="s">
        <v>402</v>
      </c>
      <c r="D44" s="376" t="s">
        <v>424</v>
      </c>
      <c r="E44" s="405">
        <v>1615</v>
      </c>
      <c r="F44" s="45">
        <v>6662</v>
      </c>
      <c r="G44" s="394">
        <v>9000</v>
      </c>
      <c r="H44" s="205">
        <v>9000</v>
      </c>
      <c r="I44" s="205">
        <v>9000</v>
      </c>
      <c r="J44" s="396">
        <v>9000</v>
      </c>
      <c r="K44" s="396">
        <v>9000</v>
      </c>
      <c r="L44" s="452">
        <v>9000</v>
      </c>
    </row>
    <row r="45" spans="1:12" ht="13.5" customHeight="1">
      <c r="A45" s="136">
        <v>223002</v>
      </c>
      <c r="B45" s="9">
        <v>16</v>
      </c>
      <c r="C45" s="9">
        <v>41</v>
      </c>
      <c r="D45" s="246" t="s">
        <v>33</v>
      </c>
      <c r="E45" s="405">
        <v>2287</v>
      </c>
      <c r="F45" s="45"/>
      <c r="G45" s="394"/>
      <c r="H45" s="205"/>
      <c r="I45" s="205"/>
      <c r="J45" s="396"/>
      <c r="K45" s="405"/>
      <c r="L45" s="168"/>
    </row>
    <row r="46" spans="1:12" ht="15" customHeight="1">
      <c r="A46" s="136">
        <v>223003</v>
      </c>
      <c r="B46" s="9"/>
      <c r="C46" s="9">
        <v>41</v>
      </c>
      <c r="D46" s="246" t="s">
        <v>376</v>
      </c>
      <c r="E46" s="405">
        <v>8435</v>
      </c>
      <c r="F46" s="45"/>
      <c r="G46" s="394">
        <v>8000</v>
      </c>
      <c r="H46" s="205">
        <v>4500</v>
      </c>
      <c r="I46" s="205">
        <v>4500</v>
      </c>
      <c r="J46" s="396">
        <v>1000</v>
      </c>
      <c r="K46" s="405">
        <v>1000</v>
      </c>
      <c r="L46" s="168">
        <v>1000</v>
      </c>
    </row>
    <row r="47" spans="1:12" ht="13.5" customHeight="1">
      <c r="A47" s="136">
        <v>223002</v>
      </c>
      <c r="B47" s="9">
        <v>16</v>
      </c>
      <c r="C47" s="586" t="s">
        <v>402</v>
      </c>
      <c r="D47" s="246" t="s">
        <v>33</v>
      </c>
      <c r="E47" s="405">
        <v>3675</v>
      </c>
      <c r="F47" s="45">
        <v>7941</v>
      </c>
      <c r="G47" s="394"/>
      <c r="H47" s="205"/>
      <c r="I47" s="315"/>
      <c r="J47" s="396"/>
      <c r="K47" s="405"/>
      <c r="L47" s="168"/>
    </row>
    <row r="48" spans="1:12" ht="14.25" customHeight="1">
      <c r="A48" s="136">
        <v>223003</v>
      </c>
      <c r="B48" s="9"/>
      <c r="C48" s="586" t="s">
        <v>402</v>
      </c>
      <c r="D48" s="246" t="s">
        <v>368</v>
      </c>
      <c r="E48" s="405">
        <v>25291</v>
      </c>
      <c r="F48" s="45">
        <v>32945</v>
      </c>
      <c r="G48" s="394">
        <v>25000</v>
      </c>
      <c r="H48" s="205">
        <v>28500</v>
      </c>
      <c r="I48" s="315">
        <v>28500</v>
      </c>
      <c r="J48" s="396">
        <v>30000</v>
      </c>
      <c r="K48" s="405">
        <v>30000</v>
      </c>
      <c r="L48" s="168">
        <v>30000</v>
      </c>
    </row>
    <row r="49" spans="1:12" s="255" customFormat="1" ht="14.25" customHeight="1">
      <c r="A49" s="155">
        <v>290</v>
      </c>
      <c r="B49" s="3"/>
      <c r="C49" s="3"/>
      <c r="D49" s="529" t="s">
        <v>36</v>
      </c>
      <c r="E49" s="441">
        <f>SUM(E51:E55)</f>
        <v>773</v>
      </c>
      <c r="F49" s="5">
        <f>SUM(F50:F55)</f>
        <v>4499</v>
      </c>
      <c r="G49" s="530">
        <v>1200</v>
      </c>
      <c r="H49" s="542">
        <f>SUM(H50:H55)</f>
        <v>4200</v>
      </c>
      <c r="I49" s="542">
        <f>SUM(I50:I55)</f>
        <v>4200</v>
      </c>
      <c r="J49" s="532">
        <f>SUM(J52:J55)</f>
        <v>4200</v>
      </c>
      <c r="K49" s="441">
        <f>SUM(K52:K55)</f>
        <v>4200</v>
      </c>
      <c r="L49" s="441">
        <f>SUM(L52:L55)</f>
        <v>4200</v>
      </c>
    </row>
    <row r="50" spans="1:12" ht="12.75" customHeight="1">
      <c r="A50" s="145">
        <v>292006</v>
      </c>
      <c r="B50" s="14"/>
      <c r="C50" s="585" t="s">
        <v>430</v>
      </c>
      <c r="D50" s="376" t="s">
        <v>431</v>
      </c>
      <c r="E50" s="439"/>
      <c r="F50" s="35">
        <v>700</v>
      </c>
      <c r="G50" s="418"/>
      <c r="H50" s="427"/>
      <c r="I50" s="427"/>
      <c r="J50" s="460"/>
      <c r="K50" s="439"/>
      <c r="L50" s="439"/>
    </row>
    <row r="51" spans="1:12" ht="15.75" customHeight="1">
      <c r="A51" s="136">
        <v>292006</v>
      </c>
      <c r="B51" s="9"/>
      <c r="C51" s="9">
        <v>41</v>
      </c>
      <c r="D51" s="246" t="s">
        <v>405</v>
      </c>
      <c r="E51" s="405">
        <v>373</v>
      </c>
      <c r="F51" s="45">
        <v>224</v>
      </c>
      <c r="G51" s="418"/>
      <c r="H51" s="427"/>
      <c r="I51" s="427"/>
      <c r="J51" s="396"/>
      <c r="K51" s="405"/>
      <c r="L51" s="405"/>
    </row>
    <row r="52" spans="1:12" ht="17.25" customHeight="1">
      <c r="A52" s="134">
        <v>292017</v>
      </c>
      <c r="B52" s="7"/>
      <c r="C52" s="590" t="s">
        <v>401</v>
      </c>
      <c r="D52" s="504" t="s">
        <v>362</v>
      </c>
      <c r="E52" s="444">
        <v>288</v>
      </c>
      <c r="F52" s="80">
        <v>332</v>
      </c>
      <c r="G52" s="418">
        <v>200</v>
      </c>
      <c r="H52" s="427">
        <v>200</v>
      </c>
      <c r="I52" s="427">
        <v>200</v>
      </c>
      <c r="J52" s="476">
        <v>200</v>
      </c>
      <c r="K52" s="444">
        <v>200</v>
      </c>
      <c r="L52" s="183">
        <v>200</v>
      </c>
    </row>
    <row r="53" spans="1:12" ht="15">
      <c r="A53" s="136">
        <v>292008</v>
      </c>
      <c r="B53" s="9"/>
      <c r="C53" s="9">
        <v>41</v>
      </c>
      <c r="D53" s="246" t="s">
        <v>310</v>
      </c>
      <c r="E53" s="405">
        <v>112</v>
      </c>
      <c r="F53" s="45">
        <v>78</v>
      </c>
      <c r="G53" s="394">
        <v>1000</v>
      </c>
      <c r="H53" s="397">
        <v>1000</v>
      </c>
      <c r="I53" s="397">
        <v>1000</v>
      </c>
      <c r="J53" s="476">
        <v>1000</v>
      </c>
      <c r="K53" s="405">
        <v>1000</v>
      </c>
      <c r="L53" s="168">
        <v>1000</v>
      </c>
    </row>
    <row r="54" spans="1:12" s="255" customFormat="1" ht="15">
      <c r="A54" s="134">
        <v>292027</v>
      </c>
      <c r="B54" s="9"/>
      <c r="C54" s="587">
        <v>41</v>
      </c>
      <c r="D54" s="246" t="s">
        <v>448</v>
      </c>
      <c r="E54" s="405"/>
      <c r="F54" s="45"/>
      <c r="G54" s="418"/>
      <c r="H54" s="427">
        <v>3000</v>
      </c>
      <c r="I54" s="427">
        <v>3000</v>
      </c>
      <c r="J54" s="396">
        <v>3000</v>
      </c>
      <c r="K54" s="405">
        <v>3000</v>
      </c>
      <c r="L54" s="168">
        <v>3000</v>
      </c>
    </row>
    <row r="55" spans="1:12" ht="15.75" thickBot="1">
      <c r="A55" s="134">
        <v>292027</v>
      </c>
      <c r="B55" s="9">
        <v>1</v>
      </c>
      <c r="C55" s="9">
        <v>41</v>
      </c>
      <c r="D55" s="246" t="s">
        <v>37</v>
      </c>
      <c r="E55" s="405"/>
      <c r="F55" s="45">
        <v>3165</v>
      </c>
      <c r="G55" s="134"/>
      <c r="H55" s="6"/>
      <c r="I55" s="6"/>
      <c r="J55" s="396"/>
      <c r="K55" s="405"/>
      <c r="L55" s="168"/>
    </row>
    <row r="56" spans="1:12" ht="15.75" thickBot="1">
      <c r="A56" s="63">
        <v>300</v>
      </c>
      <c r="B56" s="16"/>
      <c r="C56" s="16"/>
      <c r="D56" s="537" t="s">
        <v>38</v>
      </c>
      <c r="E56" s="28">
        <f aca="true" t="shared" si="5" ref="E56:J56">SUM(E57:E85)</f>
        <v>768372</v>
      </c>
      <c r="F56" s="64">
        <f t="shared" si="5"/>
        <v>626787</v>
      </c>
      <c r="G56" s="63">
        <f t="shared" si="5"/>
        <v>634170</v>
      </c>
      <c r="H56" s="64">
        <f t="shared" si="5"/>
        <v>906029</v>
      </c>
      <c r="I56" s="64">
        <f t="shared" si="5"/>
        <v>904829</v>
      </c>
      <c r="J56" s="538">
        <f t="shared" si="5"/>
        <v>885780</v>
      </c>
      <c r="K56" s="28">
        <f>SUM(K57:K77)</f>
        <v>813180</v>
      </c>
      <c r="L56" s="53">
        <f>SUM(L57:L77)</f>
        <v>810680</v>
      </c>
    </row>
    <row r="57" spans="1:12" ht="15">
      <c r="A57" s="147">
        <v>311000</v>
      </c>
      <c r="B57" s="30">
        <v>1</v>
      </c>
      <c r="C57" s="30">
        <v>71</v>
      </c>
      <c r="D57" s="543" t="s">
        <v>39</v>
      </c>
      <c r="E57" s="474">
        <v>14334</v>
      </c>
      <c r="F57" s="332">
        <v>1500</v>
      </c>
      <c r="G57" s="147">
        <v>1500</v>
      </c>
      <c r="H57" s="29">
        <v>1500</v>
      </c>
      <c r="I57" s="29">
        <v>1500</v>
      </c>
      <c r="J57" s="544">
        <v>3500</v>
      </c>
      <c r="K57" s="474">
        <v>1500</v>
      </c>
      <c r="L57" s="377">
        <v>1500</v>
      </c>
    </row>
    <row r="58" spans="1:12" ht="15">
      <c r="A58" s="134">
        <v>312001</v>
      </c>
      <c r="B58" s="7">
        <v>1</v>
      </c>
      <c r="C58" s="7">
        <v>111</v>
      </c>
      <c r="D58" s="504" t="s">
        <v>40</v>
      </c>
      <c r="E58" s="444">
        <v>517568</v>
      </c>
      <c r="F58" s="80">
        <v>524072</v>
      </c>
      <c r="G58" s="134">
        <v>594000</v>
      </c>
      <c r="H58" s="6">
        <v>649689</v>
      </c>
      <c r="I58" s="6">
        <v>649689</v>
      </c>
      <c r="J58" s="476">
        <v>700000</v>
      </c>
      <c r="K58" s="444">
        <v>700000</v>
      </c>
      <c r="L58" s="183">
        <v>700000</v>
      </c>
    </row>
    <row r="59" spans="1:12" s="255" customFormat="1" ht="15">
      <c r="A59" s="136">
        <v>312001</v>
      </c>
      <c r="B59" s="7">
        <v>1</v>
      </c>
      <c r="C59" s="7" t="s">
        <v>445</v>
      </c>
      <c r="D59" s="504" t="s">
        <v>40</v>
      </c>
      <c r="E59" s="444"/>
      <c r="F59" s="80">
        <v>4356</v>
      </c>
      <c r="G59" s="134"/>
      <c r="H59" s="6"/>
      <c r="I59" s="6"/>
      <c r="J59" s="476"/>
      <c r="K59" s="444"/>
      <c r="L59" s="183"/>
    </row>
    <row r="60" spans="1:12" ht="15">
      <c r="A60" s="134">
        <v>312001</v>
      </c>
      <c r="B60" s="7">
        <v>2</v>
      </c>
      <c r="C60" s="7">
        <v>111</v>
      </c>
      <c r="D60" s="504" t="s">
        <v>345</v>
      </c>
      <c r="E60" s="405">
        <v>3464</v>
      </c>
      <c r="F60" s="45">
        <v>3452</v>
      </c>
      <c r="G60" s="136">
        <v>3500</v>
      </c>
      <c r="H60" s="8">
        <v>3890</v>
      </c>
      <c r="I60" s="8">
        <v>3890</v>
      </c>
      <c r="J60" s="396">
        <v>3900</v>
      </c>
      <c r="K60" s="405">
        <v>3900</v>
      </c>
      <c r="L60" s="168">
        <v>3900</v>
      </c>
    </row>
    <row r="61" spans="1:12" s="255" customFormat="1" ht="15">
      <c r="A61" s="136">
        <v>312001</v>
      </c>
      <c r="B61" s="7">
        <v>3</v>
      </c>
      <c r="C61" s="7">
        <v>111</v>
      </c>
      <c r="D61" s="504" t="s">
        <v>406</v>
      </c>
      <c r="E61" s="405">
        <v>394</v>
      </c>
      <c r="F61" s="45">
        <v>169</v>
      </c>
      <c r="G61" s="136"/>
      <c r="H61" s="8"/>
      <c r="I61" s="8"/>
      <c r="J61" s="396"/>
      <c r="K61" s="405"/>
      <c r="L61" s="168"/>
    </row>
    <row r="62" spans="1:12" ht="15">
      <c r="A62" s="134">
        <v>312001</v>
      </c>
      <c r="B62" s="7">
        <v>4</v>
      </c>
      <c r="C62" s="7">
        <v>111</v>
      </c>
      <c r="D62" s="504" t="s">
        <v>332</v>
      </c>
      <c r="E62" s="405"/>
      <c r="F62" s="45">
        <v>2629</v>
      </c>
      <c r="G62" s="136"/>
      <c r="H62" s="8">
        <v>6300</v>
      </c>
      <c r="I62" s="8">
        <v>6300</v>
      </c>
      <c r="J62" s="396"/>
      <c r="K62" s="405"/>
      <c r="L62" s="168"/>
    </row>
    <row r="63" spans="1:12" ht="15">
      <c r="A63" s="136">
        <v>312001</v>
      </c>
      <c r="B63" s="9">
        <v>5</v>
      </c>
      <c r="C63" s="9">
        <v>111</v>
      </c>
      <c r="D63" s="246" t="s">
        <v>41</v>
      </c>
      <c r="E63" s="405">
        <v>37412</v>
      </c>
      <c r="F63" s="45">
        <v>4529</v>
      </c>
      <c r="G63" s="136">
        <v>4000</v>
      </c>
      <c r="H63" s="8">
        <v>51190</v>
      </c>
      <c r="I63" s="8">
        <v>51190</v>
      </c>
      <c r="J63" s="396">
        <v>74000</v>
      </c>
      <c r="K63" s="405">
        <v>74000</v>
      </c>
      <c r="L63" s="168">
        <v>74000</v>
      </c>
    </row>
    <row r="64" spans="1:12" ht="15">
      <c r="A64" s="145">
        <v>312001</v>
      </c>
      <c r="B64" s="14">
        <v>6</v>
      </c>
      <c r="C64" s="14">
        <v>111</v>
      </c>
      <c r="D64" s="376" t="s">
        <v>346</v>
      </c>
      <c r="E64" s="405">
        <v>254</v>
      </c>
      <c r="F64" s="45">
        <v>258</v>
      </c>
      <c r="G64" s="136">
        <v>260</v>
      </c>
      <c r="H64" s="8">
        <v>280</v>
      </c>
      <c r="I64" s="8">
        <v>280</v>
      </c>
      <c r="J64" s="396">
        <v>280</v>
      </c>
      <c r="K64" s="405">
        <v>280</v>
      </c>
      <c r="L64" s="168">
        <v>280</v>
      </c>
    </row>
    <row r="65" spans="1:12" ht="15" customHeight="1">
      <c r="A65" s="136">
        <v>312001</v>
      </c>
      <c r="B65" s="9">
        <v>7</v>
      </c>
      <c r="C65" s="9">
        <v>111</v>
      </c>
      <c r="D65" s="246" t="s">
        <v>42</v>
      </c>
      <c r="E65" s="405">
        <v>66</v>
      </c>
      <c r="F65" s="45"/>
      <c r="G65" s="136">
        <v>200</v>
      </c>
      <c r="H65" s="8">
        <v>200</v>
      </c>
      <c r="I65" s="8"/>
      <c r="J65" s="396"/>
      <c r="K65" s="405"/>
      <c r="L65" s="168"/>
    </row>
    <row r="66" spans="1:12" ht="15">
      <c r="A66" s="136">
        <v>312001</v>
      </c>
      <c r="B66" s="9">
        <v>8</v>
      </c>
      <c r="C66" s="9">
        <v>111</v>
      </c>
      <c r="D66" s="246" t="s">
        <v>423</v>
      </c>
      <c r="E66" s="405">
        <v>11000</v>
      </c>
      <c r="F66" s="45">
        <v>5959</v>
      </c>
      <c r="G66" s="136"/>
      <c r="H66" s="8"/>
      <c r="I66" s="8"/>
      <c r="J66" s="396"/>
      <c r="K66" s="405"/>
      <c r="L66" s="168"/>
    </row>
    <row r="67" spans="1:12" ht="14.25" customHeight="1">
      <c r="A67" s="136">
        <v>312001</v>
      </c>
      <c r="B67" s="32">
        <v>9</v>
      </c>
      <c r="C67" s="9">
        <v>111</v>
      </c>
      <c r="D67" s="246" t="s">
        <v>43</v>
      </c>
      <c r="E67" s="405">
        <v>5590</v>
      </c>
      <c r="F67" s="45">
        <v>5745</v>
      </c>
      <c r="G67" s="136">
        <v>5500</v>
      </c>
      <c r="H67" s="8">
        <v>5500</v>
      </c>
      <c r="I67" s="8">
        <v>5500</v>
      </c>
      <c r="J67" s="396">
        <v>5500</v>
      </c>
      <c r="K67" s="405">
        <v>5500</v>
      </c>
      <c r="L67" s="168">
        <v>5500</v>
      </c>
    </row>
    <row r="68" spans="1:12" ht="15.75" customHeight="1">
      <c r="A68" s="136">
        <v>312001</v>
      </c>
      <c r="B68" s="32">
        <v>10</v>
      </c>
      <c r="C68" s="9">
        <v>111</v>
      </c>
      <c r="D68" s="257" t="s">
        <v>432</v>
      </c>
      <c r="E68" s="405">
        <v>5152</v>
      </c>
      <c r="F68" s="45">
        <v>7259</v>
      </c>
      <c r="G68" s="136"/>
      <c r="H68" s="8">
        <v>4000</v>
      </c>
      <c r="I68" s="8">
        <v>3000</v>
      </c>
      <c r="J68" s="396">
        <v>3000</v>
      </c>
      <c r="K68" s="405">
        <v>5000</v>
      </c>
      <c r="L68" s="168">
        <v>2500</v>
      </c>
    </row>
    <row r="69" spans="1:12" ht="15">
      <c r="A69" s="136">
        <v>312001</v>
      </c>
      <c r="B69" s="32">
        <v>11</v>
      </c>
      <c r="C69" s="9">
        <v>111</v>
      </c>
      <c r="D69" s="257" t="s">
        <v>44</v>
      </c>
      <c r="E69" s="405">
        <v>304</v>
      </c>
      <c r="F69" s="45">
        <v>281</v>
      </c>
      <c r="G69" s="136">
        <v>310</v>
      </c>
      <c r="H69" s="8">
        <v>310</v>
      </c>
      <c r="I69" s="8">
        <v>310</v>
      </c>
      <c r="J69" s="396"/>
      <c r="K69" s="405"/>
      <c r="L69" s="168"/>
    </row>
    <row r="70" spans="1:12" s="255" customFormat="1" ht="15">
      <c r="A70" s="134">
        <v>312001</v>
      </c>
      <c r="B70" s="32">
        <v>12</v>
      </c>
      <c r="C70" s="7" t="s">
        <v>446</v>
      </c>
      <c r="D70" s="263" t="s">
        <v>447</v>
      </c>
      <c r="E70" s="444"/>
      <c r="F70" s="80">
        <v>11216</v>
      </c>
      <c r="G70" s="134"/>
      <c r="H70" s="6">
        <v>45780</v>
      </c>
      <c r="I70" s="6">
        <v>45780</v>
      </c>
      <c r="J70" s="476">
        <v>60000</v>
      </c>
      <c r="K70" s="444"/>
      <c r="L70" s="183"/>
    </row>
    <row r="71" spans="1:12" s="255" customFormat="1" ht="15">
      <c r="A71" s="134">
        <v>312001</v>
      </c>
      <c r="B71" s="32">
        <v>13</v>
      </c>
      <c r="C71" s="7" t="s">
        <v>434</v>
      </c>
      <c r="D71" s="246" t="s">
        <v>449</v>
      </c>
      <c r="E71" s="444"/>
      <c r="F71" s="80"/>
      <c r="G71" s="134"/>
      <c r="H71" s="6">
        <v>3400</v>
      </c>
      <c r="I71" s="6">
        <v>3400</v>
      </c>
      <c r="J71" s="476"/>
      <c r="K71" s="444"/>
      <c r="L71" s="183"/>
    </row>
    <row r="72" spans="1:12" s="255" customFormat="1" ht="15">
      <c r="A72" s="134">
        <v>312001</v>
      </c>
      <c r="B72" s="32">
        <v>14</v>
      </c>
      <c r="C72" s="7">
        <v>111</v>
      </c>
      <c r="D72" s="263" t="s">
        <v>45</v>
      </c>
      <c r="E72" s="444">
        <v>11464</v>
      </c>
      <c r="F72" s="80">
        <v>18674</v>
      </c>
      <c r="G72" s="134">
        <v>11000</v>
      </c>
      <c r="H72" s="6">
        <v>23480</v>
      </c>
      <c r="I72" s="6">
        <v>23480</v>
      </c>
      <c r="J72" s="476">
        <v>23000</v>
      </c>
      <c r="K72" s="444">
        <v>23000</v>
      </c>
      <c r="L72" s="183">
        <v>23000</v>
      </c>
    </row>
    <row r="73" spans="1:12" s="255" customFormat="1" ht="15">
      <c r="A73" s="134">
        <v>312001</v>
      </c>
      <c r="B73" s="32">
        <v>15</v>
      </c>
      <c r="C73" s="47">
        <v>111</v>
      </c>
      <c r="D73" s="246" t="s">
        <v>450</v>
      </c>
      <c r="E73" s="444"/>
      <c r="F73" s="128"/>
      <c r="G73" s="136"/>
      <c r="H73" s="8">
        <v>20000</v>
      </c>
      <c r="I73" s="6">
        <v>20000</v>
      </c>
      <c r="J73" s="476"/>
      <c r="K73" s="183"/>
      <c r="L73" s="183"/>
    </row>
    <row r="74" spans="1:12" s="255" customFormat="1" ht="15">
      <c r="A74" s="134">
        <v>312001</v>
      </c>
      <c r="B74" s="32">
        <v>16</v>
      </c>
      <c r="C74" s="47">
        <v>111</v>
      </c>
      <c r="D74" s="246" t="s">
        <v>451</v>
      </c>
      <c r="E74" s="444"/>
      <c r="F74" s="405"/>
      <c r="G74" s="136"/>
      <c r="H74" s="80">
        <v>2000</v>
      </c>
      <c r="I74" s="6">
        <v>2000</v>
      </c>
      <c r="J74" s="476"/>
      <c r="K74" s="183"/>
      <c r="L74" s="183"/>
    </row>
    <row r="75" spans="1:12" s="255" customFormat="1" ht="15">
      <c r="A75" s="134">
        <v>312001</v>
      </c>
      <c r="B75" s="32">
        <v>17</v>
      </c>
      <c r="C75" s="47">
        <v>111</v>
      </c>
      <c r="D75" s="246" t="s">
        <v>452</v>
      </c>
      <c r="E75" s="444"/>
      <c r="F75" s="444"/>
      <c r="G75" s="136"/>
      <c r="H75" s="80">
        <v>350</v>
      </c>
      <c r="I75" s="6">
        <v>350</v>
      </c>
      <c r="J75" s="476"/>
      <c r="K75" s="183"/>
      <c r="L75" s="183"/>
    </row>
    <row r="76" spans="1:12" s="255" customFormat="1" ht="15">
      <c r="A76" s="134">
        <v>312001</v>
      </c>
      <c r="B76" s="32">
        <v>18</v>
      </c>
      <c r="C76" s="47">
        <v>111</v>
      </c>
      <c r="D76" s="246" t="s">
        <v>453</v>
      </c>
      <c r="E76" s="444"/>
      <c r="F76" s="444"/>
      <c r="G76" s="134"/>
      <c r="H76" s="80">
        <v>20900</v>
      </c>
      <c r="I76" s="6">
        <v>20900</v>
      </c>
      <c r="J76" s="476"/>
      <c r="K76" s="183"/>
      <c r="L76" s="183"/>
    </row>
    <row r="77" spans="1:12" ht="15">
      <c r="A77" s="136">
        <v>312001</v>
      </c>
      <c r="B77" s="32">
        <v>19</v>
      </c>
      <c r="C77" s="32">
        <v>111</v>
      </c>
      <c r="D77" s="246" t="s">
        <v>403</v>
      </c>
      <c r="E77" s="405">
        <v>3000</v>
      </c>
      <c r="F77" s="207"/>
      <c r="G77" s="145"/>
      <c r="H77" s="8">
        <v>3000</v>
      </c>
      <c r="I77" s="8">
        <v>3000</v>
      </c>
      <c r="J77" s="396"/>
      <c r="K77" s="168"/>
      <c r="L77" s="168"/>
    </row>
    <row r="78" spans="1:12" ht="12.75" customHeight="1">
      <c r="A78" s="136">
        <v>312001</v>
      </c>
      <c r="B78" s="32">
        <v>21</v>
      </c>
      <c r="C78" s="32">
        <v>111</v>
      </c>
      <c r="D78" s="246" t="s">
        <v>433</v>
      </c>
      <c r="E78" s="405">
        <v>4258</v>
      </c>
      <c r="F78" s="207"/>
      <c r="G78" s="136"/>
      <c r="H78" s="8"/>
      <c r="I78" s="8"/>
      <c r="J78" s="396"/>
      <c r="K78" s="405"/>
      <c r="L78" s="168"/>
    </row>
    <row r="79" spans="1:12" ht="15" customHeight="1">
      <c r="A79" s="136">
        <v>312001</v>
      </c>
      <c r="B79" s="32">
        <v>22</v>
      </c>
      <c r="C79" s="32" t="s">
        <v>434</v>
      </c>
      <c r="D79" s="246" t="s">
        <v>454</v>
      </c>
      <c r="E79" s="405">
        <v>3200</v>
      </c>
      <c r="F79" s="207">
        <v>18633</v>
      </c>
      <c r="G79" s="136">
        <v>9200</v>
      </c>
      <c r="H79" s="8">
        <v>16560</v>
      </c>
      <c r="I79" s="8">
        <v>16560</v>
      </c>
      <c r="J79" s="396">
        <v>12600</v>
      </c>
      <c r="K79" s="405"/>
      <c r="L79" s="168"/>
    </row>
    <row r="80" spans="1:12" s="255" customFormat="1" ht="15" customHeight="1">
      <c r="A80" s="136">
        <v>312001</v>
      </c>
      <c r="B80" s="32">
        <v>23</v>
      </c>
      <c r="C80" s="32" t="s">
        <v>435</v>
      </c>
      <c r="D80" s="246" t="s">
        <v>436</v>
      </c>
      <c r="E80" s="405"/>
      <c r="F80" s="207">
        <v>14326</v>
      </c>
      <c r="G80" s="136">
        <v>4700</v>
      </c>
      <c r="H80" s="8">
        <v>17900</v>
      </c>
      <c r="I80" s="8">
        <v>17900</v>
      </c>
      <c r="J80" s="396"/>
      <c r="K80" s="405"/>
      <c r="L80" s="168"/>
    </row>
    <row r="81" spans="1:12" s="255" customFormat="1" ht="15" customHeight="1">
      <c r="A81" s="136">
        <v>312001</v>
      </c>
      <c r="B81" s="32">
        <v>24</v>
      </c>
      <c r="C81" s="32">
        <v>111</v>
      </c>
      <c r="D81" s="246" t="s">
        <v>437</v>
      </c>
      <c r="E81" s="405">
        <v>80000</v>
      </c>
      <c r="F81" s="207"/>
      <c r="G81" s="136"/>
      <c r="H81" s="8"/>
      <c r="I81" s="8"/>
      <c r="J81" s="396"/>
      <c r="K81" s="405"/>
      <c r="L81" s="168"/>
    </row>
    <row r="82" spans="1:12" ht="14.25" customHeight="1">
      <c r="A82" s="136">
        <v>312001</v>
      </c>
      <c r="B82" s="32">
        <v>25</v>
      </c>
      <c r="C82" s="32" t="s">
        <v>455</v>
      </c>
      <c r="D82" s="246" t="s">
        <v>456</v>
      </c>
      <c r="E82" s="405"/>
      <c r="F82" s="207"/>
      <c r="G82" s="136"/>
      <c r="H82" s="8">
        <v>20800</v>
      </c>
      <c r="I82" s="8">
        <v>20800</v>
      </c>
      <c r="J82" s="396"/>
      <c r="K82" s="405"/>
      <c r="L82" s="168"/>
    </row>
    <row r="83" spans="1:12" ht="13.5" customHeight="1">
      <c r="A83" s="136">
        <v>312001</v>
      </c>
      <c r="B83" s="32">
        <v>50</v>
      </c>
      <c r="C83" s="32">
        <v>111</v>
      </c>
      <c r="D83" s="246" t="s">
        <v>438</v>
      </c>
      <c r="E83" s="405">
        <v>68410</v>
      </c>
      <c r="F83" s="207"/>
      <c r="G83" s="136"/>
      <c r="H83" s="8"/>
      <c r="I83" s="8"/>
      <c r="J83" s="396"/>
      <c r="K83" s="405"/>
      <c r="L83" s="168"/>
    </row>
    <row r="84" spans="1:12" s="255" customFormat="1" ht="13.5" customHeight="1">
      <c r="A84" s="136">
        <v>312011</v>
      </c>
      <c r="B84" s="9">
        <v>2</v>
      </c>
      <c r="C84" s="9">
        <v>111</v>
      </c>
      <c r="D84" s="257" t="s">
        <v>457</v>
      </c>
      <c r="E84" s="405"/>
      <c r="F84" s="207"/>
      <c r="G84" s="136"/>
      <c r="H84" s="8">
        <v>1400</v>
      </c>
      <c r="I84" s="8">
        <v>1400</v>
      </c>
      <c r="J84" s="396"/>
      <c r="K84" s="405"/>
      <c r="L84" s="168"/>
    </row>
    <row r="85" spans="1:12" ht="15.75" thickBot="1">
      <c r="A85" s="159">
        <v>312011</v>
      </c>
      <c r="B85" s="26"/>
      <c r="C85" s="26">
        <v>111</v>
      </c>
      <c r="D85" s="306" t="s">
        <v>422</v>
      </c>
      <c r="E85" s="457">
        <v>2502</v>
      </c>
      <c r="F85" s="545">
        <v>3729</v>
      </c>
      <c r="G85" s="145"/>
      <c r="H85" s="12">
        <v>7600</v>
      </c>
      <c r="I85" s="12">
        <v>7600</v>
      </c>
      <c r="J85" s="546"/>
      <c r="K85" s="457"/>
      <c r="L85" s="179"/>
    </row>
    <row r="86" spans="1:12" s="255" customFormat="1" ht="15.75" thickBot="1">
      <c r="A86" s="547"/>
      <c r="B86" s="548"/>
      <c r="C86" s="506"/>
      <c r="D86" s="410" t="s">
        <v>386</v>
      </c>
      <c r="E86" s="411">
        <v>53382</v>
      </c>
      <c r="F86" s="411">
        <v>75758</v>
      </c>
      <c r="G86" s="412">
        <v>102648</v>
      </c>
      <c r="H86" s="549">
        <v>104016</v>
      </c>
      <c r="I86" s="550">
        <v>104016</v>
      </c>
      <c r="J86" s="551">
        <v>119940</v>
      </c>
      <c r="K86" s="223">
        <v>119940</v>
      </c>
      <c r="L86" s="223">
        <v>119940</v>
      </c>
    </row>
    <row r="87" spans="1:12" ht="15.75" thickBot="1">
      <c r="A87" s="552"/>
      <c r="B87" s="552"/>
      <c r="C87" s="552"/>
      <c r="D87" s="553" t="s">
        <v>46</v>
      </c>
      <c r="E87" s="414">
        <f aca="true" t="shared" si="6" ref="E87:L87">E56+E17+E4</f>
        <v>2241746.5700000003</v>
      </c>
      <c r="F87" s="414">
        <f t="shared" si="6"/>
        <v>2266163</v>
      </c>
      <c r="G87" s="502">
        <f t="shared" si="6"/>
        <v>2126404</v>
      </c>
      <c r="H87" s="416">
        <f t="shared" si="6"/>
        <v>2598513</v>
      </c>
      <c r="I87" s="554">
        <f t="shared" si="6"/>
        <v>2597313</v>
      </c>
      <c r="J87" s="413">
        <f t="shared" si="6"/>
        <v>2633965</v>
      </c>
      <c r="K87" s="414">
        <f t="shared" si="6"/>
        <v>2561365</v>
      </c>
      <c r="L87" s="414">
        <f t="shared" si="6"/>
        <v>2558865</v>
      </c>
    </row>
    <row r="88" spans="1:12" ht="15.75" thickBot="1">
      <c r="A88" s="552"/>
      <c r="B88" s="552"/>
      <c r="C88" s="40"/>
      <c r="D88" s="415" t="s">
        <v>387</v>
      </c>
      <c r="E88" s="249">
        <f>E86+E87</f>
        <v>2295128.5700000003</v>
      </c>
      <c r="F88" s="249">
        <f>F86+F87</f>
        <v>2341921</v>
      </c>
      <c r="G88" s="555">
        <f aca="true" t="shared" si="7" ref="G88:L88">G86+G87</f>
        <v>2229052</v>
      </c>
      <c r="H88" s="503">
        <f t="shared" si="7"/>
        <v>2702529</v>
      </c>
      <c r="I88" s="409">
        <f>I86+I87</f>
        <v>2701329</v>
      </c>
      <c r="J88" s="248">
        <f t="shared" si="7"/>
        <v>2753905</v>
      </c>
      <c r="K88" s="248">
        <f t="shared" si="7"/>
        <v>2681305</v>
      </c>
      <c r="L88" s="249">
        <f t="shared" si="7"/>
        <v>2678805</v>
      </c>
    </row>
    <row r="89" spans="1:12" ht="15.75" thickBot="1">
      <c r="A89" s="507"/>
      <c r="B89" s="556"/>
      <c r="C89" s="556"/>
      <c r="D89" s="39"/>
      <c r="E89" s="399"/>
      <c r="F89" s="399"/>
      <c r="G89" s="399"/>
      <c r="H89" s="399"/>
      <c r="I89" s="399"/>
      <c r="J89" s="399"/>
      <c r="K89" s="399"/>
      <c r="L89" s="399"/>
    </row>
    <row r="90" spans="1:12" ht="15.75" thickBot="1">
      <c r="A90" s="557"/>
      <c r="B90" s="558"/>
      <c r="C90" s="236"/>
      <c r="D90" s="56" t="s">
        <v>47</v>
      </c>
      <c r="E90" s="545"/>
      <c r="F90" s="545"/>
      <c r="G90" s="545"/>
      <c r="H90" s="545"/>
      <c r="I90" s="559"/>
      <c r="J90" s="545"/>
      <c r="K90" s="545"/>
      <c r="L90" s="545"/>
    </row>
    <row r="91" spans="1:12" ht="15.75" thickBot="1">
      <c r="A91" s="557"/>
      <c r="B91" s="30"/>
      <c r="C91" s="30"/>
      <c r="D91" s="42" t="s">
        <v>48</v>
      </c>
      <c r="E91" s="43"/>
      <c r="F91" s="43"/>
      <c r="G91" s="43"/>
      <c r="H91" s="43"/>
      <c r="I91" s="514"/>
      <c r="J91" s="43"/>
      <c r="K91" s="43"/>
      <c r="L91" s="43"/>
    </row>
    <row r="92" spans="1:12" s="255" customFormat="1" ht="15">
      <c r="A92" s="147">
        <v>231000</v>
      </c>
      <c r="B92" s="30"/>
      <c r="C92" s="30">
        <v>41</v>
      </c>
      <c r="D92" s="333" t="s">
        <v>439</v>
      </c>
      <c r="E92" s="377">
        <v>5009</v>
      </c>
      <c r="F92" s="377">
        <v>3246</v>
      </c>
      <c r="G92" s="147"/>
      <c r="H92" s="29">
        <v>1600</v>
      </c>
      <c r="I92" s="29">
        <v>1600</v>
      </c>
      <c r="J92" s="493"/>
      <c r="K92" s="474"/>
      <c r="L92" s="510"/>
    </row>
    <row r="93" spans="1:12" s="255" customFormat="1" ht="15">
      <c r="A93" s="134">
        <v>233001</v>
      </c>
      <c r="B93" s="7"/>
      <c r="C93" s="7">
        <v>43</v>
      </c>
      <c r="D93" s="504" t="s">
        <v>49</v>
      </c>
      <c r="E93" s="135"/>
      <c r="F93" s="135"/>
      <c r="G93" s="134"/>
      <c r="H93" s="6"/>
      <c r="I93" s="6"/>
      <c r="J93" s="405"/>
      <c r="K93" s="444"/>
      <c r="L93" s="183"/>
    </row>
    <row r="94" spans="1:12" ht="15">
      <c r="A94" s="136">
        <v>322001</v>
      </c>
      <c r="B94" s="9"/>
      <c r="C94" s="9">
        <v>111</v>
      </c>
      <c r="D94" s="246" t="s">
        <v>440</v>
      </c>
      <c r="E94" s="170"/>
      <c r="F94" s="170">
        <v>145665</v>
      </c>
      <c r="G94" s="45"/>
      <c r="H94" s="45">
        <v>86643</v>
      </c>
      <c r="I94" s="45">
        <v>86643</v>
      </c>
      <c r="J94" s="405"/>
      <c r="K94" s="405"/>
      <c r="L94" s="168"/>
    </row>
    <row r="95" spans="1:12" s="255" customFormat="1" ht="15">
      <c r="A95" s="136">
        <v>322001</v>
      </c>
      <c r="B95" s="9"/>
      <c r="C95" s="9">
        <v>111</v>
      </c>
      <c r="D95" s="246" t="s">
        <v>458</v>
      </c>
      <c r="E95" s="170"/>
      <c r="F95" s="170"/>
      <c r="G95" s="45"/>
      <c r="H95" s="45">
        <v>66100</v>
      </c>
      <c r="I95" s="45">
        <v>66100</v>
      </c>
      <c r="J95" s="446"/>
      <c r="K95" s="446"/>
      <c r="L95" s="168"/>
    </row>
    <row r="96" spans="1:12" s="255" customFormat="1" ht="15">
      <c r="A96" s="136">
        <v>322001</v>
      </c>
      <c r="B96" s="9">
        <v>1</v>
      </c>
      <c r="C96" s="9">
        <v>111</v>
      </c>
      <c r="D96" s="246" t="s">
        <v>441</v>
      </c>
      <c r="E96" s="170"/>
      <c r="F96" s="170">
        <v>11275</v>
      </c>
      <c r="G96" s="45"/>
      <c r="H96" s="45"/>
      <c r="I96" s="45"/>
      <c r="J96" s="446"/>
      <c r="K96" s="446"/>
      <c r="L96" s="168"/>
    </row>
    <row r="97" spans="1:12" s="255" customFormat="1" ht="15">
      <c r="A97" s="136">
        <v>322001</v>
      </c>
      <c r="B97" s="9">
        <v>22</v>
      </c>
      <c r="C97" s="9">
        <v>111</v>
      </c>
      <c r="D97" s="257" t="s">
        <v>442</v>
      </c>
      <c r="E97" s="405">
        <v>90389</v>
      </c>
      <c r="F97" s="405"/>
      <c r="G97" s="45"/>
      <c r="H97" s="45"/>
      <c r="I97" s="45"/>
      <c r="J97" s="405"/>
      <c r="K97" s="405"/>
      <c r="L97" s="168"/>
    </row>
    <row r="98" spans="1:22" s="255" customFormat="1" ht="15">
      <c r="A98" s="136">
        <v>322001</v>
      </c>
      <c r="B98" s="9">
        <v>30</v>
      </c>
      <c r="C98" s="9" t="s">
        <v>407</v>
      </c>
      <c r="D98" s="246" t="s">
        <v>389</v>
      </c>
      <c r="E98" s="405">
        <v>2338</v>
      </c>
      <c r="F98" s="405"/>
      <c r="G98" s="45"/>
      <c r="H98" s="8"/>
      <c r="I98" s="8"/>
      <c r="J98" s="191"/>
      <c r="K98" s="405"/>
      <c r="L98" s="168"/>
      <c r="S98" s="589"/>
      <c r="T98" s="589"/>
      <c r="U98" s="589"/>
      <c r="V98" s="589"/>
    </row>
    <row r="99" spans="1:12" ht="15.75" thickBot="1">
      <c r="A99" s="159">
        <v>322001</v>
      </c>
      <c r="B99" s="26">
        <v>30</v>
      </c>
      <c r="C99" s="26" t="s">
        <v>408</v>
      </c>
      <c r="D99" s="306" t="s">
        <v>389</v>
      </c>
      <c r="E99" s="457">
        <v>275</v>
      </c>
      <c r="F99" s="457"/>
      <c r="G99" s="27"/>
      <c r="H99" s="25"/>
      <c r="I99" s="25"/>
      <c r="J99" s="206"/>
      <c r="K99" s="457"/>
      <c r="L99" s="148"/>
    </row>
    <row r="100" spans="1:12" ht="15.75" thickBot="1">
      <c r="A100" s="560"/>
      <c r="B100" s="560"/>
      <c r="C100" s="560"/>
      <c r="D100" s="56" t="s">
        <v>50</v>
      </c>
      <c r="E100" s="584">
        <f>SUM(E92:E99)</f>
        <v>98011</v>
      </c>
      <c r="F100" s="583">
        <f>SUM(F92:F99)</f>
        <v>160186</v>
      </c>
      <c r="G100" s="561"/>
      <c r="H100" s="561">
        <f>SUM(H92:H99)</f>
        <v>154343</v>
      </c>
      <c r="I100" s="561">
        <f>SUM(I92:I99)</f>
        <v>154343</v>
      </c>
      <c r="J100" s="561"/>
      <c r="K100" s="57"/>
      <c r="L100" s="127"/>
    </row>
    <row r="101" spans="1:12" ht="15">
      <c r="A101" s="560"/>
      <c r="B101" s="560"/>
      <c r="C101" s="560"/>
      <c r="D101" s="562"/>
      <c r="E101" s="700"/>
      <c r="F101" s="701"/>
      <c r="G101" s="563"/>
      <c r="H101" s="563"/>
      <c r="I101" s="563"/>
      <c r="J101" s="563"/>
      <c r="K101" s="563"/>
      <c r="L101" s="563"/>
    </row>
    <row r="102" spans="1:12" ht="14.25" customHeight="1">
      <c r="A102" s="560"/>
      <c r="B102" s="560"/>
      <c r="C102" s="560"/>
      <c r="D102" s="556"/>
      <c r="E102" s="563"/>
      <c r="F102" s="563"/>
      <c r="G102" s="563"/>
      <c r="H102" s="563"/>
      <c r="I102" s="563"/>
      <c r="J102" s="563"/>
      <c r="K102" s="563"/>
      <c r="L102" s="563"/>
    </row>
    <row r="103" spans="1:12" ht="14.25" customHeight="1" thickBot="1">
      <c r="A103" s="564"/>
      <c r="B103" s="564"/>
      <c r="C103" s="564"/>
      <c r="D103" s="565"/>
      <c r="E103" s="545"/>
      <c r="F103" s="545"/>
      <c r="G103" s="545"/>
      <c r="H103" s="545"/>
      <c r="I103" s="559"/>
      <c r="J103" s="545"/>
      <c r="K103" s="545"/>
      <c r="L103" s="545"/>
    </row>
    <row r="104" spans="1:12" ht="14.25" customHeight="1" thickBot="1">
      <c r="A104" s="229"/>
      <c r="B104" s="105"/>
      <c r="C104" s="40"/>
      <c r="D104" s="417" t="s">
        <v>51</v>
      </c>
      <c r="E104" s="229"/>
      <c r="F104" s="229"/>
      <c r="G104" s="545"/>
      <c r="H104" s="545"/>
      <c r="I104" s="559"/>
      <c r="J104" s="545"/>
      <c r="K104" s="545"/>
      <c r="L104" s="229"/>
    </row>
    <row r="105" spans="1:12" ht="14.25" customHeight="1">
      <c r="A105" s="29">
        <v>454001</v>
      </c>
      <c r="B105" s="47"/>
      <c r="C105" s="30">
        <v>46</v>
      </c>
      <c r="D105" s="543" t="s">
        <v>375</v>
      </c>
      <c r="E105" s="334">
        <v>193049</v>
      </c>
      <c r="F105" s="334">
        <v>347604</v>
      </c>
      <c r="G105" s="332">
        <v>180000</v>
      </c>
      <c r="H105" s="29">
        <v>149731</v>
      </c>
      <c r="I105" s="334">
        <v>149731</v>
      </c>
      <c r="J105" s="544">
        <v>150000</v>
      </c>
      <c r="K105" s="474">
        <v>150000</v>
      </c>
      <c r="L105" s="377">
        <v>150000</v>
      </c>
    </row>
    <row r="106" spans="1:12" ht="15">
      <c r="A106" s="6">
        <v>453000</v>
      </c>
      <c r="B106" s="47"/>
      <c r="C106" s="47">
        <v>46</v>
      </c>
      <c r="D106" s="504" t="s">
        <v>234</v>
      </c>
      <c r="E106" s="137">
        <v>18708</v>
      </c>
      <c r="F106" s="137">
        <v>18984</v>
      </c>
      <c r="G106" s="45">
        <v>18708</v>
      </c>
      <c r="H106" s="45">
        <v>48977</v>
      </c>
      <c r="I106" s="168">
        <v>48977</v>
      </c>
      <c r="J106" s="396">
        <v>48980</v>
      </c>
      <c r="K106" s="405">
        <v>48980</v>
      </c>
      <c r="L106" s="168">
        <v>48980</v>
      </c>
    </row>
    <row r="107" spans="1:12" s="255" customFormat="1" ht="15">
      <c r="A107" s="8">
        <v>456002</v>
      </c>
      <c r="B107" s="32">
        <v>16</v>
      </c>
      <c r="C107" s="32">
        <v>46</v>
      </c>
      <c r="D107" s="504" t="s">
        <v>365</v>
      </c>
      <c r="E107" s="146">
        <v>6583</v>
      </c>
      <c r="F107" s="146"/>
      <c r="G107" s="35">
        <v>3000</v>
      </c>
      <c r="H107" s="35">
        <v>3000</v>
      </c>
      <c r="I107" s="148">
        <v>3000</v>
      </c>
      <c r="J107" s="460">
        <v>3000</v>
      </c>
      <c r="K107" s="439">
        <v>3000</v>
      </c>
      <c r="L107" s="148">
        <v>3000</v>
      </c>
    </row>
    <row r="108" spans="1:12" ht="15">
      <c r="A108" s="8">
        <v>456002</v>
      </c>
      <c r="B108" s="9">
        <v>17</v>
      </c>
      <c r="C108" s="9">
        <v>46</v>
      </c>
      <c r="D108" s="246" t="s">
        <v>333</v>
      </c>
      <c r="E108" s="170"/>
      <c r="F108" s="170"/>
      <c r="G108" s="49"/>
      <c r="H108" s="49"/>
      <c r="I108" s="171"/>
      <c r="J108" s="462"/>
      <c r="K108" s="446"/>
      <c r="L108" s="171"/>
    </row>
    <row r="109" spans="1:12" ht="15">
      <c r="A109" s="8">
        <v>456002</v>
      </c>
      <c r="B109" s="32">
        <v>16</v>
      </c>
      <c r="C109" s="9">
        <v>71</v>
      </c>
      <c r="D109" s="246" t="s">
        <v>334</v>
      </c>
      <c r="E109" s="137">
        <v>1799</v>
      </c>
      <c r="F109" s="137">
        <v>1227</v>
      </c>
      <c r="G109" s="45">
        <v>7220</v>
      </c>
      <c r="H109" s="509">
        <v>7220</v>
      </c>
      <c r="I109" s="566">
        <v>7220</v>
      </c>
      <c r="J109" s="396">
        <v>7220</v>
      </c>
      <c r="K109" s="405">
        <v>7220</v>
      </c>
      <c r="L109" s="168">
        <v>7220</v>
      </c>
    </row>
    <row r="110" spans="1:12" ht="15.75" thickBot="1">
      <c r="A110" s="25">
        <v>514002</v>
      </c>
      <c r="B110" s="33"/>
      <c r="C110" s="33">
        <v>52</v>
      </c>
      <c r="D110" s="490" t="s">
        <v>515</v>
      </c>
      <c r="E110" s="285"/>
      <c r="F110" s="285"/>
      <c r="G110" s="159"/>
      <c r="H110" s="25"/>
      <c r="I110" s="179"/>
      <c r="J110" s="546">
        <v>150000</v>
      </c>
      <c r="K110" s="457"/>
      <c r="L110" s="477"/>
    </row>
    <row r="111" spans="1:12" ht="15.75" thickBot="1">
      <c r="A111" s="552"/>
      <c r="B111" s="552"/>
      <c r="C111" s="567"/>
      <c r="D111" s="250" t="s">
        <v>53</v>
      </c>
      <c r="E111" s="384">
        <f>SUM(E105:E110)</f>
        <v>220139</v>
      </c>
      <c r="F111" s="384">
        <f aca="true" t="shared" si="8" ref="F111:L111">SUM(F105:F110)</f>
        <v>367815</v>
      </c>
      <c r="G111" s="383">
        <f t="shared" si="8"/>
        <v>208928</v>
      </c>
      <c r="H111" s="385">
        <f t="shared" si="8"/>
        <v>208928</v>
      </c>
      <c r="I111" s="252">
        <f t="shared" si="8"/>
        <v>208928</v>
      </c>
      <c r="J111" s="568">
        <f t="shared" si="8"/>
        <v>359200</v>
      </c>
      <c r="K111" s="385">
        <f t="shared" si="8"/>
        <v>209200</v>
      </c>
      <c r="L111" s="252">
        <f t="shared" si="8"/>
        <v>209200</v>
      </c>
    </row>
    <row r="112" spans="1:12" s="255" customFormat="1" ht="15">
      <c r="A112" s="552"/>
      <c r="B112" s="552"/>
      <c r="C112" s="40"/>
      <c r="D112" s="326"/>
      <c r="E112" s="493"/>
      <c r="F112" s="493"/>
      <c r="G112" s="511"/>
      <c r="H112" s="493"/>
      <c r="I112" s="569"/>
      <c r="J112" s="570"/>
      <c r="K112" s="493"/>
      <c r="L112" s="493"/>
    </row>
    <row r="113" spans="1:12" ht="15.75" thickBot="1">
      <c r="A113" s="552"/>
      <c r="B113" s="552"/>
      <c r="C113" s="40"/>
      <c r="D113" s="571" t="s">
        <v>54</v>
      </c>
      <c r="E113" s="457"/>
      <c r="F113" s="457"/>
      <c r="G113" s="457"/>
      <c r="H113" s="179"/>
      <c r="I113" s="572"/>
      <c r="J113" s="573"/>
      <c r="K113" s="457"/>
      <c r="L113" s="457"/>
    </row>
    <row r="114" spans="1:12" ht="15.75" thickBot="1">
      <c r="A114" s="552"/>
      <c r="B114" s="552"/>
      <c r="C114" s="40"/>
      <c r="D114" s="392" t="s">
        <v>380</v>
      </c>
      <c r="E114" s="393">
        <f>E86</f>
        <v>53382</v>
      </c>
      <c r="F114" s="393">
        <f>F86</f>
        <v>75758</v>
      </c>
      <c r="G114" s="393">
        <v>102648</v>
      </c>
      <c r="H114" s="393">
        <v>104016</v>
      </c>
      <c r="I114" s="393">
        <v>104016</v>
      </c>
      <c r="J114" s="574">
        <v>119940</v>
      </c>
      <c r="K114" s="393">
        <v>119940</v>
      </c>
      <c r="L114" s="393">
        <v>119940</v>
      </c>
    </row>
    <row r="115" spans="1:12" ht="15.75" thickBot="1">
      <c r="A115" s="552"/>
      <c r="B115" s="552"/>
      <c r="C115" s="40"/>
      <c r="D115" s="52" t="s">
        <v>55</v>
      </c>
      <c r="E115" s="53">
        <f>E87</f>
        <v>2241746.5700000003</v>
      </c>
      <c r="F115" s="53">
        <f>F87</f>
        <v>2266163</v>
      </c>
      <c r="G115" s="53">
        <f aca="true" t="shared" si="9" ref="G115:L115">G87</f>
        <v>2126404</v>
      </c>
      <c r="H115" s="53">
        <f t="shared" si="9"/>
        <v>2598513</v>
      </c>
      <c r="I115" s="53">
        <f t="shared" si="9"/>
        <v>2597313</v>
      </c>
      <c r="J115" s="575">
        <f t="shared" si="9"/>
        <v>2633965</v>
      </c>
      <c r="K115" s="53">
        <f t="shared" si="9"/>
        <v>2561365</v>
      </c>
      <c r="L115" s="53">
        <f t="shared" si="9"/>
        <v>2558865</v>
      </c>
    </row>
    <row r="116" spans="1:12" ht="15.75" thickBot="1">
      <c r="A116" s="576"/>
      <c r="B116" s="552"/>
      <c r="C116" s="40"/>
      <c r="D116" s="56" t="s">
        <v>56</v>
      </c>
      <c r="E116" s="57">
        <f>E100</f>
        <v>98011</v>
      </c>
      <c r="F116" s="57">
        <f>F100</f>
        <v>160186</v>
      </c>
      <c r="G116" s="57">
        <f>G100</f>
        <v>0</v>
      </c>
      <c r="H116" s="57">
        <f>H100</f>
        <v>154343</v>
      </c>
      <c r="I116" s="57">
        <f>I100</f>
        <v>154343</v>
      </c>
      <c r="J116" s="577"/>
      <c r="K116" s="57"/>
      <c r="L116" s="57"/>
    </row>
    <row r="117" spans="1:12" ht="15.75" thickBot="1">
      <c r="A117" s="578"/>
      <c r="B117" s="576"/>
      <c r="C117" s="579"/>
      <c r="D117" s="250" t="s">
        <v>57</v>
      </c>
      <c r="E117" s="251">
        <f>E111</f>
        <v>220139</v>
      </c>
      <c r="F117" s="251">
        <f aca="true" t="shared" si="10" ref="F117:L117">F111</f>
        <v>367815</v>
      </c>
      <c r="G117" s="252">
        <f>G111</f>
        <v>208928</v>
      </c>
      <c r="H117" s="251">
        <f>H111</f>
        <v>208928</v>
      </c>
      <c r="I117" s="251">
        <f>I111</f>
        <v>208928</v>
      </c>
      <c r="J117" s="580">
        <f t="shared" si="10"/>
        <v>359200</v>
      </c>
      <c r="K117" s="252">
        <f t="shared" si="10"/>
        <v>209200</v>
      </c>
      <c r="L117" s="252">
        <f t="shared" si="10"/>
        <v>209200</v>
      </c>
    </row>
    <row r="118" spans="4:12" ht="15.75" thickBot="1">
      <c r="D118" s="51" t="s">
        <v>58</v>
      </c>
      <c r="E118" s="581">
        <f>E115+E116+E117+E114</f>
        <v>2613278.5700000003</v>
      </c>
      <c r="F118" s="581">
        <f aca="true" t="shared" si="11" ref="F118:L118">F115+F116+F117+F114</f>
        <v>2869922</v>
      </c>
      <c r="G118" s="215">
        <f t="shared" si="11"/>
        <v>2437980</v>
      </c>
      <c r="H118" s="581">
        <f t="shared" si="11"/>
        <v>3065800</v>
      </c>
      <c r="I118" s="581">
        <f t="shared" si="11"/>
        <v>3064600</v>
      </c>
      <c r="J118" s="582">
        <f t="shared" si="11"/>
        <v>3113105</v>
      </c>
      <c r="K118" s="215">
        <f t="shared" si="11"/>
        <v>2890505</v>
      </c>
      <c r="L118" s="215">
        <f t="shared" si="11"/>
        <v>2888005</v>
      </c>
    </row>
    <row r="123" spans="1:7" ht="15">
      <c r="A123" s="253"/>
      <c r="G123" s="253"/>
    </row>
    <row r="124" spans="1:19" ht="15">
      <c r="A124" s="253"/>
      <c r="G124" s="253"/>
      <c r="H124" s="254" t="s">
        <v>399</v>
      </c>
      <c r="O124" s="256"/>
      <c r="P124" s="256"/>
      <c r="Q124" s="256"/>
      <c r="R124" s="256"/>
      <c r="S124" s="256"/>
    </row>
    <row r="125" spans="15:19" ht="15">
      <c r="O125" s="256"/>
      <c r="P125" s="256"/>
      <c r="Q125" s="256"/>
      <c r="R125" s="256"/>
      <c r="S125" s="256"/>
    </row>
    <row r="131" spans="15:18" ht="15">
      <c r="O131" s="408"/>
      <c r="P131" s="408"/>
      <c r="Q131" s="408"/>
      <c r="R131" s="408"/>
    </row>
  </sheetData>
  <sheetProtection/>
  <mergeCells count="12"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E1:F1"/>
    <mergeCell ref="G1:I1"/>
    <mergeCell ref="J1:L1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2"/>
  <sheetViews>
    <sheetView tabSelected="1" view="pageLayout" zoomScale="106" zoomScaleNormal="130" zoomScalePageLayoutView="106" workbookViewId="0" topLeftCell="B1">
      <selection activeCell="K1" sqref="K1:M1"/>
    </sheetView>
  </sheetViews>
  <sheetFormatPr defaultColWidth="9.140625" defaultRowHeight="15"/>
  <cols>
    <col min="1" max="1" width="7.57421875" style="0" customWidth="1"/>
    <col min="2" max="2" width="3.57421875" style="0" customWidth="1"/>
    <col min="3" max="3" width="4.421875" style="0" customWidth="1"/>
    <col min="4" max="4" width="4.57421875" style="0" customWidth="1"/>
    <col min="5" max="5" width="33.140625" style="0" customWidth="1"/>
    <col min="6" max="6" width="10.7109375" style="0" customWidth="1"/>
    <col min="7" max="7" width="8.57421875" style="0" customWidth="1"/>
    <col min="8" max="8" width="9.28125" style="0" customWidth="1"/>
    <col min="9" max="10" width="9.7109375" style="0" customWidth="1"/>
    <col min="11" max="11" width="9.8515625" style="0" customWidth="1"/>
    <col min="12" max="12" width="8.8515625" style="0" customWidth="1"/>
    <col min="13" max="13" width="8.421875" style="0" customWidth="1"/>
  </cols>
  <sheetData>
    <row r="1" spans="1:13" ht="16.5" thickBot="1">
      <c r="A1" s="233"/>
      <c r="B1" s="50"/>
      <c r="C1" s="50"/>
      <c r="D1" s="234"/>
      <c r="E1" s="235" t="s">
        <v>59</v>
      </c>
      <c r="F1" s="748" t="s">
        <v>1</v>
      </c>
      <c r="G1" s="749"/>
      <c r="H1" s="750" t="s">
        <v>443</v>
      </c>
      <c r="I1" s="750"/>
      <c r="J1" s="749"/>
      <c r="K1" s="721" t="s">
        <v>518</v>
      </c>
      <c r="L1" s="722"/>
      <c r="M1" s="723"/>
    </row>
    <row r="2" spans="1:13" ht="15">
      <c r="A2" s="734" t="s">
        <v>6</v>
      </c>
      <c r="B2" s="59" t="s">
        <v>2</v>
      </c>
      <c r="C2" s="341" t="s">
        <v>369</v>
      </c>
      <c r="D2" s="60" t="s">
        <v>60</v>
      </c>
      <c r="E2" s="736" t="s">
        <v>3</v>
      </c>
      <c r="F2" s="738" t="s">
        <v>374</v>
      </c>
      <c r="G2" s="738" t="s">
        <v>388</v>
      </c>
      <c r="H2" s="740" t="s">
        <v>4</v>
      </c>
      <c r="I2" s="751" t="s">
        <v>5</v>
      </c>
      <c r="J2" s="753" t="s">
        <v>385</v>
      </c>
      <c r="K2" s="742" t="s">
        <v>428</v>
      </c>
      <c r="L2" s="744" t="s">
        <v>429</v>
      </c>
      <c r="M2" s="746" t="s">
        <v>444</v>
      </c>
    </row>
    <row r="3" spans="1:13" ht="15.75" thickBot="1">
      <c r="A3" s="735"/>
      <c r="B3" s="61" t="s">
        <v>7</v>
      </c>
      <c r="C3" s="342"/>
      <c r="D3" s="266" t="s">
        <v>61</v>
      </c>
      <c r="E3" s="737"/>
      <c r="F3" s="739"/>
      <c r="G3" s="739"/>
      <c r="H3" s="741"/>
      <c r="I3" s="752"/>
      <c r="J3" s="754"/>
      <c r="K3" s="743"/>
      <c r="L3" s="745"/>
      <c r="M3" s="747"/>
    </row>
    <row r="4" spans="1:13" ht="15.75" thickBot="1">
      <c r="A4" s="149" t="s">
        <v>313</v>
      </c>
      <c r="B4" s="16"/>
      <c r="C4" s="343"/>
      <c r="D4" s="267"/>
      <c r="E4" s="260" t="s">
        <v>62</v>
      </c>
      <c r="F4" s="28">
        <v>426315</v>
      </c>
      <c r="G4" s="28">
        <v>441881</v>
      </c>
      <c r="H4" s="64">
        <v>459460</v>
      </c>
      <c r="I4" s="64">
        <v>478345</v>
      </c>
      <c r="J4" s="64">
        <v>478345</v>
      </c>
      <c r="K4" s="538">
        <f>K5+K7+K19+K21+K24+K54+K63+K73+K101+K70+K105</f>
        <v>500390</v>
      </c>
      <c r="L4" s="28">
        <f>L5+L7+L19+L21+L24+L54+L63+L73+L101+L105</f>
        <v>467390</v>
      </c>
      <c r="M4" s="53">
        <f>M5+M7+M19+M21+M24+M54+M63+M73+M101+M105</f>
        <v>467390</v>
      </c>
    </row>
    <row r="5" spans="1:13" ht="15">
      <c r="A5" s="160">
        <v>611000</v>
      </c>
      <c r="B5" s="66"/>
      <c r="C5" s="344">
        <v>41</v>
      </c>
      <c r="D5" s="390" t="s">
        <v>63</v>
      </c>
      <c r="E5" s="261" t="s">
        <v>64</v>
      </c>
      <c r="F5" s="167">
        <v>168352</v>
      </c>
      <c r="G5" s="167">
        <v>206552</v>
      </c>
      <c r="H5" s="67">
        <v>220000</v>
      </c>
      <c r="I5" s="67">
        <v>220000</v>
      </c>
      <c r="J5" s="67">
        <v>220000</v>
      </c>
      <c r="K5" s="591">
        <v>242000</v>
      </c>
      <c r="L5" s="440">
        <v>242000</v>
      </c>
      <c r="M5" s="167">
        <v>242000</v>
      </c>
    </row>
    <row r="6" spans="1:13" ht="15">
      <c r="A6" s="160">
        <v>611000</v>
      </c>
      <c r="B6" s="66"/>
      <c r="C6" s="344">
        <v>111</v>
      </c>
      <c r="D6" s="390" t="s">
        <v>63</v>
      </c>
      <c r="E6" s="261" t="s">
        <v>64</v>
      </c>
      <c r="F6" s="167">
        <v>7997</v>
      </c>
      <c r="G6" s="167">
        <v>4472</v>
      </c>
      <c r="H6" s="67"/>
      <c r="I6" s="67"/>
      <c r="J6" s="67"/>
      <c r="K6" s="591"/>
      <c r="L6" s="440"/>
      <c r="M6" s="167"/>
    </row>
    <row r="7" spans="1:18" ht="15">
      <c r="A7" s="129">
        <v>62</v>
      </c>
      <c r="B7" s="3"/>
      <c r="C7" s="344"/>
      <c r="D7" s="268"/>
      <c r="E7" s="262" t="s">
        <v>65</v>
      </c>
      <c r="F7" s="133">
        <f>SUM(F8:F18)</f>
        <v>65510</v>
      </c>
      <c r="G7" s="133">
        <f aca="true" t="shared" si="0" ref="G7:M7">SUM(G8:G18)</f>
        <v>78716</v>
      </c>
      <c r="H7" s="5">
        <f t="shared" si="0"/>
        <v>84870</v>
      </c>
      <c r="I7" s="5">
        <f t="shared" si="0"/>
        <v>84205</v>
      </c>
      <c r="J7" s="5">
        <f t="shared" si="0"/>
        <v>84205</v>
      </c>
      <c r="K7" s="532">
        <f t="shared" si="0"/>
        <v>94150</v>
      </c>
      <c r="L7" s="441">
        <f t="shared" si="0"/>
        <v>94150</v>
      </c>
      <c r="M7" s="133">
        <f t="shared" si="0"/>
        <v>94150</v>
      </c>
      <c r="R7" s="150"/>
    </row>
    <row r="8" spans="1:18" ht="15">
      <c r="A8" s="134">
        <v>621000</v>
      </c>
      <c r="B8" s="7"/>
      <c r="C8" s="165">
        <v>41</v>
      </c>
      <c r="D8" s="269" t="s">
        <v>63</v>
      </c>
      <c r="E8" s="263" t="s">
        <v>66</v>
      </c>
      <c r="F8" s="135">
        <v>7979</v>
      </c>
      <c r="G8" s="135">
        <v>4916</v>
      </c>
      <c r="H8" s="48">
        <v>12045</v>
      </c>
      <c r="I8" s="20">
        <v>8380</v>
      </c>
      <c r="J8" s="20">
        <v>8380</v>
      </c>
      <c r="K8" s="540">
        <v>13350</v>
      </c>
      <c r="L8" s="404">
        <v>13350</v>
      </c>
      <c r="M8" s="178">
        <v>13350</v>
      </c>
      <c r="O8" s="150"/>
      <c r="R8" s="150"/>
    </row>
    <row r="9" spans="1:17" ht="15">
      <c r="A9" s="136">
        <v>623000</v>
      </c>
      <c r="B9" s="9"/>
      <c r="C9" s="241">
        <v>41</v>
      </c>
      <c r="D9" s="270" t="s">
        <v>63</v>
      </c>
      <c r="E9" s="257" t="s">
        <v>67</v>
      </c>
      <c r="F9" s="137">
        <v>9469</v>
      </c>
      <c r="G9" s="137">
        <v>14177</v>
      </c>
      <c r="H9" s="45">
        <v>12045</v>
      </c>
      <c r="I9" s="8">
        <v>15045</v>
      </c>
      <c r="J9" s="8">
        <v>15045</v>
      </c>
      <c r="K9" s="396">
        <v>13350</v>
      </c>
      <c r="L9" s="405">
        <v>13350</v>
      </c>
      <c r="M9" s="168">
        <v>13350</v>
      </c>
      <c r="O9" s="150"/>
      <c r="Q9" s="150"/>
    </row>
    <row r="10" spans="1:13" ht="15">
      <c r="A10" s="136">
        <v>623000</v>
      </c>
      <c r="B10" s="9"/>
      <c r="C10" s="241">
        <v>111</v>
      </c>
      <c r="D10" s="270" t="s">
        <v>63</v>
      </c>
      <c r="E10" s="257" t="s">
        <v>459</v>
      </c>
      <c r="F10" s="137">
        <v>1591</v>
      </c>
      <c r="G10" s="137">
        <v>2578</v>
      </c>
      <c r="H10" s="45"/>
      <c r="I10" s="8"/>
      <c r="J10" s="8"/>
      <c r="K10" s="396"/>
      <c r="L10" s="405"/>
      <c r="M10" s="168"/>
    </row>
    <row r="11" spans="1:13" ht="15">
      <c r="A11" s="136">
        <v>625001</v>
      </c>
      <c r="B11" s="9"/>
      <c r="C11" s="13">
        <v>41</v>
      </c>
      <c r="D11" s="271" t="s">
        <v>63</v>
      </c>
      <c r="E11" s="257" t="s">
        <v>68</v>
      </c>
      <c r="F11" s="137">
        <v>2715</v>
      </c>
      <c r="G11" s="137">
        <v>3068</v>
      </c>
      <c r="H11" s="45">
        <v>3250</v>
      </c>
      <c r="I11" s="8">
        <v>3250</v>
      </c>
      <c r="J11" s="8">
        <v>3250</v>
      </c>
      <c r="K11" s="396">
        <v>3600</v>
      </c>
      <c r="L11" s="405">
        <v>3600</v>
      </c>
      <c r="M11" s="168">
        <v>3600</v>
      </c>
    </row>
    <row r="12" spans="1:13" ht="15">
      <c r="A12" s="136">
        <v>625002</v>
      </c>
      <c r="B12" s="9"/>
      <c r="C12" s="165">
        <v>41</v>
      </c>
      <c r="D12" s="271" t="s">
        <v>63</v>
      </c>
      <c r="E12" s="257" t="s">
        <v>69</v>
      </c>
      <c r="F12" s="137">
        <v>22134</v>
      </c>
      <c r="G12" s="137">
        <v>30295</v>
      </c>
      <c r="H12" s="45">
        <v>33800</v>
      </c>
      <c r="I12" s="8">
        <v>33800</v>
      </c>
      <c r="J12" s="8">
        <v>33800</v>
      </c>
      <c r="K12" s="396">
        <v>37400</v>
      </c>
      <c r="L12" s="405">
        <v>37400</v>
      </c>
      <c r="M12" s="168">
        <v>37400</v>
      </c>
    </row>
    <row r="13" spans="1:13" ht="15">
      <c r="A13" s="136">
        <v>625002</v>
      </c>
      <c r="B13" s="9"/>
      <c r="C13" s="165">
        <v>111</v>
      </c>
      <c r="D13" s="271" t="s">
        <v>63</v>
      </c>
      <c r="E13" s="257" t="s">
        <v>460</v>
      </c>
      <c r="F13" s="135">
        <v>1924</v>
      </c>
      <c r="G13" s="135">
        <v>1706</v>
      </c>
      <c r="H13" s="45"/>
      <c r="I13" s="8"/>
      <c r="J13" s="8"/>
      <c r="K13" s="396"/>
      <c r="L13" s="405"/>
      <c r="M13" s="168"/>
    </row>
    <row r="14" spans="1:13" ht="15">
      <c r="A14" s="134">
        <v>625003</v>
      </c>
      <c r="B14" s="47"/>
      <c r="C14" s="241">
        <v>41</v>
      </c>
      <c r="D14" s="271" t="s">
        <v>63</v>
      </c>
      <c r="E14" s="263" t="s">
        <v>70</v>
      </c>
      <c r="F14" s="135">
        <v>1714</v>
      </c>
      <c r="G14" s="135">
        <v>2071</v>
      </c>
      <c r="H14" s="45">
        <v>1950</v>
      </c>
      <c r="I14" s="8">
        <v>1950</v>
      </c>
      <c r="J14" s="8">
        <v>1950</v>
      </c>
      <c r="K14" s="396">
        <v>2200</v>
      </c>
      <c r="L14" s="405">
        <v>2200</v>
      </c>
      <c r="M14" s="168">
        <v>2200</v>
      </c>
    </row>
    <row r="15" spans="1:13" ht="15">
      <c r="A15" s="136">
        <v>625004</v>
      </c>
      <c r="B15" s="32"/>
      <c r="C15" s="13">
        <v>41</v>
      </c>
      <c r="D15" s="271" t="s">
        <v>63</v>
      </c>
      <c r="E15" s="257" t="s">
        <v>71</v>
      </c>
      <c r="F15" s="137">
        <v>5937</v>
      </c>
      <c r="G15" s="137">
        <v>6658</v>
      </c>
      <c r="H15" s="45">
        <v>7300</v>
      </c>
      <c r="I15" s="8">
        <v>7300</v>
      </c>
      <c r="J15" s="8">
        <v>7300</v>
      </c>
      <c r="K15" s="396">
        <v>8000</v>
      </c>
      <c r="L15" s="405">
        <v>8000</v>
      </c>
      <c r="M15" s="168">
        <v>8000</v>
      </c>
    </row>
    <row r="16" spans="1:13" ht="15">
      <c r="A16" s="145">
        <v>625005</v>
      </c>
      <c r="B16" s="34"/>
      <c r="C16" s="165">
        <v>41</v>
      </c>
      <c r="D16" s="271" t="s">
        <v>63</v>
      </c>
      <c r="E16" s="40" t="s">
        <v>72</v>
      </c>
      <c r="F16" s="146">
        <v>1914</v>
      </c>
      <c r="G16" s="146">
        <v>2035</v>
      </c>
      <c r="H16" s="45">
        <v>2300</v>
      </c>
      <c r="I16" s="8">
        <v>2300</v>
      </c>
      <c r="J16" s="8">
        <v>2300</v>
      </c>
      <c r="K16" s="396">
        <v>2600</v>
      </c>
      <c r="L16" s="405">
        <v>2600</v>
      </c>
      <c r="M16" s="168">
        <v>2600</v>
      </c>
    </row>
    <row r="17" spans="1:13" ht="15">
      <c r="A17" s="136">
        <v>625007</v>
      </c>
      <c r="B17" s="32"/>
      <c r="C17" s="241">
        <v>41</v>
      </c>
      <c r="D17" s="269" t="s">
        <v>63</v>
      </c>
      <c r="E17" s="257" t="s">
        <v>73</v>
      </c>
      <c r="F17" s="137">
        <v>9718</v>
      </c>
      <c r="G17" s="137">
        <v>10760</v>
      </c>
      <c r="H17" s="45">
        <v>11530</v>
      </c>
      <c r="I17" s="8">
        <v>11530</v>
      </c>
      <c r="J17" s="8">
        <v>11530</v>
      </c>
      <c r="K17" s="396">
        <v>13000</v>
      </c>
      <c r="L17" s="405">
        <v>13000</v>
      </c>
      <c r="M17" s="168">
        <v>13000</v>
      </c>
    </row>
    <row r="18" spans="1:13" ht="15">
      <c r="A18" s="138">
        <v>627000</v>
      </c>
      <c r="B18" s="46"/>
      <c r="C18" s="106">
        <v>41</v>
      </c>
      <c r="D18" s="272" t="s">
        <v>63</v>
      </c>
      <c r="E18" s="274" t="s">
        <v>74</v>
      </c>
      <c r="F18" s="139">
        <v>415</v>
      </c>
      <c r="G18" s="139">
        <v>452</v>
      </c>
      <c r="H18" s="74">
        <v>650</v>
      </c>
      <c r="I18" s="10">
        <v>650</v>
      </c>
      <c r="J18" s="10">
        <v>650</v>
      </c>
      <c r="K18" s="459">
        <v>650</v>
      </c>
      <c r="L18" s="442">
        <v>650</v>
      </c>
      <c r="M18" s="172">
        <v>650</v>
      </c>
    </row>
    <row r="19" spans="1:13" ht="15.75" customHeight="1">
      <c r="A19" s="155">
        <v>631</v>
      </c>
      <c r="B19" s="68"/>
      <c r="C19" s="345"/>
      <c r="D19" s="268"/>
      <c r="E19" s="261" t="s">
        <v>311</v>
      </c>
      <c r="F19" s="130">
        <v>4</v>
      </c>
      <c r="G19" s="130">
        <v>126</v>
      </c>
      <c r="H19" s="5">
        <f>H20</f>
        <v>300</v>
      </c>
      <c r="I19" s="4">
        <f>I20</f>
        <v>300</v>
      </c>
      <c r="J19" s="4">
        <f>J20</f>
        <v>300</v>
      </c>
      <c r="K19" s="532">
        <f>K20</f>
        <v>300</v>
      </c>
      <c r="L19" s="441">
        <v>300</v>
      </c>
      <c r="M19" s="133">
        <f>M20</f>
        <v>300</v>
      </c>
    </row>
    <row r="20" spans="1:13" ht="16.5" customHeight="1">
      <c r="A20" s="157">
        <v>631001</v>
      </c>
      <c r="B20" s="70"/>
      <c r="C20" s="101">
        <v>41</v>
      </c>
      <c r="D20" s="268" t="s">
        <v>63</v>
      </c>
      <c r="E20" s="265" t="s">
        <v>312</v>
      </c>
      <c r="F20" s="180">
        <v>4</v>
      </c>
      <c r="G20" s="180">
        <v>126</v>
      </c>
      <c r="H20" s="71">
        <v>300</v>
      </c>
      <c r="I20" s="72">
        <v>300</v>
      </c>
      <c r="J20" s="72">
        <v>300</v>
      </c>
      <c r="K20" s="479">
        <v>300</v>
      </c>
      <c r="L20" s="443">
        <v>300</v>
      </c>
      <c r="M20" s="180">
        <v>300</v>
      </c>
    </row>
    <row r="21" spans="1:13" ht="15">
      <c r="A21" s="129">
        <v>632</v>
      </c>
      <c r="B21" s="68"/>
      <c r="C21" s="76"/>
      <c r="D21" s="273"/>
      <c r="E21" s="262" t="s">
        <v>75</v>
      </c>
      <c r="F21" s="130">
        <f aca="true" t="shared" si="1" ref="F21:M21">SUM(F22:F23)</f>
        <v>5999</v>
      </c>
      <c r="G21" s="130">
        <f t="shared" si="1"/>
        <v>5051</v>
      </c>
      <c r="H21" s="5">
        <f t="shared" si="1"/>
        <v>5800</v>
      </c>
      <c r="I21" s="4">
        <f t="shared" si="1"/>
        <v>5800</v>
      </c>
      <c r="J21" s="4">
        <f t="shared" si="1"/>
        <v>5800</v>
      </c>
      <c r="K21" s="532">
        <f t="shared" si="1"/>
        <v>5800</v>
      </c>
      <c r="L21" s="441">
        <f t="shared" si="1"/>
        <v>5800</v>
      </c>
      <c r="M21" s="133">
        <f t="shared" si="1"/>
        <v>5800</v>
      </c>
    </row>
    <row r="22" spans="1:13" ht="15">
      <c r="A22" s="136">
        <v>632003</v>
      </c>
      <c r="B22" s="32">
        <v>1</v>
      </c>
      <c r="C22" s="77">
        <v>41</v>
      </c>
      <c r="D22" s="277" t="s">
        <v>76</v>
      </c>
      <c r="E22" s="257" t="s">
        <v>79</v>
      </c>
      <c r="F22" s="137">
        <v>3000</v>
      </c>
      <c r="G22" s="137">
        <v>2587</v>
      </c>
      <c r="H22" s="45">
        <v>3000</v>
      </c>
      <c r="I22" s="45">
        <v>3000</v>
      </c>
      <c r="J22" s="45">
        <v>3000</v>
      </c>
      <c r="K22" s="396">
        <v>3000</v>
      </c>
      <c r="L22" s="405">
        <v>3000</v>
      </c>
      <c r="M22" s="168">
        <v>3000</v>
      </c>
    </row>
    <row r="23" spans="1:13" ht="15">
      <c r="A23" s="136">
        <v>632003</v>
      </c>
      <c r="B23" s="9">
        <v>2</v>
      </c>
      <c r="C23" s="346">
        <v>41</v>
      </c>
      <c r="D23" s="277" t="s">
        <v>76</v>
      </c>
      <c r="E23" s="257" t="s">
        <v>80</v>
      </c>
      <c r="F23" s="137">
        <v>2999</v>
      </c>
      <c r="G23" s="137">
        <v>2464</v>
      </c>
      <c r="H23" s="35">
        <v>2800</v>
      </c>
      <c r="I23" s="35">
        <v>2800</v>
      </c>
      <c r="J23" s="35">
        <v>2800</v>
      </c>
      <c r="K23" s="460">
        <v>2800</v>
      </c>
      <c r="L23" s="446">
        <v>2800</v>
      </c>
      <c r="M23" s="148">
        <v>2800</v>
      </c>
    </row>
    <row r="24" spans="1:13" ht="12" customHeight="1">
      <c r="A24" s="129">
        <v>633</v>
      </c>
      <c r="B24" s="68"/>
      <c r="C24" s="76"/>
      <c r="D24" s="273"/>
      <c r="E24" s="282" t="s">
        <v>81</v>
      </c>
      <c r="F24" s="130">
        <f aca="true" t="shared" si="2" ref="F24:M24">SUM(F25:F53)</f>
        <v>26053</v>
      </c>
      <c r="G24" s="130">
        <f t="shared" si="2"/>
        <v>17233</v>
      </c>
      <c r="H24" s="5">
        <f t="shared" si="2"/>
        <v>20730</v>
      </c>
      <c r="I24" s="5">
        <f t="shared" si="2"/>
        <v>23180</v>
      </c>
      <c r="J24" s="5">
        <f t="shared" si="2"/>
        <v>23093</v>
      </c>
      <c r="K24" s="532">
        <f t="shared" si="2"/>
        <v>20980</v>
      </c>
      <c r="L24" s="441">
        <f t="shared" si="2"/>
        <v>18680</v>
      </c>
      <c r="M24" s="133">
        <f t="shared" si="2"/>
        <v>18680</v>
      </c>
    </row>
    <row r="25" spans="1:13" ht="15">
      <c r="A25" s="143">
        <v>633001</v>
      </c>
      <c r="B25" s="21"/>
      <c r="C25" s="165">
        <v>41</v>
      </c>
      <c r="D25" s="278" t="s">
        <v>63</v>
      </c>
      <c r="E25" s="283" t="s">
        <v>82</v>
      </c>
      <c r="F25" s="144">
        <v>4084</v>
      </c>
      <c r="G25" s="144">
        <v>120</v>
      </c>
      <c r="H25" s="48">
        <v>2000</v>
      </c>
      <c r="I25" s="20">
        <v>2000</v>
      </c>
      <c r="J25" s="20">
        <v>2000</v>
      </c>
      <c r="K25" s="540"/>
      <c r="L25" s="404"/>
      <c r="M25" s="178"/>
    </row>
    <row r="26" spans="1:13" ht="15" customHeight="1">
      <c r="A26" s="134">
        <v>633001</v>
      </c>
      <c r="B26" s="7"/>
      <c r="C26" s="165">
        <v>111</v>
      </c>
      <c r="D26" s="279" t="s">
        <v>63</v>
      </c>
      <c r="E26" s="263" t="s">
        <v>461</v>
      </c>
      <c r="F26" s="135">
        <v>611</v>
      </c>
      <c r="G26" s="135"/>
      <c r="H26" s="80"/>
      <c r="I26" s="6"/>
      <c r="J26" s="6"/>
      <c r="K26" s="476"/>
      <c r="L26" s="444"/>
      <c r="M26" s="183"/>
    </row>
    <row r="27" spans="1:13" ht="14.25" customHeight="1">
      <c r="A27" s="136">
        <v>633002</v>
      </c>
      <c r="B27" s="9"/>
      <c r="C27" s="9">
        <v>41</v>
      </c>
      <c r="D27" s="271" t="s">
        <v>63</v>
      </c>
      <c r="E27" s="257" t="s">
        <v>83</v>
      </c>
      <c r="F27" s="137"/>
      <c r="G27" s="137">
        <v>3856</v>
      </c>
      <c r="H27" s="45"/>
      <c r="I27" s="8">
        <v>700</v>
      </c>
      <c r="J27" s="8">
        <v>700</v>
      </c>
      <c r="K27" s="396">
        <v>2000</v>
      </c>
      <c r="L27" s="405"/>
      <c r="M27" s="168"/>
    </row>
    <row r="28" spans="1:13" ht="15">
      <c r="A28" s="136">
        <v>633004</v>
      </c>
      <c r="B28" s="9"/>
      <c r="C28" s="13">
        <v>111</v>
      </c>
      <c r="D28" s="271" t="s">
        <v>63</v>
      </c>
      <c r="E28" s="284" t="s">
        <v>425</v>
      </c>
      <c r="F28" s="135">
        <v>67</v>
      </c>
      <c r="G28" s="135"/>
      <c r="H28" s="80"/>
      <c r="I28" s="80"/>
      <c r="J28" s="80"/>
      <c r="K28" s="476"/>
      <c r="L28" s="405"/>
      <c r="M28" s="183"/>
    </row>
    <row r="29" spans="1:14" ht="15">
      <c r="A29" s="136">
        <v>633004</v>
      </c>
      <c r="B29" s="34"/>
      <c r="C29" s="346">
        <v>41</v>
      </c>
      <c r="D29" s="269" t="s">
        <v>63</v>
      </c>
      <c r="E29" s="245" t="s">
        <v>496</v>
      </c>
      <c r="F29" s="146"/>
      <c r="G29" s="146"/>
      <c r="H29" s="35"/>
      <c r="I29" s="35">
        <v>1300</v>
      </c>
      <c r="J29" s="8">
        <v>1300</v>
      </c>
      <c r="K29" s="396"/>
      <c r="L29" s="444"/>
      <c r="M29" s="444"/>
      <c r="N29" s="238"/>
    </row>
    <row r="30" spans="1:14" ht="15">
      <c r="A30" s="136">
        <v>633004</v>
      </c>
      <c r="B30" s="34"/>
      <c r="C30" s="346" t="s">
        <v>408</v>
      </c>
      <c r="D30" s="269" t="s">
        <v>63</v>
      </c>
      <c r="E30" s="284" t="s">
        <v>497</v>
      </c>
      <c r="F30" s="446"/>
      <c r="G30" s="170"/>
      <c r="H30" s="161"/>
      <c r="I30" s="49">
        <v>400</v>
      </c>
      <c r="J30" s="35">
        <v>313</v>
      </c>
      <c r="K30" s="460"/>
      <c r="L30" s="444"/>
      <c r="M30" s="405"/>
      <c r="N30" s="456"/>
    </row>
    <row r="31" spans="1:16" ht="15">
      <c r="A31" s="136">
        <v>633004</v>
      </c>
      <c r="B31" s="34">
        <v>1</v>
      </c>
      <c r="C31" s="346">
        <v>41</v>
      </c>
      <c r="D31" s="269" t="s">
        <v>63</v>
      </c>
      <c r="E31" s="40" t="s">
        <v>409</v>
      </c>
      <c r="F31" s="405">
        <v>334</v>
      </c>
      <c r="G31" s="137"/>
      <c r="H31" s="136">
        <v>500</v>
      </c>
      <c r="I31" s="45">
        <v>500</v>
      </c>
      <c r="J31" s="8">
        <v>500</v>
      </c>
      <c r="K31" s="396">
        <v>500</v>
      </c>
      <c r="L31" s="444">
        <v>500</v>
      </c>
      <c r="M31" s="148">
        <v>500</v>
      </c>
      <c r="P31" s="150"/>
    </row>
    <row r="32" spans="1:13" ht="15">
      <c r="A32" s="136">
        <v>633004</v>
      </c>
      <c r="B32" s="9">
        <v>2</v>
      </c>
      <c r="C32" s="165">
        <v>41</v>
      </c>
      <c r="D32" s="271" t="s">
        <v>63</v>
      </c>
      <c r="E32" s="257" t="s">
        <v>84</v>
      </c>
      <c r="F32" s="137">
        <v>1785</v>
      </c>
      <c r="G32" s="137">
        <v>886</v>
      </c>
      <c r="H32" s="45">
        <v>1000</v>
      </c>
      <c r="I32" s="8">
        <v>1000</v>
      </c>
      <c r="J32" s="8">
        <v>1000</v>
      </c>
      <c r="K32" s="396">
        <v>1000</v>
      </c>
      <c r="L32" s="405">
        <v>1000</v>
      </c>
      <c r="M32" s="168">
        <v>1000</v>
      </c>
    </row>
    <row r="33" spans="1:13" ht="15">
      <c r="A33" s="136">
        <v>633004</v>
      </c>
      <c r="B33" s="9">
        <v>3</v>
      </c>
      <c r="C33" s="241">
        <v>41</v>
      </c>
      <c r="D33" s="271" t="s">
        <v>63</v>
      </c>
      <c r="E33" s="245" t="s">
        <v>85</v>
      </c>
      <c r="F33" s="137"/>
      <c r="G33" s="137"/>
      <c r="H33" s="45">
        <v>200</v>
      </c>
      <c r="I33" s="8">
        <v>200</v>
      </c>
      <c r="J33" s="8">
        <v>200</v>
      </c>
      <c r="K33" s="396">
        <v>200</v>
      </c>
      <c r="L33" s="405">
        <v>200</v>
      </c>
      <c r="M33" s="168">
        <v>200</v>
      </c>
    </row>
    <row r="34" spans="1:13" ht="15">
      <c r="A34" s="136">
        <v>633006</v>
      </c>
      <c r="B34" s="9">
        <v>1</v>
      </c>
      <c r="C34" s="13">
        <v>111</v>
      </c>
      <c r="D34" s="269" t="s">
        <v>63</v>
      </c>
      <c r="E34" s="245" t="s">
        <v>462</v>
      </c>
      <c r="F34" s="137">
        <v>580</v>
      </c>
      <c r="G34" s="137"/>
      <c r="H34" s="45"/>
      <c r="I34" s="8"/>
      <c r="J34" s="8"/>
      <c r="K34" s="396"/>
      <c r="L34" s="405"/>
      <c r="M34" s="168"/>
    </row>
    <row r="35" spans="1:13" ht="15">
      <c r="A35" s="136">
        <v>633006</v>
      </c>
      <c r="B35" s="9">
        <v>1</v>
      </c>
      <c r="C35" s="13">
        <v>41</v>
      </c>
      <c r="D35" s="269" t="s">
        <v>63</v>
      </c>
      <c r="E35" s="245" t="s">
        <v>86</v>
      </c>
      <c r="F35" s="137">
        <v>540</v>
      </c>
      <c r="G35" s="137">
        <v>1280</v>
      </c>
      <c r="H35" s="45">
        <v>1500</v>
      </c>
      <c r="I35" s="8">
        <v>1500</v>
      </c>
      <c r="J35" s="8">
        <v>1500</v>
      </c>
      <c r="K35" s="396">
        <v>1500</v>
      </c>
      <c r="L35" s="405">
        <v>1500</v>
      </c>
      <c r="M35" s="168">
        <v>1500</v>
      </c>
    </row>
    <row r="36" spans="1:13" ht="15">
      <c r="A36" s="136">
        <v>633006</v>
      </c>
      <c r="B36" s="9">
        <v>2</v>
      </c>
      <c r="C36" s="165">
        <v>41</v>
      </c>
      <c r="D36" s="271" t="s">
        <v>63</v>
      </c>
      <c r="E36" s="245" t="s">
        <v>87</v>
      </c>
      <c r="F36" s="137">
        <v>729</v>
      </c>
      <c r="G36" s="137">
        <v>762</v>
      </c>
      <c r="H36" s="45">
        <v>1500</v>
      </c>
      <c r="I36" s="8">
        <v>1500</v>
      </c>
      <c r="J36" s="8">
        <v>1500</v>
      </c>
      <c r="K36" s="396">
        <v>1500</v>
      </c>
      <c r="L36" s="405">
        <v>1500</v>
      </c>
      <c r="M36" s="168">
        <v>1500</v>
      </c>
    </row>
    <row r="37" spans="1:13" ht="15">
      <c r="A37" s="136">
        <v>633006</v>
      </c>
      <c r="B37" s="9">
        <v>2</v>
      </c>
      <c r="C37" s="165">
        <v>111</v>
      </c>
      <c r="D37" s="271" t="s">
        <v>63</v>
      </c>
      <c r="E37" s="245" t="s">
        <v>463</v>
      </c>
      <c r="F37" s="137">
        <v>803</v>
      </c>
      <c r="G37" s="137"/>
      <c r="H37" s="45"/>
      <c r="I37" s="8"/>
      <c r="J37" s="8"/>
      <c r="K37" s="396"/>
      <c r="L37" s="405"/>
      <c r="M37" s="168"/>
    </row>
    <row r="38" spans="1:13" ht="13.5" customHeight="1">
      <c r="A38" s="136">
        <v>633006</v>
      </c>
      <c r="B38" s="9">
        <v>3</v>
      </c>
      <c r="C38" s="241">
        <v>41</v>
      </c>
      <c r="D38" s="271" t="s">
        <v>63</v>
      </c>
      <c r="E38" s="245" t="s">
        <v>324</v>
      </c>
      <c r="F38" s="137">
        <v>223</v>
      </c>
      <c r="G38" s="137">
        <v>304</v>
      </c>
      <c r="H38" s="45">
        <v>300</v>
      </c>
      <c r="I38" s="8">
        <v>700</v>
      </c>
      <c r="J38" s="8">
        <v>700</v>
      </c>
      <c r="K38" s="396">
        <v>500</v>
      </c>
      <c r="L38" s="405">
        <v>500</v>
      </c>
      <c r="M38" s="168">
        <v>500</v>
      </c>
    </row>
    <row r="39" spans="1:13" ht="13.5" customHeight="1">
      <c r="A39" s="136">
        <v>633006</v>
      </c>
      <c r="B39" s="9">
        <v>4</v>
      </c>
      <c r="C39" s="13">
        <v>41</v>
      </c>
      <c r="D39" s="269" t="s">
        <v>63</v>
      </c>
      <c r="E39" s="245" t="s">
        <v>89</v>
      </c>
      <c r="F39" s="137"/>
      <c r="G39" s="137"/>
      <c r="H39" s="45">
        <v>50</v>
      </c>
      <c r="I39" s="8">
        <v>150</v>
      </c>
      <c r="J39" s="8">
        <v>150</v>
      </c>
      <c r="K39" s="396">
        <v>50</v>
      </c>
      <c r="L39" s="405">
        <v>50</v>
      </c>
      <c r="M39" s="168">
        <v>50</v>
      </c>
    </row>
    <row r="40" spans="1:13" ht="15">
      <c r="A40" s="136">
        <v>633006</v>
      </c>
      <c r="B40" s="9">
        <v>5</v>
      </c>
      <c r="C40" s="13">
        <v>41</v>
      </c>
      <c r="D40" s="271" t="s">
        <v>63</v>
      </c>
      <c r="E40" s="245" t="s">
        <v>90</v>
      </c>
      <c r="F40" s="137">
        <v>29</v>
      </c>
      <c r="G40" s="137">
        <v>33</v>
      </c>
      <c r="H40" s="45">
        <v>30</v>
      </c>
      <c r="I40" s="8">
        <v>30</v>
      </c>
      <c r="J40" s="8">
        <v>30</v>
      </c>
      <c r="K40" s="396">
        <v>30</v>
      </c>
      <c r="L40" s="405">
        <v>30</v>
      </c>
      <c r="M40" s="168">
        <v>30</v>
      </c>
    </row>
    <row r="41" spans="1:13" ht="12.75" customHeight="1">
      <c r="A41" s="136">
        <v>633006</v>
      </c>
      <c r="B41" s="9">
        <v>6</v>
      </c>
      <c r="C41" s="165">
        <v>41</v>
      </c>
      <c r="D41" s="270" t="s">
        <v>76</v>
      </c>
      <c r="E41" s="258" t="s">
        <v>91</v>
      </c>
      <c r="F41" s="137">
        <v>62</v>
      </c>
      <c r="G41" s="137">
        <v>215</v>
      </c>
      <c r="H41" s="45">
        <v>100</v>
      </c>
      <c r="I41" s="8">
        <v>100</v>
      </c>
      <c r="J41" s="8">
        <v>100</v>
      </c>
      <c r="K41" s="396">
        <v>100</v>
      </c>
      <c r="L41" s="405">
        <v>100</v>
      </c>
      <c r="M41" s="168">
        <v>100</v>
      </c>
    </row>
    <row r="42" spans="1:13" ht="12" customHeight="1">
      <c r="A42" s="136">
        <v>633006</v>
      </c>
      <c r="B42" s="32">
        <v>7</v>
      </c>
      <c r="C42" s="241">
        <v>41</v>
      </c>
      <c r="D42" s="271" t="s">
        <v>63</v>
      </c>
      <c r="E42" s="257" t="s">
        <v>92</v>
      </c>
      <c r="F42" s="137">
        <v>8003</v>
      </c>
      <c r="G42" s="137">
        <v>1050</v>
      </c>
      <c r="H42" s="45">
        <v>5000</v>
      </c>
      <c r="I42" s="45">
        <v>4200</v>
      </c>
      <c r="J42" s="45">
        <v>4200</v>
      </c>
      <c r="K42" s="396">
        <v>5000</v>
      </c>
      <c r="L42" s="405">
        <v>5000</v>
      </c>
      <c r="M42" s="168">
        <v>5000</v>
      </c>
    </row>
    <row r="43" spans="1:13" ht="15">
      <c r="A43" s="136">
        <v>633006</v>
      </c>
      <c r="B43" s="32">
        <v>8</v>
      </c>
      <c r="C43" s="13">
        <v>41</v>
      </c>
      <c r="D43" s="271" t="s">
        <v>93</v>
      </c>
      <c r="E43" s="257" t="s">
        <v>323</v>
      </c>
      <c r="F43" s="137">
        <v>703</v>
      </c>
      <c r="G43" s="137">
        <v>843</v>
      </c>
      <c r="H43" s="45">
        <v>1000</v>
      </c>
      <c r="I43" s="45">
        <v>1000</v>
      </c>
      <c r="J43" s="45">
        <v>1000</v>
      </c>
      <c r="K43" s="396">
        <v>1000</v>
      </c>
      <c r="L43" s="405">
        <v>1000</v>
      </c>
      <c r="M43" s="168">
        <v>1000</v>
      </c>
    </row>
    <row r="44" spans="1:13" ht="15">
      <c r="A44" s="136">
        <v>633006</v>
      </c>
      <c r="B44" s="32">
        <v>10</v>
      </c>
      <c r="C44" s="241">
        <v>41</v>
      </c>
      <c r="D44" s="271" t="s">
        <v>335</v>
      </c>
      <c r="E44" s="257" t="s">
        <v>427</v>
      </c>
      <c r="F44" s="137"/>
      <c r="G44" s="137">
        <v>26</v>
      </c>
      <c r="H44" s="45"/>
      <c r="I44" s="45">
        <v>250</v>
      </c>
      <c r="J44" s="45">
        <v>250</v>
      </c>
      <c r="K44" s="396"/>
      <c r="L44" s="405"/>
      <c r="M44" s="168"/>
    </row>
    <row r="45" spans="1:13" ht="15">
      <c r="A45" s="136">
        <v>633006</v>
      </c>
      <c r="B45" s="32">
        <v>11</v>
      </c>
      <c r="C45" s="241">
        <v>41</v>
      </c>
      <c r="D45" s="271" t="s">
        <v>335</v>
      </c>
      <c r="E45" s="257" t="s">
        <v>426</v>
      </c>
      <c r="F45" s="137">
        <v>695</v>
      </c>
      <c r="G45" s="137"/>
      <c r="H45" s="45"/>
      <c r="I45" s="45"/>
      <c r="J45" s="45"/>
      <c r="K45" s="396"/>
      <c r="L45" s="405"/>
      <c r="M45" s="168"/>
    </row>
    <row r="46" spans="1:13" ht="13.5" customHeight="1">
      <c r="A46" s="136">
        <v>633006</v>
      </c>
      <c r="B46" s="9">
        <v>12</v>
      </c>
      <c r="C46" s="13">
        <v>41</v>
      </c>
      <c r="D46" s="271" t="s">
        <v>93</v>
      </c>
      <c r="E46" s="257" t="s">
        <v>94</v>
      </c>
      <c r="F46" s="137"/>
      <c r="G46" s="137">
        <v>5</v>
      </c>
      <c r="H46" s="45">
        <v>50</v>
      </c>
      <c r="I46" s="8">
        <v>50</v>
      </c>
      <c r="J46" s="8">
        <v>50</v>
      </c>
      <c r="K46" s="396">
        <v>50</v>
      </c>
      <c r="L46" s="405">
        <v>50</v>
      </c>
      <c r="M46" s="168">
        <v>50</v>
      </c>
    </row>
    <row r="47" spans="1:13" ht="15.75" customHeight="1">
      <c r="A47" s="134">
        <v>633006</v>
      </c>
      <c r="B47" s="47">
        <v>13</v>
      </c>
      <c r="C47" s="165">
        <v>41</v>
      </c>
      <c r="D47" s="279" t="s">
        <v>95</v>
      </c>
      <c r="E47" s="263" t="s">
        <v>96</v>
      </c>
      <c r="F47" s="135">
        <v>468</v>
      </c>
      <c r="G47" s="135">
        <v>120</v>
      </c>
      <c r="H47" s="80">
        <v>1000</v>
      </c>
      <c r="I47" s="6">
        <v>1000</v>
      </c>
      <c r="J47" s="6">
        <v>1000</v>
      </c>
      <c r="K47" s="476">
        <v>1000</v>
      </c>
      <c r="L47" s="444">
        <v>1000</v>
      </c>
      <c r="M47" s="183">
        <v>1000</v>
      </c>
    </row>
    <row r="48" spans="1:13" ht="15">
      <c r="A48" s="136">
        <v>633009</v>
      </c>
      <c r="B48" s="9">
        <v>1</v>
      </c>
      <c r="C48" s="13">
        <v>41</v>
      </c>
      <c r="D48" s="271" t="s">
        <v>63</v>
      </c>
      <c r="E48" s="257" t="s">
        <v>97</v>
      </c>
      <c r="F48" s="135">
        <v>794</v>
      </c>
      <c r="G48" s="135">
        <v>1933</v>
      </c>
      <c r="H48" s="45">
        <v>1000</v>
      </c>
      <c r="I48" s="8">
        <v>1000</v>
      </c>
      <c r="J48" s="8">
        <v>1000</v>
      </c>
      <c r="K48" s="396">
        <v>1000</v>
      </c>
      <c r="L48" s="405">
        <v>1000</v>
      </c>
      <c r="M48" s="168">
        <v>1000</v>
      </c>
    </row>
    <row r="49" spans="1:13" ht="15">
      <c r="A49" s="134">
        <v>633010</v>
      </c>
      <c r="B49" s="47"/>
      <c r="C49" s="77">
        <v>41</v>
      </c>
      <c r="D49" s="279" t="s">
        <v>63</v>
      </c>
      <c r="E49" s="263" t="s">
        <v>98</v>
      </c>
      <c r="F49" s="135">
        <v>503</v>
      </c>
      <c r="G49" s="135">
        <v>1087</v>
      </c>
      <c r="H49" s="80">
        <v>800</v>
      </c>
      <c r="I49" s="6">
        <v>800</v>
      </c>
      <c r="J49" s="6">
        <v>800</v>
      </c>
      <c r="K49" s="476">
        <v>800</v>
      </c>
      <c r="L49" s="444">
        <v>500</v>
      </c>
      <c r="M49" s="183">
        <v>500</v>
      </c>
    </row>
    <row r="50" spans="1:13" ht="15">
      <c r="A50" s="136">
        <v>633011</v>
      </c>
      <c r="B50" s="32"/>
      <c r="C50" s="78">
        <v>41</v>
      </c>
      <c r="D50" s="271" t="s">
        <v>63</v>
      </c>
      <c r="E50" s="257" t="s">
        <v>99</v>
      </c>
      <c r="F50" s="137"/>
      <c r="G50" s="137"/>
      <c r="H50" s="45">
        <v>100</v>
      </c>
      <c r="I50" s="8">
        <v>200</v>
      </c>
      <c r="J50" s="8">
        <v>200</v>
      </c>
      <c r="K50" s="396">
        <v>150</v>
      </c>
      <c r="L50" s="405">
        <v>150</v>
      </c>
      <c r="M50" s="168">
        <v>150</v>
      </c>
    </row>
    <row r="51" spans="1:13" ht="15">
      <c r="A51" s="191">
        <v>633013</v>
      </c>
      <c r="B51" s="9"/>
      <c r="C51" s="13">
        <v>41</v>
      </c>
      <c r="D51" s="271" t="s">
        <v>63</v>
      </c>
      <c r="E51" s="245" t="s">
        <v>336</v>
      </c>
      <c r="F51" s="137">
        <v>3100</v>
      </c>
      <c r="G51" s="137">
        <v>3424</v>
      </c>
      <c r="H51" s="136">
        <v>3000</v>
      </c>
      <c r="I51" s="8">
        <v>3000</v>
      </c>
      <c r="J51" s="8">
        <v>3000</v>
      </c>
      <c r="K51" s="396">
        <v>3000</v>
      </c>
      <c r="L51" s="396">
        <v>3000</v>
      </c>
      <c r="M51" s="452">
        <v>3000</v>
      </c>
    </row>
    <row r="52" spans="1:13" ht="15">
      <c r="A52" s="136">
        <v>633015</v>
      </c>
      <c r="B52" s="14"/>
      <c r="C52" s="165">
        <v>41</v>
      </c>
      <c r="D52" s="271" t="s">
        <v>63</v>
      </c>
      <c r="E52" s="245" t="s">
        <v>351</v>
      </c>
      <c r="F52" s="146">
        <v>64</v>
      </c>
      <c r="G52" s="146"/>
      <c r="H52" s="35">
        <v>100</v>
      </c>
      <c r="I52" s="12">
        <v>100</v>
      </c>
      <c r="J52" s="12">
        <v>100</v>
      </c>
      <c r="K52" s="476">
        <v>100</v>
      </c>
      <c r="L52" s="444">
        <v>100</v>
      </c>
      <c r="M52" s="183">
        <v>100</v>
      </c>
    </row>
    <row r="53" spans="1:13" ht="15">
      <c r="A53" s="142">
        <v>633016</v>
      </c>
      <c r="B53" s="31"/>
      <c r="C53" s="241">
        <v>41</v>
      </c>
      <c r="D53" s="272" t="s">
        <v>100</v>
      </c>
      <c r="E53" s="274" t="s">
        <v>101</v>
      </c>
      <c r="F53" s="139">
        <v>1876</v>
      </c>
      <c r="G53" s="139">
        <v>1289</v>
      </c>
      <c r="H53" s="275">
        <v>1500</v>
      </c>
      <c r="I53" s="22">
        <v>1500</v>
      </c>
      <c r="J53" s="22">
        <v>1500</v>
      </c>
      <c r="K53" s="539">
        <v>1500</v>
      </c>
      <c r="L53" s="442">
        <v>1500</v>
      </c>
      <c r="M53" s="172">
        <v>1500</v>
      </c>
    </row>
    <row r="54" spans="1:13" ht="15">
      <c r="A54" s="129">
        <v>634</v>
      </c>
      <c r="B54" s="68"/>
      <c r="C54" s="348"/>
      <c r="D54" s="290"/>
      <c r="E54" s="365" t="s">
        <v>102</v>
      </c>
      <c r="F54" s="130">
        <f aca="true" t="shared" si="3" ref="F54:M54">SUM(F55:F62)</f>
        <v>9743</v>
      </c>
      <c r="G54" s="130">
        <f t="shared" si="3"/>
        <v>11424</v>
      </c>
      <c r="H54" s="5">
        <f t="shared" si="3"/>
        <v>12610</v>
      </c>
      <c r="I54" s="4">
        <f t="shared" si="3"/>
        <v>12725</v>
      </c>
      <c r="J54" s="130">
        <f t="shared" si="3"/>
        <v>12725</v>
      </c>
      <c r="K54" s="592">
        <f t="shared" si="3"/>
        <v>12610</v>
      </c>
      <c r="L54" s="441">
        <f t="shared" si="3"/>
        <v>12610</v>
      </c>
      <c r="M54" s="133">
        <f t="shared" si="3"/>
        <v>12610</v>
      </c>
    </row>
    <row r="55" spans="1:13" ht="15">
      <c r="A55" s="134">
        <v>634001</v>
      </c>
      <c r="B55" s="47">
        <v>1</v>
      </c>
      <c r="C55" s="337">
        <v>41</v>
      </c>
      <c r="D55" s="278" t="s">
        <v>103</v>
      </c>
      <c r="E55" s="276" t="s">
        <v>104</v>
      </c>
      <c r="F55" s="135">
        <v>1947</v>
      </c>
      <c r="G55" s="135">
        <v>1605</v>
      </c>
      <c r="H55" s="80">
        <v>2000</v>
      </c>
      <c r="I55" s="6">
        <v>2000</v>
      </c>
      <c r="J55" s="135">
        <v>2000</v>
      </c>
      <c r="K55" s="428">
        <v>2000</v>
      </c>
      <c r="L55" s="444">
        <v>2000</v>
      </c>
      <c r="M55" s="183">
        <v>2000</v>
      </c>
    </row>
    <row r="56" spans="1:13" ht="14.25" customHeight="1">
      <c r="A56" s="136">
        <v>634001</v>
      </c>
      <c r="B56" s="32">
        <v>2</v>
      </c>
      <c r="C56" s="13">
        <v>41</v>
      </c>
      <c r="D56" s="279" t="s">
        <v>103</v>
      </c>
      <c r="E56" s="257" t="s">
        <v>105</v>
      </c>
      <c r="F56" s="137">
        <v>3345</v>
      </c>
      <c r="G56" s="137">
        <v>5084</v>
      </c>
      <c r="H56" s="45">
        <v>5000</v>
      </c>
      <c r="I56" s="8">
        <v>5000</v>
      </c>
      <c r="J56" s="137">
        <v>5000</v>
      </c>
      <c r="K56" s="452">
        <v>5000</v>
      </c>
      <c r="L56" s="405">
        <v>5000</v>
      </c>
      <c r="M56" s="168">
        <v>5000</v>
      </c>
    </row>
    <row r="57" spans="1:13" ht="15" customHeight="1">
      <c r="A57" s="136">
        <v>634001</v>
      </c>
      <c r="B57" s="32">
        <v>3</v>
      </c>
      <c r="C57" s="13">
        <v>41</v>
      </c>
      <c r="D57" s="279" t="s">
        <v>103</v>
      </c>
      <c r="E57" s="257" t="s">
        <v>106</v>
      </c>
      <c r="F57" s="137"/>
      <c r="G57" s="137"/>
      <c r="H57" s="45">
        <v>200</v>
      </c>
      <c r="I57" s="8">
        <v>200</v>
      </c>
      <c r="J57" s="137">
        <v>200</v>
      </c>
      <c r="K57" s="452">
        <v>200</v>
      </c>
      <c r="L57" s="405">
        <v>200</v>
      </c>
      <c r="M57" s="168">
        <v>200</v>
      </c>
    </row>
    <row r="58" spans="1:13" ht="15">
      <c r="A58" s="136">
        <v>634002</v>
      </c>
      <c r="B58" s="32">
        <v>1</v>
      </c>
      <c r="C58" s="77">
        <v>41</v>
      </c>
      <c r="D58" s="279" t="s">
        <v>103</v>
      </c>
      <c r="E58" s="257" t="s">
        <v>107</v>
      </c>
      <c r="F58" s="137">
        <v>1671</v>
      </c>
      <c r="G58" s="137">
        <v>1074</v>
      </c>
      <c r="H58" s="45">
        <v>1600</v>
      </c>
      <c r="I58" s="8">
        <v>1600</v>
      </c>
      <c r="J58" s="137">
        <v>1600</v>
      </c>
      <c r="K58" s="452">
        <v>700</v>
      </c>
      <c r="L58" s="405">
        <v>1600</v>
      </c>
      <c r="M58" s="168">
        <v>1600</v>
      </c>
    </row>
    <row r="59" spans="1:13" ht="15">
      <c r="A59" s="136">
        <v>634002</v>
      </c>
      <c r="B59" s="32">
        <v>2</v>
      </c>
      <c r="C59" s="78">
        <v>41</v>
      </c>
      <c r="D59" s="279" t="s">
        <v>103</v>
      </c>
      <c r="E59" s="257" t="s">
        <v>108</v>
      </c>
      <c r="F59" s="137">
        <v>1417</v>
      </c>
      <c r="G59" s="137">
        <v>2157</v>
      </c>
      <c r="H59" s="45">
        <v>2500</v>
      </c>
      <c r="I59" s="8">
        <v>2500</v>
      </c>
      <c r="J59" s="137">
        <v>2500</v>
      </c>
      <c r="K59" s="452">
        <v>3400</v>
      </c>
      <c r="L59" s="405">
        <v>2500</v>
      </c>
      <c r="M59" s="168">
        <v>2500</v>
      </c>
    </row>
    <row r="60" spans="1:13" ht="13.5" customHeight="1">
      <c r="A60" s="136">
        <v>634003</v>
      </c>
      <c r="B60" s="9">
        <v>1</v>
      </c>
      <c r="C60" s="346">
        <v>41</v>
      </c>
      <c r="D60" s="279" t="s">
        <v>103</v>
      </c>
      <c r="E60" s="257" t="s">
        <v>109</v>
      </c>
      <c r="F60" s="137">
        <v>618</v>
      </c>
      <c r="G60" s="137">
        <v>938</v>
      </c>
      <c r="H60" s="45">
        <v>700</v>
      </c>
      <c r="I60" s="8">
        <v>700</v>
      </c>
      <c r="J60" s="137">
        <v>700</v>
      </c>
      <c r="K60" s="452">
        <v>700</v>
      </c>
      <c r="L60" s="405">
        <v>700</v>
      </c>
      <c r="M60" s="168">
        <v>700</v>
      </c>
    </row>
    <row r="61" spans="1:13" ht="15">
      <c r="A61" s="136">
        <v>634003</v>
      </c>
      <c r="B61" s="9">
        <v>2</v>
      </c>
      <c r="C61" s="346">
        <v>41</v>
      </c>
      <c r="D61" s="279" t="s">
        <v>103</v>
      </c>
      <c r="E61" s="257" t="s">
        <v>110</v>
      </c>
      <c r="F61" s="137">
        <v>544</v>
      </c>
      <c r="G61" s="137">
        <v>466</v>
      </c>
      <c r="H61" s="45">
        <v>500</v>
      </c>
      <c r="I61" s="8">
        <v>585</v>
      </c>
      <c r="J61" s="137">
        <v>585</v>
      </c>
      <c r="K61" s="452">
        <v>500</v>
      </c>
      <c r="L61" s="405">
        <v>500</v>
      </c>
      <c r="M61" s="168">
        <v>500</v>
      </c>
    </row>
    <row r="62" spans="1:13" ht="15">
      <c r="A62" s="142">
        <v>634005</v>
      </c>
      <c r="B62" s="73"/>
      <c r="C62" s="552">
        <v>41</v>
      </c>
      <c r="D62" s="269" t="s">
        <v>103</v>
      </c>
      <c r="E62" s="274" t="s">
        <v>111</v>
      </c>
      <c r="F62" s="169">
        <v>201</v>
      </c>
      <c r="G62" s="169">
        <v>100</v>
      </c>
      <c r="H62" s="275">
        <v>110</v>
      </c>
      <c r="I62" s="22">
        <v>140</v>
      </c>
      <c r="J62" s="169">
        <v>140</v>
      </c>
      <c r="K62" s="593">
        <v>110</v>
      </c>
      <c r="L62" s="445">
        <v>110</v>
      </c>
      <c r="M62" s="445">
        <v>110</v>
      </c>
    </row>
    <row r="63" spans="1:13" ht="15">
      <c r="A63" s="129">
        <v>635</v>
      </c>
      <c r="B63" s="3"/>
      <c r="C63" s="76"/>
      <c r="D63" s="273"/>
      <c r="E63" s="262" t="s">
        <v>112</v>
      </c>
      <c r="F63" s="130">
        <f>SUM(F64:F69)</f>
        <v>7805</v>
      </c>
      <c r="G63" s="130">
        <f aca="true" t="shared" si="4" ref="G63:M63">SUM(G64:G69)</f>
        <v>11425</v>
      </c>
      <c r="H63" s="5">
        <f t="shared" si="4"/>
        <v>13800</v>
      </c>
      <c r="I63" s="4">
        <f t="shared" si="4"/>
        <v>23800</v>
      </c>
      <c r="J63" s="130">
        <f t="shared" si="4"/>
        <v>23800</v>
      </c>
      <c r="K63" s="592">
        <f t="shared" si="4"/>
        <v>24800</v>
      </c>
      <c r="L63" s="441">
        <f t="shared" si="4"/>
        <v>12800</v>
      </c>
      <c r="M63" s="441">
        <f t="shared" si="4"/>
        <v>12800</v>
      </c>
    </row>
    <row r="64" spans="1:13" ht="13.5" customHeight="1">
      <c r="A64" s="134">
        <v>635002</v>
      </c>
      <c r="B64" s="47"/>
      <c r="C64" s="77">
        <v>41</v>
      </c>
      <c r="D64" s="279" t="s">
        <v>113</v>
      </c>
      <c r="E64" s="263" t="s">
        <v>114</v>
      </c>
      <c r="F64" s="135">
        <v>7383</v>
      </c>
      <c r="G64" s="135">
        <v>7714</v>
      </c>
      <c r="H64" s="80">
        <v>6500</v>
      </c>
      <c r="I64" s="6">
        <v>6500</v>
      </c>
      <c r="J64" s="135">
        <v>6500</v>
      </c>
      <c r="K64" s="428">
        <v>5500</v>
      </c>
      <c r="L64" s="444">
        <v>5500</v>
      </c>
      <c r="M64" s="444">
        <v>5500</v>
      </c>
    </row>
    <row r="65" spans="1:13" ht="12.75" customHeight="1">
      <c r="A65" s="134">
        <v>635003</v>
      </c>
      <c r="B65" s="47"/>
      <c r="C65" s="77">
        <v>41</v>
      </c>
      <c r="D65" s="279" t="s">
        <v>113</v>
      </c>
      <c r="E65" s="263" t="s">
        <v>390</v>
      </c>
      <c r="F65" s="135">
        <v>346</v>
      </c>
      <c r="G65" s="135">
        <v>2891</v>
      </c>
      <c r="H65" s="45">
        <v>1000</v>
      </c>
      <c r="I65" s="8">
        <v>1000</v>
      </c>
      <c r="J65" s="137">
        <v>1000</v>
      </c>
      <c r="K65" s="452">
        <v>1000</v>
      </c>
      <c r="L65" s="405">
        <v>1000</v>
      </c>
      <c r="M65" s="405">
        <v>1000</v>
      </c>
    </row>
    <row r="66" spans="1:14" ht="13.5" customHeight="1">
      <c r="A66" s="136">
        <v>635004</v>
      </c>
      <c r="B66" s="9">
        <v>2</v>
      </c>
      <c r="C66" s="13">
        <v>41</v>
      </c>
      <c r="D66" s="271" t="s">
        <v>76</v>
      </c>
      <c r="E66" s="257" t="s">
        <v>115</v>
      </c>
      <c r="F66" s="135">
        <v>76</v>
      </c>
      <c r="G66" s="135">
        <v>76</v>
      </c>
      <c r="H66" s="45">
        <v>100</v>
      </c>
      <c r="I66" s="8">
        <v>100</v>
      </c>
      <c r="J66" s="137">
        <v>100</v>
      </c>
      <c r="K66" s="452">
        <v>100</v>
      </c>
      <c r="L66" s="405">
        <v>100</v>
      </c>
      <c r="M66" s="405">
        <v>100</v>
      </c>
      <c r="N66" s="150"/>
    </row>
    <row r="67" spans="1:14" ht="14.25" customHeight="1">
      <c r="A67" s="136">
        <v>635004</v>
      </c>
      <c r="B67" s="9">
        <v>8</v>
      </c>
      <c r="C67" s="13">
        <v>41</v>
      </c>
      <c r="D67" s="271" t="s">
        <v>76</v>
      </c>
      <c r="E67" s="245" t="s">
        <v>116</v>
      </c>
      <c r="F67" s="137"/>
      <c r="G67" s="137"/>
      <c r="H67" s="45">
        <v>200</v>
      </c>
      <c r="I67" s="8">
        <v>200</v>
      </c>
      <c r="J67" s="137">
        <v>200</v>
      </c>
      <c r="K67" s="452">
        <v>200</v>
      </c>
      <c r="L67" s="405">
        <v>200</v>
      </c>
      <c r="M67" s="168">
        <v>200</v>
      </c>
      <c r="N67" s="150"/>
    </row>
    <row r="68" spans="1:14" ht="15" customHeight="1">
      <c r="A68" s="136">
        <v>635006</v>
      </c>
      <c r="B68" s="9">
        <v>1</v>
      </c>
      <c r="C68" s="13">
        <v>41</v>
      </c>
      <c r="D68" s="271" t="s">
        <v>76</v>
      </c>
      <c r="E68" s="245" t="s">
        <v>117</v>
      </c>
      <c r="F68" s="146"/>
      <c r="G68" s="146">
        <v>246</v>
      </c>
      <c r="H68" s="45"/>
      <c r="I68" s="8"/>
      <c r="J68" s="137"/>
      <c r="K68" s="452"/>
      <c r="L68" s="405"/>
      <c r="M68" s="168"/>
      <c r="N68" s="150"/>
    </row>
    <row r="69" spans="1:14" ht="15" customHeight="1">
      <c r="A69" s="138">
        <v>635006</v>
      </c>
      <c r="B69" s="11">
        <v>8</v>
      </c>
      <c r="C69" s="163">
        <v>41</v>
      </c>
      <c r="D69" s="272" t="s">
        <v>93</v>
      </c>
      <c r="E69" s="264" t="s">
        <v>119</v>
      </c>
      <c r="F69" s="169"/>
      <c r="G69" s="169">
        <v>498</v>
      </c>
      <c r="H69" s="74">
        <v>6000</v>
      </c>
      <c r="I69" s="10">
        <v>16000</v>
      </c>
      <c r="J69" s="139">
        <v>16000</v>
      </c>
      <c r="K69" s="230">
        <v>18000</v>
      </c>
      <c r="L69" s="442">
        <v>6000</v>
      </c>
      <c r="M69" s="172">
        <v>6000</v>
      </c>
      <c r="N69" s="150"/>
    </row>
    <row r="70" spans="1:14" ht="15" customHeight="1">
      <c r="A70" s="594">
        <v>636</v>
      </c>
      <c r="B70" s="3"/>
      <c r="C70" s="3">
        <v>41</v>
      </c>
      <c r="D70" s="448" t="s">
        <v>76</v>
      </c>
      <c r="E70" s="262" t="s">
        <v>120</v>
      </c>
      <c r="F70" s="130">
        <v>311</v>
      </c>
      <c r="G70" s="130">
        <v>920</v>
      </c>
      <c r="H70" s="79">
        <v>200</v>
      </c>
      <c r="I70" s="79">
        <v>250</v>
      </c>
      <c r="J70" s="79">
        <v>250</v>
      </c>
      <c r="K70" s="532">
        <f>SUM(K71:K72)</f>
        <v>200</v>
      </c>
      <c r="L70" s="441">
        <f>SUM(L71:L72)</f>
        <v>200</v>
      </c>
      <c r="M70" s="441">
        <f>SUM(M71:M72)</f>
        <v>200</v>
      </c>
      <c r="N70" s="150"/>
    </row>
    <row r="71" spans="1:14" ht="15" customHeight="1">
      <c r="A71" s="199">
        <v>636001</v>
      </c>
      <c r="B71" s="7"/>
      <c r="C71" s="7">
        <v>41</v>
      </c>
      <c r="D71" s="595" t="s">
        <v>76</v>
      </c>
      <c r="E71" s="276" t="s">
        <v>120</v>
      </c>
      <c r="F71" s="144">
        <v>200</v>
      </c>
      <c r="G71" s="144">
        <v>200</v>
      </c>
      <c r="H71" s="492">
        <v>200</v>
      </c>
      <c r="I71" s="407">
        <v>250</v>
      </c>
      <c r="J71" s="144">
        <v>250</v>
      </c>
      <c r="K71" s="596">
        <v>200</v>
      </c>
      <c r="L71" s="178">
        <v>200</v>
      </c>
      <c r="M71" s="178">
        <v>200</v>
      </c>
      <c r="N71" s="150"/>
    </row>
    <row r="72" spans="1:13" ht="15" customHeight="1">
      <c r="A72" s="512">
        <v>636004</v>
      </c>
      <c r="B72" s="31"/>
      <c r="C72" s="31">
        <v>41</v>
      </c>
      <c r="D72" s="597" t="s">
        <v>76</v>
      </c>
      <c r="E72" s="274" t="s">
        <v>404</v>
      </c>
      <c r="F72" s="169">
        <v>111</v>
      </c>
      <c r="G72" s="169">
        <v>720</v>
      </c>
      <c r="H72" s="598"/>
      <c r="I72" s="599"/>
      <c r="J72" s="169"/>
      <c r="K72" s="230"/>
      <c r="L72" s="442"/>
      <c r="M72" s="172"/>
    </row>
    <row r="73" spans="1:13" ht="15">
      <c r="A73" s="160">
        <v>637</v>
      </c>
      <c r="B73" s="66"/>
      <c r="C73" s="66"/>
      <c r="D73" s="268"/>
      <c r="E73" s="261" t="s">
        <v>121</v>
      </c>
      <c r="F73" s="175">
        <f>SUM(F74:F100)</f>
        <v>75655</v>
      </c>
      <c r="G73" s="175">
        <f aca="true" t="shared" si="5" ref="G73:M73">SUM(G74:G100)</f>
        <v>84762</v>
      </c>
      <c r="H73" s="67">
        <f t="shared" si="5"/>
        <v>91050</v>
      </c>
      <c r="I73" s="65">
        <f t="shared" si="5"/>
        <v>97985</v>
      </c>
      <c r="J73" s="175">
        <f t="shared" si="5"/>
        <v>97985</v>
      </c>
      <c r="K73" s="592">
        <f t="shared" si="5"/>
        <v>75950</v>
      </c>
      <c r="L73" s="441">
        <f t="shared" si="5"/>
        <v>57450</v>
      </c>
      <c r="M73" s="133">
        <f t="shared" si="5"/>
        <v>57450</v>
      </c>
    </row>
    <row r="74" spans="1:13" ht="12.75" customHeight="1">
      <c r="A74" s="190">
        <v>637004</v>
      </c>
      <c r="B74" s="21"/>
      <c r="C74" s="337">
        <v>41</v>
      </c>
      <c r="D74" s="278" t="s">
        <v>76</v>
      </c>
      <c r="E74" s="283" t="s">
        <v>122</v>
      </c>
      <c r="F74" s="144"/>
      <c r="G74" s="144"/>
      <c r="H74" s="35">
        <v>120</v>
      </c>
      <c r="I74" s="12">
        <v>120</v>
      </c>
      <c r="J74" s="146">
        <v>120</v>
      </c>
      <c r="K74" s="461">
        <v>120</v>
      </c>
      <c r="L74" s="404">
        <v>120</v>
      </c>
      <c r="M74" s="178">
        <v>120</v>
      </c>
    </row>
    <row r="75" spans="1:13" ht="13.5" customHeight="1">
      <c r="A75" s="191">
        <v>637004</v>
      </c>
      <c r="B75" s="9">
        <v>1</v>
      </c>
      <c r="C75" s="346">
        <v>41</v>
      </c>
      <c r="D75" s="279" t="s">
        <v>63</v>
      </c>
      <c r="E75" s="284" t="s">
        <v>325</v>
      </c>
      <c r="F75" s="137">
        <v>750</v>
      </c>
      <c r="G75" s="137">
        <v>750</v>
      </c>
      <c r="H75" s="45">
        <v>5000</v>
      </c>
      <c r="I75" s="8">
        <v>5000</v>
      </c>
      <c r="J75" s="137">
        <v>5000</v>
      </c>
      <c r="K75" s="452">
        <v>5000</v>
      </c>
      <c r="L75" s="444"/>
      <c r="M75" s="183"/>
    </row>
    <row r="76" spans="1:13" ht="14.25" customHeight="1">
      <c r="A76" s="136">
        <v>637001</v>
      </c>
      <c r="B76" s="32"/>
      <c r="C76" s="78">
        <v>41</v>
      </c>
      <c r="D76" s="271" t="s">
        <v>63</v>
      </c>
      <c r="E76" s="245" t="s">
        <v>123</v>
      </c>
      <c r="F76" s="137">
        <v>980</v>
      </c>
      <c r="G76" s="137">
        <v>980</v>
      </c>
      <c r="H76" s="45">
        <v>1000</v>
      </c>
      <c r="I76" s="8">
        <v>1000</v>
      </c>
      <c r="J76" s="137">
        <v>1000</v>
      </c>
      <c r="K76" s="452">
        <v>1000</v>
      </c>
      <c r="L76" s="405">
        <v>1000</v>
      </c>
      <c r="M76" s="168">
        <v>1000</v>
      </c>
    </row>
    <row r="77" spans="1:13" ht="15">
      <c r="A77" s="134">
        <v>637004</v>
      </c>
      <c r="B77" s="7">
        <v>2</v>
      </c>
      <c r="C77" s="346">
        <v>41</v>
      </c>
      <c r="D77" s="279" t="s">
        <v>93</v>
      </c>
      <c r="E77" s="284" t="s">
        <v>124</v>
      </c>
      <c r="F77" s="135">
        <v>4884</v>
      </c>
      <c r="G77" s="135">
        <v>6922</v>
      </c>
      <c r="H77" s="80">
        <v>5000</v>
      </c>
      <c r="I77" s="6">
        <v>5000</v>
      </c>
      <c r="J77" s="6">
        <v>5000</v>
      </c>
      <c r="K77" s="396">
        <v>5000</v>
      </c>
      <c r="L77" s="405">
        <v>3000</v>
      </c>
      <c r="M77" s="183">
        <v>3000</v>
      </c>
    </row>
    <row r="78" spans="1:16" ht="15">
      <c r="A78" s="136">
        <v>637004</v>
      </c>
      <c r="B78" s="9">
        <v>5</v>
      </c>
      <c r="C78" s="78">
        <v>41</v>
      </c>
      <c r="D78" s="271" t="s">
        <v>63</v>
      </c>
      <c r="E78" s="257" t="s">
        <v>125</v>
      </c>
      <c r="F78" s="135">
        <v>1755</v>
      </c>
      <c r="G78" s="135">
        <v>2277</v>
      </c>
      <c r="H78" s="45">
        <v>500</v>
      </c>
      <c r="I78" s="8">
        <v>1500</v>
      </c>
      <c r="J78" s="8">
        <v>1500</v>
      </c>
      <c r="K78" s="396">
        <v>1500</v>
      </c>
      <c r="L78" s="405">
        <v>1000</v>
      </c>
      <c r="M78" s="168">
        <v>1000</v>
      </c>
      <c r="P78" s="150"/>
    </row>
    <row r="79" spans="1:16" ht="15">
      <c r="A79" s="136">
        <v>637004</v>
      </c>
      <c r="B79" s="9">
        <v>6</v>
      </c>
      <c r="C79" s="77">
        <v>41</v>
      </c>
      <c r="D79" s="271" t="s">
        <v>126</v>
      </c>
      <c r="E79" s="257" t="s">
        <v>127</v>
      </c>
      <c r="F79" s="135">
        <v>299</v>
      </c>
      <c r="G79" s="135">
        <v>74</v>
      </c>
      <c r="H79" s="45">
        <v>50</v>
      </c>
      <c r="I79" s="8">
        <v>50</v>
      </c>
      <c r="J79" s="8">
        <v>50</v>
      </c>
      <c r="K79" s="396">
        <v>50</v>
      </c>
      <c r="L79" s="405">
        <v>50</v>
      </c>
      <c r="M79" s="168">
        <v>50</v>
      </c>
      <c r="P79" s="150"/>
    </row>
    <row r="80" spans="1:16" ht="15">
      <c r="A80" s="136">
        <v>637004</v>
      </c>
      <c r="B80" s="9">
        <v>8</v>
      </c>
      <c r="C80" s="346">
        <v>41</v>
      </c>
      <c r="D80" s="271" t="s">
        <v>63</v>
      </c>
      <c r="E80" s="245" t="s">
        <v>363</v>
      </c>
      <c r="F80" s="135">
        <v>262</v>
      </c>
      <c r="G80" s="135">
        <v>306</v>
      </c>
      <c r="H80" s="45">
        <v>150</v>
      </c>
      <c r="I80" s="45">
        <v>200</v>
      </c>
      <c r="J80" s="45">
        <v>200</v>
      </c>
      <c r="K80" s="396">
        <v>150</v>
      </c>
      <c r="L80" s="405">
        <v>150</v>
      </c>
      <c r="M80" s="168">
        <v>150</v>
      </c>
      <c r="P80" s="150"/>
    </row>
    <row r="81" spans="1:16" ht="15">
      <c r="A81" s="136">
        <v>637005</v>
      </c>
      <c r="B81" s="9">
        <v>1</v>
      </c>
      <c r="C81" s="346">
        <v>41</v>
      </c>
      <c r="D81" s="271" t="s">
        <v>95</v>
      </c>
      <c r="E81" s="245" t="s">
        <v>129</v>
      </c>
      <c r="F81" s="135">
        <v>6440</v>
      </c>
      <c r="G81" s="135">
        <v>5290</v>
      </c>
      <c r="H81" s="45">
        <v>5000</v>
      </c>
      <c r="I81" s="45">
        <v>5000</v>
      </c>
      <c r="J81" s="45">
        <v>5000</v>
      </c>
      <c r="K81" s="396">
        <v>5000</v>
      </c>
      <c r="L81" s="405">
        <v>5000</v>
      </c>
      <c r="M81" s="168">
        <v>5000</v>
      </c>
      <c r="P81" s="150"/>
    </row>
    <row r="82" spans="1:13" ht="15.75" customHeight="1">
      <c r="A82" s="136">
        <v>637005</v>
      </c>
      <c r="B82" s="9">
        <v>2</v>
      </c>
      <c r="C82" s="78">
        <v>41</v>
      </c>
      <c r="D82" s="271" t="s">
        <v>130</v>
      </c>
      <c r="E82" s="257" t="s">
        <v>131</v>
      </c>
      <c r="F82" s="135">
        <v>3102</v>
      </c>
      <c r="G82" s="135">
        <v>3230</v>
      </c>
      <c r="H82" s="45">
        <v>2500</v>
      </c>
      <c r="I82" s="8">
        <v>2500</v>
      </c>
      <c r="J82" s="8">
        <v>2500</v>
      </c>
      <c r="K82" s="396">
        <v>2500</v>
      </c>
      <c r="L82" s="405">
        <v>2500</v>
      </c>
      <c r="M82" s="168">
        <v>2500</v>
      </c>
    </row>
    <row r="83" spans="1:13" ht="15">
      <c r="A83" s="136">
        <v>637005</v>
      </c>
      <c r="B83" s="9">
        <v>3</v>
      </c>
      <c r="C83" s="77">
        <v>41</v>
      </c>
      <c r="D83" s="271" t="s">
        <v>63</v>
      </c>
      <c r="E83" s="245" t="s">
        <v>228</v>
      </c>
      <c r="F83" s="135">
        <v>7250</v>
      </c>
      <c r="G83" s="135">
        <v>5054</v>
      </c>
      <c r="H83" s="45">
        <v>5000</v>
      </c>
      <c r="I83" s="8">
        <v>8000</v>
      </c>
      <c r="J83" s="8">
        <v>8000</v>
      </c>
      <c r="K83" s="396">
        <v>10000</v>
      </c>
      <c r="L83" s="405"/>
      <c r="M83" s="168"/>
    </row>
    <row r="84" spans="1:13" ht="15">
      <c r="A84" s="136">
        <v>637005</v>
      </c>
      <c r="B84" s="9">
        <v>4</v>
      </c>
      <c r="C84" s="78">
        <v>41</v>
      </c>
      <c r="D84" s="271" t="s">
        <v>132</v>
      </c>
      <c r="E84" s="245" t="s">
        <v>133</v>
      </c>
      <c r="F84" s="135">
        <v>2400</v>
      </c>
      <c r="G84" s="135">
        <v>2400</v>
      </c>
      <c r="H84" s="45">
        <v>2500</v>
      </c>
      <c r="I84" s="8">
        <v>2500</v>
      </c>
      <c r="J84" s="8">
        <v>2500</v>
      </c>
      <c r="K84" s="396">
        <v>2800</v>
      </c>
      <c r="L84" s="405">
        <v>2800</v>
      </c>
      <c r="M84" s="168">
        <v>2800</v>
      </c>
    </row>
    <row r="85" spans="1:13" ht="15">
      <c r="A85" s="136">
        <v>637005</v>
      </c>
      <c r="B85" s="9">
        <v>5</v>
      </c>
      <c r="C85" s="346">
        <v>41</v>
      </c>
      <c r="D85" s="271" t="s">
        <v>63</v>
      </c>
      <c r="E85" s="245" t="s">
        <v>349</v>
      </c>
      <c r="F85" s="135"/>
      <c r="G85" s="135"/>
      <c r="H85" s="45"/>
      <c r="I85" s="8">
        <v>4100</v>
      </c>
      <c r="J85" s="8">
        <v>4100</v>
      </c>
      <c r="K85" s="396"/>
      <c r="L85" s="405"/>
      <c r="M85" s="168"/>
    </row>
    <row r="86" spans="1:13" ht="15">
      <c r="A86" s="136">
        <v>637006</v>
      </c>
      <c r="B86" s="9"/>
      <c r="C86" s="13">
        <v>41</v>
      </c>
      <c r="D86" s="271" t="s">
        <v>63</v>
      </c>
      <c r="E86" s="245" t="s">
        <v>356</v>
      </c>
      <c r="F86" s="135">
        <v>28</v>
      </c>
      <c r="G86" s="135"/>
      <c r="H86" s="45">
        <v>30</v>
      </c>
      <c r="I86" s="8">
        <v>30</v>
      </c>
      <c r="J86" s="8">
        <v>30</v>
      </c>
      <c r="K86" s="396">
        <v>30</v>
      </c>
      <c r="L86" s="405">
        <v>30</v>
      </c>
      <c r="M86" s="168">
        <v>30</v>
      </c>
    </row>
    <row r="87" spans="1:13" ht="15">
      <c r="A87" s="136">
        <v>637011</v>
      </c>
      <c r="B87" s="9"/>
      <c r="C87" s="346">
        <v>41</v>
      </c>
      <c r="D87" s="279" t="s">
        <v>95</v>
      </c>
      <c r="E87" s="245" t="s">
        <v>134</v>
      </c>
      <c r="F87" s="135">
        <v>6001</v>
      </c>
      <c r="G87" s="135">
        <v>11355</v>
      </c>
      <c r="H87" s="45">
        <v>11000</v>
      </c>
      <c r="I87" s="8">
        <v>11000</v>
      </c>
      <c r="J87" s="8">
        <v>11000</v>
      </c>
      <c r="K87" s="396">
        <v>5000</v>
      </c>
      <c r="L87" s="405">
        <v>5000</v>
      </c>
      <c r="M87" s="168">
        <v>5000</v>
      </c>
    </row>
    <row r="88" spans="1:13" ht="12.75" customHeight="1">
      <c r="A88" s="136">
        <v>637011</v>
      </c>
      <c r="B88" s="9">
        <v>2</v>
      </c>
      <c r="C88" s="346">
        <v>41</v>
      </c>
      <c r="D88" s="271" t="s">
        <v>95</v>
      </c>
      <c r="E88" s="245" t="s">
        <v>337</v>
      </c>
      <c r="F88" s="135">
        <v>386</v>
      </c>
      <c r="G88" s="135">
        <v>320</v>
      </c>
      <c r="H88" s="45">
        <v>1000</v>
      </c>
      <c r="I88" s="8">
        <v>1000</v>
      </c>
      <c r="J88" s="8">
        <v>1000</v>
      </c>
      <c r="K88" s="396">
        <v>1000</v>
      </c>
      <c r="L88" s="405"/>
      <c r="M88" s="168"/>
    </row>
    <row r="89" spans="1:13" ht="14.25" customHeight="1">
      <c r="A89" s="136">
        <v>637012</v>
      </c>
      <c r="B89" s="9"/>
      <c r="C89" s="78">
        <v>41</v>
      </c>
      <c r="D89" s="271" t="s">
        <v>63</v>
      </c>
      <c r="E89" s="245" t="s">
        <v>377</v>
      </c>
      <c r="F89" s="135">
        <v>157</v>
      </c>
      <c r="G89" s="135">
        <v>620</v>
      </c>
      <c r="H89" s="45">
        <v>200</v>
      </c>
      <c r="I89" s="8">
        <v>300</v>
      </c>
      <c r="J89" s="8">
        <v>300</v>
      </c>
      <c r="K89" s="396">
        <v>200</v>
      </c>
      <c r="L89" s="405">
        <v>200</v>
      </c>
      <c r="M89" s="168">
        <v>200</v>
      </c>
    </row>
    <row r="90" spans="1:13" ht="15">
      <c r="A90" s="136">
        <v>637012</v>
      </c>
      <c r="B90" s="9">
        <v>2</v>
      </c>
      <c r="C90" s="346">
        <v>41</v>
      </c>
      <c r="D90" s="271" t="s">
        <v>63</v>
      </c>
      <c r="E90" s="245" t="s">
        <v>24</v>
      </c>
      <c r="F90" s="135">
        <v>115</v>
      </c>
      <c r="G90" s="135">
        <v>153</v>
      </c>
      <c r="H90" s="45">
        <v>250</v>
      </c>
      <c r="I90" s="8">
        <v>250</v>
      </c>
      <c r="J90" s="8">
        <v>250</v>
      </c>
      <c r="K90" s="396">
        <v>250</v>
      </c>
      <c r="L90" s="405">
        <v>250</v>
      </c>
      <c r="M90" s="168">
        <v>250</v>
      </c>
    </row>
    <row r="91" spans="1:13" ht="15">
      <c r="A91" s="136">
        <v>637012</v>
      </c>
      <c r="B91" s="9">
        <v>3</v>
      </c>
      <c r="C91" s="165">
        <v>41</v>
      </c>
      <c r="D91" s="270" t="s">
        <v>63</v>
      </c>
      <c r="E91" s="321" t="s">
        <v>135</v>
      </c>
      <c r="F91" s="137">
        <v>276</v>
      </c>
      <c r="G91" s="137">
        <v>276</v>
      </c>
      <c r="H91" s="45">
        <v>500</v>
      </c>
      <c r="I91" s="8">
        <v>500</v>
      </c>
      <c r="J91" s="8">
        <v>500</v>
      </c>
      <c r="K91" s="396">
        <v>500</v>
      </c>
      <c r="L91" s="405">
        <v>500</v>
      </c>
      <c r="M91" s="168">
        <v>500</v>
      </c>
    </row>
    <row r="92" spans="1:13" ht="15">
      <c r="A92" s="136">
        <v>637014</v>
      </c>
      <c r="B92" s="9"/>
      <c r="C92" s="13">
        <v>41</v>
      </c>
      <c r="D92" s="271" t="s">
        <v>63</v>
      </c>
      <c r="E92" s="257" t="s">
        <v>136</v>
      </c>
      <c r="F92" s="135">
        <v>16390</v>
      </c>
      <c r="G92" s="135">
        <v>15233</v>
      </c>
      <c r="H92" s="45">
        <v>13500</v>
      </c>
      <c r="I92" s="8">
        <v>13500</v>
      </c>
      <c r="J92" s="8">
        <v>13500</v>
      </c>
      <c r="K92" s="396"/>
      <c r="L92" s="405"/>
      <c r="M92" s="168"/>
    </row>
    <row r="93" spans="1:13" ht="15">
      <c r="A93" s="136">
        <v>637015</v>
      </c>
      <c r="B93" s="9"/>
      <c r="C93" s="346">
        <v>41</v>
      </c>
      <c r="D93" s="271" t="s">
        <v>137</v>
      </c>
      <c r="E93" s="257" t="s">
        <v>138</v>
      </c>
      <c r="F93" s="135">
        <v>1651</v>
      </c>
      <c r="G93" s="135">
        <v>1997</v>
      </c>
      <c r="H93" s="45">
        <v>2000</v>
      </c>
      <c r="I93" s="8">
        <v>2000</v>
      </c>
      <c r="J93" s="8">
        <v>2000</v>
      </c>
      <c r="K93" s="396">
        <v>2000</v>
      </c>
      <c r="L93" s="405">
        <v>2000</v>
      </c>
      <c r="M93" s="168">
        <v>2000</v>
      </c>
    </row>
    <row r="94" spans="1:13" ht="15">
      <c r="A94" s="136">
        <v>637016</v>
      </c>
      <c r="B94" s="32"/>
      <c r="C94" s="346">
        <v>41</v>
      </c>
      <c r="D94" s="271" t="s">
        <v>63</v>
      </c>
      <c r="E94" s="257" t="s">
        <v>139</v>
      </c>
      <c r="F94" s="135">
        <v>2256</v>
      </c>
      <c r="G94" s="135">
        <v>2215</v>
      </c>
      <c r="H94" s="80">
        <v>3800</v>
      </c>
      <c r="I94" s="6">
        <v>3800</v>
      </c>
      <c r="J94" s="6">
        <v>3800</v>
      </c>
      <c r="K94" s="476">
        <v>3800</v>
      </c>
      <c r="L94" s="444">
        <v>3800</v>
      </c>
      <c r="M94" s="183">
        <v>3800</v>
      </c>
    </row>
    <row r="95" spans="1:13" ht="13.5" customHeight="1">
      <c r="A95" s="136">
        <v>637026</v>
      </c>
      <c r="B95" s="32">
        <v>1</v>
      </c>
      <c r="C95" s="165">
        <v>41</v>
      </c>
      <c r="D95" s="270" t="s">
        <v>140</v>
      </c>
      <c r="E95" s="258" t="s">
        <v>141</v>
      </c>
      <c r="F95" s="135">
        <v>4909</v>
      </c>
      <c r="G95" s="135">
        <v>4468</v>
      </c>
      <c r="H95" s="45">
        <v>4900</v>
      </c>
      <c r="I95" s="8">
        <v>4900</v>
      </c>
      <c r="J95" s="8">
        <v>4900</v>
      </c>
      <c r="K95" s="396">
        <v>5000</v>
      </c>
      <c r="L95" s="405">
        <v>5000</v>
      </c>
      <c r="M95" s="168">
        <v>5000</v>
      </c>
    </row>
    <row r="96" spans="1:13" ht="14.25" customHeight="1">
      <c r="A96" s="136">
        <v>637026</v>
      </c>
      <c r="B96" s="32">
        <v>2</v>
      </c>
      <c r="C96" s="13">
        <v>41</v>
      </c>
      <c r="D96" s="271" t="s">
        <v>140</v>
      </c>
      <c r="E96" s="257" t="s">
        <v>142</v>
      </c>
      <c r="F96" s="135">
        <v>1732</v>
      </c>
      <c r="G96" s="135">
        <v>1951</v>
      </c>
      <c r="H96" s="45">
        <v>6000</v>
      </c>
      <c r="I96" s="45">
        <v>6000</v>
      </c>
      <c r="J96" s="45">
        <v>6000</v>
      </c>
      <c r="K96" s="396">
        <v>7000</v>
      </c>
      <c r="L96" s="405">
        <v>7000</v>
      </c>
      <c r="M96" s="168">
        <v>7000</v>
      </c>
    </row>
    <row r="97" spans="1:13" ht="18" customHeight="1">
      <c r="A97" s="136">
        <v>637027</v>
      </c>
      <c r="B97" s="32"/>
      <c r="C97" s="9">
        <v>41</v>
      </c>
      <c r="D97" s="271" t="s">
        <v>63</v>
      </c>
      <c r="E97" s="257" t="s">
        <v>143</v>
      </c>
      <c r="F97" s="135">
        <v>12089</v>
      </c>
      <c r="G97" s="135">
        <v>18100</v>
      </c>
      <c r="H97" s="45">
        <v>16000</v>
      </c>
      <c r="I97" s="8">
        <v>16000</v>
      </c>
      <c r="J97" s="8">
        <v>16000</v>
      </c>
      <c r="K97" s="396">
        <v>13000</v>
      </c>
      <c r="L97" s="405">
        <v>13000</v>
      </c>
      <c r="M97" s="168">
        <v>13000</v>
      </c>
    </row>
    <row r="98" spans="1:13" ht="18" customHeight="1">
      <c r="A98" s="161">
        <v>637031</v>
      </c>
      <c r="B98" s="32"/>
      <c r="C98" s="13">
        <v>41</v>
      </c>
      <c r="D98" s="271" t="s">
        <v>63</v>
      </c>
      <c r="E98" s="257" t="s">
        <v>25</v>
      </c>
      <c r="F98" s="137">
        <v>135</v>
      </c>
      <c r="G98" s="137"/>
      <c r="H98" s="45"/>
      <c r="I98" s="49"/>
      <c r="J98" s="49"/>
      <c r="K98" s="462"/>
      <c r="L98" s="446"/>
      <c r="M98" s="171"/>
    </row>
    <row r="99" spans="1:13" ht="15" customHeight="1">
      <c r="A99" s="161">
        <v>637035</v>
      </c>
      <c r="B99" s="32"/>
      <c r="C99" s="346">
        <v>41</v>
      </c>
      <c r="D99" s="269" t="s">
        <v>103</v>
      </c>
      <c r="E99" s="263" t="s">
        <v>352</v>
      </c>
      <c r="F99" s="170"/>
      <c r="G99" s="170"/>
      <c r="H99" s="49">
        <v>50</v>
      </c>
      <c r="I99" s="49">
        <v>50</v>
      </c>
      <c r="J99" s="49">
        <v>50</v>
      </c>
      <c r="K99" s="462">
        <v>50</v>
      </c>
      <c r="L99" s="446">
        <v>50</v>
      </c>
      <c r="M99" s="171">
        <v>50</v>
      </c>
    </row>
    <row r="100" spans="1:13" ht="15">
      <c r="A100" s="161">
        <v>637003</v>
      </c>
      <c r="B100" s="9"/>
      <c r="C100" s="357">
        <v>41</v>
      </c>
      <c r="D100" s="270" t="s">
        <v>93</v>
      </c>
      <c r="E100" s="258" t="s">
        <v>384</v>
      </c>
      <c r="F100" s="169">
        <v>1408</v>
      </c>
      <c r="G100" s="169">
        <v>791</v>
      </c>
      <c r="H100" s="275">
        <v>5000</v>
      </c>
      <c r="I100" s="49">
        <v>3685</v>
      </c>
      <c r="J100" s="49">
        <v>3685</v>
      </c>
      <c r="K100" s="462">
        <v>5000</v>
      </c>
      <c r="L100" s="446">
        <v>5000</v>
      </c>
      <c r="M100" s="171">
        <v>5000</v>
      </c>
    </row>
    <row r="101" spans="1:13" ht="15">
      <c r="A101" s="129">
        <v>641</v>
      </c>
      <c r="B101" s="68"/>
      <c r="C101" s="99"/>
      <c r="D101" s="273"/>
      <c r="E101" s="262" t="s">
        <v>144</v>
      </c>
      <c r="F101" s="130">
        <v>9574</v>
      </c>
      <c r="G101" s="130">
        <v>9574</v>
      </c>
      <c r="H101" s="5">
        <v>10100</v>
      </c>
      <c r="I101" s="4">
        <v>10100</v>
      </c>
      <c r="J101" s="4">
        <v>10100</v>
      </c>
      <c r="K101" s="532">
        <f>SUM(K102:K104)</f>
        <v>23600</v>
      </c>
      <c r="L101" s="441">
        <f>SUM(L102:L104)</f>
        <v>23600</v>
      </c>
      <c r="M101" s="133">
        <f>SUM(M102:M104)</f>
        <v>23600</v>
      </c>
    </row>
    <row r="102" spans="1:13" ht="15">
      <c r="A102" s="143">
        <v>641012</v>
      </c>
      <c r="B102" s="21"/>
      <c r="C102" s="337">
        <v>111</v>
      </c>
      <c r="D102" s="278" t="s">
        <v>63</v>
      </c>
      <c r="E102" s="276" t="s">
        <v>145</v>
      </c>
      <c r="F102" s="144">
        <v>7885</v>
      </c>
      <c r="G102" s="144">
        <v>7797</v>
      </c>
      <c r="H102" s="48">
        <v>8100</v>
      </c>
      <c r="I102" s="48">
        <v>8100</v>
      </c>
      <c r="J102" s="48">
        <v>8100</v>
      </c>
      <c r="K102" s="540">
        <v>8100</v>
      </c>
      <c r="L102" s="404">
        <v>8100</v>
      </c>
      <c r="M102" s="178">
        <v>8100</v>
      </c>
    </row>
    <row r="103" spans="1:13" ht="15">
      <c r="A103" s="134">
        <v>642014</v>
      </c>
      <c r="B103" s="7"/>
      <c r="C103" s="346">
        <v>41</v>
      </c>
      <c r="D103" s="279" t="s">
        <v>63</v>
      </c>
      <c r="E103" s="284" t="s">
        <v>516</v>
      </c>
      <c r="F103" s="148"/>
      <c r="G103" s="148"/>
      <c r="H103" s="35"/>
      <c r="I103" s="35"/>
      <c r="J103" s="35"/>
      <c r="K103" s="476">
        <v>13500</v>
      </c>
      <c r="L103" s="444">
        <v>13500</v>
      </c>
      <c r="M103" s="183">
        <v>13500</v>
      </c>
    </row>
    <row r="104" spans="1:13" ht="15">
      <c r="A104" s="142">
        <v>642013</v>
      </c>
      <c r="B104" s="31"/>
      <c r="C104" s="106">
        <v>41</v>
      </c>
      <c r="D104" s="272" t="s">
        <v>63</v>
      </c>
      <c r="E104" s="258" t="s">
        <v>146</v>
      </c>
      <c r="F104" s="445">
        <v>1689</v>
      </c>
      <c r="G104" s="445">
        <v>12500</v>
      </c>
      <c r="H104" s="275">
        <v>2000</v>
      </c>
      <c r="I104" s="22">
        <v>2000</v>
      </c>
      <c r="J104" s="22">
        <v>2000</v>
      </c>
      <c r="K104" s="539">
        <v>2000</v>
      </c>
      <c r="L104" s="445">
        <v>2000</v>
      </c>
      <c r="M104" s="340">
        <v>2000</v>
      </c>
    </row>
    <row r="105" spans="1:13" ht="15">
      <c r="A105" s="131"/>
      <c r="B105" s="69"/>
      <c r="C105" s="99"/>
      <c r="D105" s="273"/>
      <c r="E105" s="282" t="s">
        <v>419</v>
      </c>
      <c r="F105" s="441">
        <f>SUM(F106:F111)</f>
        <v>49314</v>
      </c>
      <c r="G105" s="441">
        <v>905</v>
      </c>
      <c r="H105" s="71"/>
      <c r="I105" s="4"/>
      <c r="J105" s="4"/>
      <c r="K105" s="532"/>
      <c r="L105" s="441"/>
      <c r="M105" s="441"/>
    </row>
    <row r="106" spans="1:13" ht="15">
      <c r="A106" s="143">
        <v>611000</v>
      </c>
      <c r="B106" s="21">
        <v>50</v>
      </c>
      <c r="C106" s="337">
        <v>111</v>
      </c>
      <c r="D106" s="278" t="s">
        <v>168</v>
      </c>
      <c r="E106" s="276" t="s">
        <v>464</v>
      </c>
      <c r="F106" s="404">
        <v>7000</v>
      </c>
      <c r="G106" s="404"/>
      <c r="H106" s="48"/>
      <c r="I106" s="601"/>
      <c r="J106" s="601"/>
      <c r="K106" s="602"/>
      <c r="L106" s="600"/>
      <c r="M106" s="603"/>
    </row>
    <row r="107" spans="1:13" ht="15">
      <c r="A107" s="136">
        <v>625002</v>
      </c>
      <c r="B107" s="9">
        <v>50</v>
      </c>
      <c r="C107" s="13">
        <v>111</v>
      </c>
      <c r="D107" s="271" t="s">
        <v>168</v>
      </c>
      <c r="E107" s="257" t="s">
        <v>212</v>
      </c>
      <c r="F107" s="405">
        <v>2400</v>
      </c>
      <c r="G107" s="405"/>
      <c r="H107" s="45"/>
      <c r="I107" s="605"/>
      <c r="J107" s="605"/>
      <c r="K107" s="606"/>
      <c r="L107" s="604"/>
      <c r="M107" s="607"/>
    </row>
    <row r="108" spans="1:13" ht="15">
      <c r="A108" s="134">
        <v>633006</v>
      </c>
      <c r="B108" s="7">
        <v>50</v>
      </c>
      <c r="C108" s="346">
        <v>111</v>
      </c>
      <c r="D108" s="279" t="s">
        <v>168</v>
      </c>
      <c r="E108" s="263" t="s">
        <v>81</v>
      </c>
      <c r="F108" s="444">
        <v>4900</v>
      </c>
      <c r="G108" s="444">
        <v>236</v>
      </c>
      <c r="H108" s="80"/>
      <c r="I108" s="80"/>
      <c r="J108" s="80"/>
      <c r="K108" s="476"/>
      <c r="L108" s="444"/>
      <c r="M108" s="183"/>
    </row>
    <row r="109" spans="1:13" ht="15">
      <c r="A109" s="23">
        <v>633016</v>
      </c>
      <c r="B109" s="14">
        <v>50</v>
      </c>
      <c r="C109" s="165">
        <v>111</v>
      </c>
      <c r="D109" s="269" t="s">
        <v>168</v>
      </c>
      <c r="E109" s="40" t="s">
        <v>420</v>
      </c>
      <c r="F109" s="146">
        <v>664</v>
      </c>
      <c r="G109" s="146"/>
      <c r="H109" s="35"/>
      <c r="I109" s="35"/>
      <c r="J109" s="35"/>
      <c r="K109" s="460"/>
      <c r="L109" s="405"/>
      <c r="M109" s="405"/>
    </row>
    <row r="110" spans="1:19" ht="15">
      <c r="A110" s="8">
        <v>637004</v>
      </c>
      <c r="B110" s="9">
        <v>50</v>
      </c>
      <c r="C110" s="13">
        <v>111</v>
      </c>
      <c r="D110" s="271" t="s">
        <v>168</v>
      </c>
      <c r="E110" s="257" t="s">
        <v>121</v>
      </c>
      <c r="F110" s="168">
        <v>2116</v>
      </c>
      <c r="G110" s="168"/>
      <c r="H110" s="45"/>
      <c r="I110" s="45"/>
      <c r="J110" s="45"/>
      <c r="K110" s="396"/>
      <c r="L110" s="405"/>
      <c r="M110" s="405"/>
      <c r="O110" s="151"/>
      <c r="P110" s="151"/>
      <c r="Q110" s="151"/>
      <c r="R110" s="151"/>
      <c r="S110" s="151"/>
    </row>
    <row r="111" spans="1:19" ht="15">
      <c r="A111" s="136">
        <v>637027</v>
      </c>
      <c r="B111" s="82">
        <v>50</v>
      </c>
      <c r="C111" s="13">
        <v>111</v>
      </c>
      <c r="D111" s="271" t="s">
        <v>168</v>
      </c>
      <c r="E111" s="245" t="s">
        <v>421</v>
      </c>
      <c r="F111" s="168">
        <v>32234</v>
      </c>
      <c r="G111" s="405"/>
      <c r="H111" s="136"/>
      <c r="I111" s="45"/>
      <c r="J111" s="137"/>
      <c r="K111" s="452"/>
      <c r="L111" s="405"/>
      <c r="M111" s="405"/>
      <c r="O111" s="150"/>
      <c r="P111" s="150"/>
      <c r="Q111" s="150"/>
      <c r="R111" s="150"/>
      <c r="S111" s="150"/>
    </row>
    <row r="112" spans="1:13" ht="15">
      <c r="A112" s="138">
        <v>637010</v>
      </c>
      <c r="B112" s="69">
        <v>50</v>
      </c>
      <c r="C112" s="163">
        <v>111</v>
      </c>
      <c r="D112" s="268" t="s">
        <v>168</v>
      </c>
      <c r="E112" s="280" t="s">
        <v>494</v>
      </c>
      <c r="F112" s="445"/>
      <c r="G112" s="340">
        <v>669</v>
      </c>
      <c r="H112" s="275"/>
      <c r="I112" s="275"/>
      <c r="J112" s="169"/>
      <c r="K112" s="230"/>
      <c r="L112" s="442"/>
      <c r="M112" s="172"/>
    </row>
    <row r="113" spans="1:13" ht="15.75" thickBot="1">
      <c r="A113" s="192"/>
      <c r="B113" s="26"/>
      <c r="C113" s="347"/>
      <c r="D113" s="287"/>
      <c r="E113" s="306"/>
      <c r="F113" s="692"/>
      <c r="G113" s="697"/>
      <c r="H113" s="74"/>
      <c r="I113" s="74"/>
      <c r="J113" s="74"/>
      <c r="K113" s="459"/>
      <c r="L113" s="442"/>
      <c r="M113" s="172"/>
    </row>
    <row r="114" spans="1:13" ht="15.75" thickBot="1">
      <c r="A114" s="15" t="s">
        <v>147</v>
      </c>
      <c r="B114" s="85"/>
      <c r="C114" s="50"/>
      <c r="D114" s="267"/>
      <c r="E114" s="52" t="s">
        <v>148</v>
      </c>
      <c r="F114" s="17">
        <f>SUM(F115+F116+F126+F124)</f>
        <v>7466</v>
      </c>
      <c r="G114" s="17">
        <f>SUM(G115+G116+G126+G124)</f>
        <v>8390</v>
      </c>
      <c r="H114" s="64">
        <f>H115+H116+H126+H124</f>
        <v>8617</v>
      </c>
      <c r="I114" s="62">
        <f>I115+I116+I126+I124</f>
        <v>8617</v>
      </c>
      <c r="J114" s="62">
        <f>J115+J116+J126+J124</f>
        <v>8617</v>
      </c>
      <c r="K114" s="538">
        <f>K115+K116+K126+K124+K130</f>
        <v>9516</v>
      </c>
      <c r="L114" s="28">
        <f>L115+L116+L126+L124+L130</f>
        <v>9516</v>
      </c>
      <c r="M114" s="53">
        <f>M115+M116+M126+M124+M130</f>
        <v>9516</v>
      </c>
    </row>
    <row r="115" spans="1:13" ht="15">
      <c r="A115" s="196">
        <v>611000</v>
      </c>
      <c r="B115" s="87"/>
      <c r="C115" s="86">
        <v>41</v>
      </c>
      <c r="D115" s="386" t="s">
        <v>126</v>
      </c>
      <c r="E115" s="289" t="s">
        <v>64</v>
      </c>
      <c r="F115" s="173">
        <v>4335</v>
      </c>
      <c r="G115" s="173">
        <v>4620</v>
      </c>
      <c r="H115" s="95">
        <v>4900</v>
      </c>
      <c r="I115" s="88">
        <v>4900</v>
      </c>
      <c r="J115" s="88">
        <v>4900</v>
      </c>
      <c r="K115" s="608">
        <v>5400</v>
      </c>
      <c r="L115" s="449">
        <v>5400</v>
      </c>
      <c r="M115" s="176">
        <v>5400</v>
      </c>
    </row>
    <row r="116" spans="1:13" ht="15">
      <c r="A116" s="155">
        <v>62</v>
      </c>
      <c r="B116" s="68"/>
      <c r="C116" s="3"/>
      <c r="D116" s="318"/>
      <c r="E116" s="282" t="s">
        <v>65</v>
      </c>
      <c r="F116" s="130">
        <f>SUM(F117:F123)</f>
        <v>1481</v>
      </c>
      <c r="G116" s="130">
        <f aca="true" t="shared" si="6" ref="G116:M116">SUM(G117:G123)</f>
        <v>1591</v>
      </c>
      <c r="H116" s="5">
        <f t="shared" si="6"/>
        <v>1723</v>
      </c>
      <c r="I116" s="4">
        <f t="shared" si="6"/>
        <v>1723</v>
      </c>
      <c r="J116" s="4">
        <f>SUM(J117:J123)</f>
        <v>1723</v>
      </c>
      <c r="K116" s="532">
        <f t="shared" si="6"/>
        <v>1941</v>
      </c>
      <c r="L116" s="441">
        <f t="shared" si="6"/>
        <v>1941</v>
      </c>
      <c r="M116" s="133">
        <f t="shared" si="6"/>
        <v>1941</v>
      </c>
    </row>
    <row r="117" spans="1:13" ht="15">
      <c r="A117" s="143">
        <v>623000</v>
      </c>
      <c r="B117" s="21"/>
      <c r="C117" s="337">
        <v>41</v>
      </c>
      <c r="D117" s="278" t="s">
        <v>126</v>
      </c>
      <c r="E117" s="283" t="s">
        <v>67</v>
      </c>
      <c r="F117" s="174">
        <v>434</v>
      </c>
      <c r="G117" s="174">
        <v>462</v>
      </c>
      <c r="H117" s="48">
        <v>490</v>
      </c>
      <c r="I117" s="20">
        <v>490</v>
      </c>
      <c r="J117" s="20">
        <v>490</v>
      </c>
      <c r="K117" s="540">
        <v>540</v>
      </c>
      <c r="L117" s="404">
        <v>540</v>
      </c>
      <c r="M117" s="178">
        <v>540</v>
      </c>
    </row>
    <row r="118" spans="1:13" ht="15">
      <c r="A118" s="136">
        <v>625001</v>
      </c>
      <c r="B118" s="7"/>
      <c r="C118" s="346">
        <v>41</v>
      </c>
      <c r="D118" s="269" t="s">
        <v>126</v>
      </c>
      <c r="E118" s="245" t="s">
        <v>68</v>
      </c>
      <c r="F118" s="170">
        <v>59</v>
      </c>
      <c r="G118" s="170">
        <v>63</v>
      </c>
      <c r="H118" s="45">
        <v>70</v>
      </c>
      <c r="I118" s="8">
        <v>70</v>
      </c>
      <c r="J118" s="8">
        <v>70</v>
      </c>
      <c r="K118" s="396">
        <v>76</v>
      </c>
      <c r="L118" s="405">
        <v>76</v>
      </c>
      <c r="M118" s="168">
        <v>76</v>
      </c>
    </row>
    <row r="119" spans="1:13" ht="15">
      <c r="A119" s="136">
        <v>625002</v>
      </c>
      <c r="B119" s="9"/>
      <c r="C119" s="13">
        <v>41</v>
      </c>
      <c r="D119" s="270" t="s">
        <v>126</v>
      </c>
      <c r="E119" s="245" t="s">
        <v>69</v>
      </c>
      <c r="F119" s="170">
        <v>587</v>
      </c>
      <c r="G119" s="170">
        <v>626</v>
      </c>
      <c r="H119" s="45">
        <v>690</v>
      </c>
      <c r="I119" s="8">
        <v>690</v>
      </c>
      <c r="J119" s="8">
        <v>690</v>
      </c>
      <c r="K119" s="396">
        <v>800</v>
      </c>
      <c r="L119" s="405">
        <v>800</v>
      </c>
      <c r="M119" s="168">
        <v>800</v>
      </c>
    </row>
    <row r="120" spans="1:13" ht="15">
      <c r="A120" s="136">
        <v>625003</v>
      </c>
      <c r="B120" s="9"/>
      <c r="C120" s="13">
        <v>41</v>
      </c>
      <c r="D120" s="270" t="s">
        <v>126</v>
      </c>
      <c r="E120" s="245" t="s">
        <v>70</v>
      </c>
      <c r="F120" s="170">
        <v>34</v>
      </c>
      <c r="G120" s="170">
        <v>36</v>
      </c>
      <c r="H120" s="45">
        <v>40</v>
      </c>
      <c r="I120" s="8">
        <v>40</v>
      </c>
      <c r="J120" s="8">
        <v>40</v>
      </c>
      <c r="K120" s="396">
        <v>45</v>
      </c>
      <c r="L120" s="405">
        <v>45</v>
      </c>
      <c r="M120" s="168">
        <v>45</v>
      </c>
    </row>
    <row r="121" spans="1:17" ht="15">
      <c r="A121" s="136">
        <v>625004</v>
      </c>
      <c r="B121" s="9"/>
      <c r="C121" s="13">
        <v>41</v>
      </c>
      <c r="D121" s="270" t="s">
        <v>126</v>
      </c>
      <c r="E121" s="245" t="s">
        <v>71</v>
      </c>
      <c r="F121" s="137">
        <v>126</v>
      </c>
      <c r="G121" s="137">
        <v>134</v>
      </c>
      <c r="H121" s="45">
        <v>150</v>
      </c>
      <c r="I121" s="8">
        <v>150</v>
      </c>
      <c r="J121" s="8">
        <v>150</v>
      </c>
      <c r="K121" s="396">
        <v>165</v>
      </c>
      <c r="L121" s="405">
        <v>165</v>
      </c>
      <c r="M121" s="405">
        <v>165</v>
      </c>
      <c r="N121" s="150"/>
      <c r="O121" s="150"/>
      <c r="P121" s="150"/>
      <c r="Q121" s="150"/>
    </row>
    <row r="122" spans="1:17" ht="15">
      <c r="A122" s="136">
        <v>625005</v>
      </c>
      <c r="B122" s="9"/>
      <c r="C122" s="13">
        <v>41</v>
      </c>
      <c r="D122" s="270" t="s">
        <v>126</v>
      </c>
      <c r="E122" s="245" t="s">
        <v>72</v>
      </c>
      <c r="F122" s="137">
        <v>42</v>
      </c>
      <c r="G122" s="137">
        <v>58</v>
      </c>
      <c r="H122" s="45">
        <v>50</v>
      </c>
      <c r="I122" s="8">
        <v>50</v>
      </c>
      <c r="J122" s="8">
        <v>50</v>
      </c>
      <c r="K122" s="396">
        <v>55</v>
      </c>
      <c r="L122" s="405">
        <v>55</v>
      </c>
      <c r="M122" s="405">
        <v>55</v>
      </c>
      <c r="N122" s="150"/>
      <c r="O122" s="150"/>
      <c r="P122" s="150"/>
      <c r="Q122" s="150"/>
    </row>
    <row r="123" spans="1:13" ht="15">
      <c r="A123" s="138">
        <v>625007</v>
      </c>
      <c r="B123" s="11"/>
      <c r="C123" s="165">
        <v>41</v>
      </c>
      <c r="D123" s="270" t="s">
        <v>126</v>
      </c>
      <c r="E123" s="304" t="s">
        <v>73</v>
      </c>
      <c r="F123" s="139">
        <v>199</v>
      </c>
      <c r="G123" s="139">
        <v>212</v>
      </c>
      <c r="H123" s="74">
        <v>233</v>
      </c>
      <c r="I123" s="10">
        <v>233</v>
      </c>
      <c r="J123" s="10">
        <v>233</v>
      </c>
      <c r="K123" s="459">
        <v>260</v>
      </c>
      <c r="L123" s="442">
        <v>260</v>
      </c>
      <c r="M123" s="442">
        <v>260</v>
      </c>
    </row>
    <row r="124" spans="1:14" ht="15">
      <c r="A124" s="155">
        <v>631</v>
      </c>
      <c r="B124" s="68"/>
      <c r="C124" s="99"/>
      <c r="D124" s="273"/>
      <c r="E124" s="282" t="s">
        <v>311</v>
      </c>
      <c r="F124" s="130"/>
      <c r="G124" s="130"/>
      <c r="H124" s="5">
        <v>120</v>
      </c>
      <c r="I124" s="4">
        <v>120</v>
      </c>
      <c r="J124" s="4">
        <v>120</v>
      </c>
      <c r="K124" s="532">
        <f>K125</f>
        <v>120</v>
      </c>
      <c r="L124" s="441">
        <f>L125</f>
        <v>120</v>
      </c>
      <c r="M124" s="441">
        <f>M125</f>
        <v>120</v>
      </c>
      <c r="N124" s="150"/>
    </row>
    <row r="125" spans="1:18" ht="15">
      <c r="A125" s="131">
        <v>631001</v>
      </c>
      <c r="B125" s="70"/>
      <c r="C125" s="349">
        <v>41</v>
      </c>
      <c r="D125" s="273" t="s">
        <v>126</v>
      </c>
      <c r="E125" s="291" t="s">
        <v>312</v>
      </c>
      <c r="F125" s="132"/>
      <c r="G125" s="132"/>
      <c r="H125" s="71">
        <v>120</v>
      </c>
      <c r="I125" s="72">
        <v>120</v>
      </c>
      <c r="J125" s="72">
        <v>120</v>
      </c>
      <c r="K125" s="479">
        <v>120</v>
      </c>
      <c r="L125" s="443">
        <v>120</v>
      </c>
      <c r="M125" s="443">
        <v>120</v>
      </c>
      <c r="N125" s="150"/>
      <c r="O125" s="150"/>
      <c r="P125" s="150"/>
      <c r="Q125" s="150"/>
      <c r="R125" s="150"/>
    </row>
    <row r="126" spans="1:15" ht="15">
      <c r="A126" s="155">
        <v>637</v>
      </c>
      <c r="B126" s="3"/>
      <c r="C126" s="111"/>
      <c r="D126" s="273"/>
      <c r="E126" s="282" t="s">
        <v>149</v>
      </c>
      <c r="F126" s="130">
        <f>SUM(F127:F132)</f>
        <v>1650</v>
      </c>
      <c r="G126" s="130">
        <f>SUM(G127:G132)</f>
        <v>2179</v>
      </c>
      <c r="H126" s="5">
        <f aca="true" t="shared" si="7" ref="H126:M126">SUM(H127:H129)</f>
        <v>1874</v>
      </c>
      <c r="I126" s="4">
        <f t="shared" si="7"/>
        <v>1874</v>
      </c>
      <c r="J126" s="4">
        <f>SUM(J127:J129)</f>
        <v>1874</v>
      </c>
      <c r="K126" s="532">
        <f t="shared" si="7"/>
        <v>1885</v>
      </c>
      <c r="L126" s="441">
        <f t="shared" si="7"/>
        <v>1885</v>
      </c>
      <c r="M126" s="133">
        <f t="shared" si="7"/>
        <v>1885</v>
      </c>
      <c r="O126" s="150"/>
    </row>
    <row r="127" spans="1:13" ht="15">
      <c r="A127" s="143">
        <v>637014</v>
      </c>
      <c r="B127" s="21"/>
      <c r="C127" s="337">
        <v>41</v>
      </c>
      <c r="D127" s="278" t="s">
        <v>126</v>
      </c>
      <c r="E127" s="283" t="s">
        <v>136</v>
      </c>
      <c r="F127" s="144">
        <v>184</v>
      </c>
      <c r="G127" s="144">
        <v>167</v>
      </c>
      <c r="H127" s="48">
        <v>200</v>
      </c>
      <c r="I127" s="20">
        <v>200</v>
      </c>
      <c r="J127" s="20">
        <v>200</v>
      </c>
      <c r="K127" s="540"/>
      <c r="L127" s="404"/>
      <c r="M127" s="178"/>
    </row>
    <row r="128" spans="1:20" ht="15">
      <c r="A128" s="134">
        <v>637012</v>
      </c>
      <c r="B128" s="7">
        <v>1</v>
      </c>
      <c r="C128" s="346">
        <v>41</v>
      </c>
      <c r="D128" s="279" t="s">
        <v>63</v>
      </c>
      <c r="E128" s="284" t="s">
        <v>150</v>
      </c>
      <c r="F128" s="146">
        <v>1415</v>
      </c>
      <c r="G128" s="146">
        <v>1959</v>
      </c>
      <c r="H128" s="80">
        <v>1600</v>
      </c>
      <c r="I128" s="6">
        <v>1600</v>
      </c>
      <c r="J128" s="6">
        <v>1600</v>
      </c>
      <c r="K128" s="476">
        <v>1800</v>
      </c>
      <c r="L128" s="444">
        <v>1800</v>
      </c>
      <c r="M128" s="405">
        <v>1800</v>
      </c>
      <c r="O128" s="150"/>
      <c r="P128" s="712"/>
      <c r="Q128" s="712"/>
      <c r="R128" s="712"/>
      <c r="S128" s="712"/>
      <c r="T128" s="712"/>
    </row>
    <row r="129" spans="1:18" ht="15.75" thickBot="1">
      <c r="A129" s="138">
        <v>637016</v>
      </c>
      <c r="B129" s="11"/>
      <c r="C129" s="165">
        <v>41</v>
      </c>
      <c r="D129" s="279" t="s">
        <v>126</v>
      </c>
      <c r="E129" s="294" t="s">
        <v>139</v>
      </c>
      <c r="F129" s="169">
        <v>51</v>
      </c>
      <c r="G129" s="169">
        <v>53</v>
      </c>
      <c r="H129" s="296">
        <v>74</v>
      </c>
      <c r="I129" s="90">
        <v>74</v>
      </c>
      <c r="J129" s="90">
        <v>74</v>
      </c>
      <c r="K129" s="609">
        <v>85</v>
      </c>
      <c r="L129" s="450">
        <v>85</v>
      </c>
      <c r="M129" s="450">
        <v>85</v>
      </c>
      <c r="O129" s="150"/>
      <c r="P129" s="150"/>
      <c r="Q129" s="150"/>
      <c r="R129" s="150"/>
    </row>
    <row r="130" spans="1:18" ht="15">
      <c r="A130" s="196">
        <v>642</v>
      </c>
      <c r="B130" s="86"/>
      <c r="C130" s="115"/>
      <c r="D130" s="288"/>
      <c r="E130" s="289" t="s">
        <v>241</v>
      </c>
      <c r="F130" s="443"/>
      <c r="G130" s="132"/>
      <c r="H130" s="708"/>
      <c r="I130" s="709"/>
      <c r="J130" s="710"/>
      <c r="K130" s="532">
        <f>K131</f>
        <v>170</v>
      </c>
      <c r="L130" s="532">
        <f>L131</f>
        <v>170</v>
      </c>
      <c r="M130" s="532">
        <f>M131</f>
        <v>170</v>
      </c>
      <c r="O130" s="150"/>
      <c r="P130" s="150"/>
      <c r="Q130" s="150"/>
      <c r="R130" s="150"/>
    </row>
    <row r="131" spans="1:18" ht="15">
      <c r="A131" s="143">
        <v>642014</v>
      </c>
      <c r="B131" s="21"/>
      <c r="C131" s="337">
        <v>41</v>
      </c>
      <c r="D131" s="278" t="s">
        <v>126</v>
      </c>
      <c r="E131" s="283" t="s">
        <v>516</v>
      </c>
      <c r="F131" s="146"/>
      <c r="G131" s="146"/>
      <c r="H131" s="711"/>
      <c r="I131" s="707"/>
      <c r="J131" s="707"/>
      <c r="K131" s="540">
        <v>170</v>
      </c>
      <c r="L131" s="404">
        <v>170</v>
      </c>
      <c r="M131" s="178">
        <v>170</v>
      </c>
      <c r="O131" s="150"/>
      <c r="P131" s="150"/>
      <c r="Q131" s="150"/>
      <c r="R131" s="150"/>
    </row>
    <row r="132" spans="1:13" ht="15.75" thickBot="1">
      <c r="A132" s="194"/>
      <c r="B132" s="83"/>
      <c r="C132" s="350"/>
      <c r="D132" s="292"/>
      <c r="E132" s="295"/>
      <c r="F132" s="239"/>
      <c r="G132" s="239"/>
      <c r="H132" s="35"/>
      <c r="I132" s="84"/>
      <c r="J132" s="84"/>
      <c r="K132" s="610"/>
      <c r="L132" s="451"/>
      <c r="M132" s="439"/>
    </row>
    <row r="133" spans="1:13" ht="15.75" thickBot="1">
      <c r="A133" s="15" t="s">
        <v>151</v>
      </c>
      <c r="B133" s="16"/>
      <c r="C133" s="343"/>
      <c r="D133" s="267"/>
      <c r="E133" s="52" t="s">
        <v>152</v>
      </c>
      <c r="F133" s="17">
        <f>SUM(F134+F135+F143+F150)</f>
        <v>5590</v>
      </c>
      <c r="G133" s="17">
        <f>SUM(G134+G135+G143+G150)</f>
        <v>5745</v>
      </c>
      <c r="H133" s="64">
        <f aca="true" t="shared" si="8" ref="H133:M133">H134+H135+H143+H150</f>
        <v>5500</v>
      </c>
      <c r="I133" s="62">
        <f t="shared" si="8"/>
        <v>5500</v>
      </c>
      <c r="J133" s="62">
        <f>J134+J135+J143+J150</f>
        <v>5500</v>
      </c>
      <c r="K133" s="538">
        <f t="shared" si="8"/>
        <v>5500</v>
      </c>
      <c r="L133" s="28">
        <f t="shared" si="8"/>
        <v>5500</v>
      </c>
      <c r="M133" s="28">
        <f t="shared" si="8"/>
        <v>5500</v>
      </c>
    </row>
    <row r="134" spans="1:13" ht="15">
      <c r="A134" s="196">
        <v>611000</v>
      </c>
      <c r="B134" s="86"/>
      <c r="C134" s="88">
        <v>111</v>
      </c>
      <c r="D134" s="387" t="s">
        <v>153</v>
      </c>
      <c r="E134" s="289" t="s">
        <v>64</v>
      </c>
      <c r="F134" s="297">
        <v>3690</v>
      </c>
      <c r="G134" s="297">
        <v>3522</v>
      </c>
      <c r="H134" s="95">
        <v>3520</v>
      </c>
      <c r="I134" s="88">
        <v>3520</v>
      </c>
      <c r="J134" s="88">
        <v>3520</v>
      </c>
      <c r="K134" s="608">
        <v>3520</v>
      </c>
      <c r="L134" s="449">
        <v>3520</v>
      </c>
      <c r="M134" s="449">
        <v>3520</v>
      </c>
    </row>
    <row r="135" spans="1:13" ht="15">
      <c r="A135" s="155">
        <v>62</v>
      </c>
      <c r="B135" s="3"/>
      <c r="C135" s="111"/>
      <c r="D135" s="273"/>
      <c r="E135" s="282" t="s">
        <v>65</v>
      </c>
      <c r="F135" s="130">
        <f>SUM(F136:F142)</f>
        <v>1370</v>
      </c>
      <c r="G135" s="130">
        <f aca="true" t="shared" si="9" ref="G135:M135">SUM(G136:G142)</f>
        <v>1260</v>
      </c>
      <c r="H135" s="5">
        <f t="shared" si="9"/>
        <v>1370</v>
      </c>
      <c r="I135" s="5">
        <f t="shared" si="9"/>
        <v>1370</v>
      </c>
      <c r="J135" s="5">
        <f>SUM(J136:J142)</f>
        <v>1370</v>
      </c>
      <c r="K135" s="532">
        <f t="shared" si="9"/>
        <v>1370</v>
      </c>
      <c r="L135" s="133">
        <f t="shared" si="9"/>
        <v>1370</v>
      </c>
      <c r="M135" s="133">
        <f t="shared" si="9"/>
        <v>1370</v>
      </c>
    </row>
    <row r="136" spans="1:17" ht="15">
      <c r="A136" s="143">
        <v>623000</v>
      </c>
      <c r="B136" s="21"/>
      <c r="C136" s="346">
        <v>111</v>
      </c>
      <c r="D136" s="279" t="s">
        <v>153</v>
      </c>
      <c r="E136" s="283" t="s">
        <v>67</v>
      </c>
      <c r="F136" s="174">
        <v>359</v>
      </c>
      <c r="G136" s="174">
        <v>375</v>
      </c>
      <c r="H136" s="48">
        <v>375</v>
      </c>
      <c r="I136" s="20">
        <v>375</v>
      </c>
      <c r="J136" s="20">
        <v>375</v>
      </c>
      <c r="K136" s="540">
        <v>375</v>
      </c>
      <c r="L136" s="404">
        <v>375</v>
      </c>
      <c r="M136" s="178">
        <v>375</v>
      </c>
      <c r="O136" s="150"/>
      <c r="P136" s="150"/>
      <c r="Q136" s="150"/>
    </row>
    <row r="137" spans="1:17" ht="15">
      <c r="A137" s="136">
        <v>625001</v>
      </c>
      <c r="B137" s="9"/>
      <c r="C137" s="13">
        <v>111</v>
      </c>
      <c r="D137" s="271" t="s">
        <v>153</v>
      </c>
      <c r="E137" s="245" t="s">
        <v>68</v>
      </c>
      <c r="F137" s="170">
        <v>60</v>
      </c>
      <c r="G137" s="170">
        <v>60</v>
      </c>
      <c r="H137" s="45">
        <v>60</v>
      </c>
      <c r="I137" s="8">
        <v>60</v>
      </c>
      <c r="J137" s="8">
        <v>60</v>
      </c>
      <c r="K137" s="396">
        <v>60</v>
      </c>
      <c r="L137" s="405">
        <v>60</v>
      </c>
      <c r="M137" s="405">
        <v>60</v>
      </c>
      <c r="N137" s="150"/>
      <c r="O137" s="150"/>
      <c r="P137" s="150"/>
      <c r="Q137" s="150"/>
    </row>
    <row r="138" spans="1:13" ht="15">
      <c r="A138" s="136">
        <v>625002</v>
      </c>
      <c r="B138" s="9"/>
      <c r="C138" s="13">
        <v>111</v>
      </c>
      <c r="D138" s="271" t="s">
        <v>153</v>
      </c>
      <c r="E138" s="245" t="s">
        <v>69</v>
      </c>
      <c r="F138" s="170">
        <v>515</v>
      </c>
      <c r="G138" s="170">
        <v>405</v>
      </c>
      <c r="H138" s="45">
        <v>515</v>
      </c>
      <c r="I138" s="8">
        <v>515</v>
      </c>
      <c r="J138" s="8">
        <v>515</v>
      </c>
      <c r="K138" s="396">
        <v>515</v>
      </c>
      <c r="L138" s="405">
        <v>515</v>
      </c>
      <c r="M138" s="168">
        <v>515</v>
      </c>
    </row>
    <row r="139" spans="1:13" ht="15">
      <c r="A139" s="136">
        <v>625003</v>
      </c>
      <c r="B139" s="9"/>
      <c r="C139" s="13">
        <v>111</v>
      </c>
      <c r="D139" s="271" t="s">
        <v>153</v>
      </c>
      <c r="E139" s="245" t="s">
        <v>70</v>
      </c>
      <c r="F139" s="170">
        <v>35</v>
      </c>
      <c r="G139" s="170">
        <v>35</v>
      </c>
      <c r="H139" s="45">
        <v>35</v>
      </c>
      <c r="I139" s="8">
        <v>35</v>
      </c>
      <c r="J139" s="8">
        <v>35</v>
      </c>
      <c r="K139" s="396">
        <v>35</v>
      </c>
      <c r="L139" s="405">
        <v>35</v>
      </c>
      <c r="M139" s="168">
        <v>35</v>
      </c>
    </row>
    <row r="140" spans="1:13" ht="15">
      <c r="A140" s="136">
        <v>625004</v>
      </c>
      <c r="B140" s="13"/>
      <c r="C140" s="13">
        <v>111</v>
      </c>
      <c r="D140" s="271" t="s">
        <v>153</v>
      </c>
      <c r="E140" s="245" t="s">
        <v>71</v>
      </c>
      <c r="F140" s="137">
        <v>115</v>
      </c>
      <c r="G140" s="137">
        <v>115</v>
      </c>
      <c r="H140" s="45">
        <v>115</v>
      </c>
      <c r="I140" s="8">
        <v>115</v>
      </c>
      <c r="J140" s="8">
        <v>115</v>
      </c>
      <c r="K140" s="396">
        <v>115</v>
      </c>
      <c r="L140" s="405">
        <v>115</v>
      </c>
      <c r="M140" s="168">
        <v>115</v>
      </c>
    </row>
    <row r="141" spans="1:13" ht="15">
      <c r="A141" s="134">
        <v>625005</v>
      </c>
      <c r="B141" s="7"/>
      <c r="C141" s="346">
        <v>111</v>
      </c>
      <c r="D141" s="271" t="s">
        <v>153</v>
      </c>
      <c r="E141" s="245" t="s">
        <v>72</v>
      </c>
      <c r="F141" s="146">
        <v>38</v>
      </c>
      <c r="G141" s="146">
        <v>37</v>
      </c>
      <c r="H141" s="45">
        <v>37</v>
      </c>
      <c r="I141" s="8">
        <v>37</v>
      </c>
      <c r="J141" s="8">
        <v>37</v>
      </c>
      <c r="K141" s="396">
        <v>37</v>
      </c>
      <c r="L141" s="405">
        <v>37</v>
      </c>
      <c r="M141" s="168">
        <v>37</v>
      </c>
    </row>
    <row r="142" spans="1:13" ht="15">
      <c r="A142" s="138">
        <v>625007</v>
      </c>
      <c r="B142" s="31"/>
      <c r="C142" s="163">
        <v>111</v>
      </c>
      <c r="D142" s="268" t="s">
        <v>153</v>
      </c>
      <c r="E142" s="294" t="s">
        <v>73</v>
      </c>
      <c r="F142" s="169">
        <v>248</v>
      </c>
      <c r="G142" s="169">
        <v>233</v>
      </c>
      <c r="H142" s="275">
        <v>233</v>
      </c>
      <c r="I142" s="22">
        <v>233</v>
      </c>
      <c r="J142" s="22">
        <v>233</v>
      </c>
      <c r="K142" s="539">
        <v>233</v>
      </c>
      <c r="L142" s="445">
        <v>233</v>
      </c>
      <c r="M142" s="445">
        <v>233</v>
      </c>
    </row>
    <row r="143" spans="1:13" ht="15">
      <c r="A143" s="129">
        <v>63</v>
      </c>
      <c r="B143" s="3"/>
      <c r="C143" s="111"/>
      <c r="D143" s="273"/>
      <c r="E143" s="282" t="s">
        <v>149</v>
      </c>
      <c r="F143" s="130">
        <f>SUM(F144:F149)</f>
        <v>520</v>
      </c>
      <c r="G143" s="130">
        <f aca="true" t="shared" si="10" ref="G143:M143">SUM(G144:G149)</f>
        <v>955</v>
      </c>
      <c r="H143" s="5">
        <f t="shared" si="10"/>
        <v>600</v>
      </c>
      <c r="I143" s="4">
        <f t="shared" si="10"/>
        <v>600</v>
      </c>
      <c r="J143" s="4">
        <f>SUM(J144:J149)</f>
        <v>600</v>
      </c>
      <c r="K143" s="532">
        <f t="shared" si="10"/>
        <v>600</v>
      </c>
      <c r="L143" s="441">
        <f t="shared" si="10"/>
        <v>600</v>
      </c>
      <c r="M143" s="441">
        <f t="shared" si="10"/>
        <v>600</v>
      </c>
    </row>
    <row r="144" spans="1:13" ht="15">
      <c r="A144" s="143">
        <v>631001</v>
      </c>
      <c r="B144" s="21"/>
      <c r="C144" s="165">
        <v>111</v>
      </c>
      <c r="D144" s="269" t="s">
        <v>153</v>
      </c>
      <c r="E144" s="283" t="s">
        <v>311</v>
      </c>
      <c r="F144" s="174">
        <v>20</v>
      </c>
      <c r="G144" s="174">
        <v>170</v>
      </c>
      <c r="H144" s="48">
        <v>50</v>
      </c>
      <c r="I144" s="20">
        <v>50</v>
      </c>
      <c r="J144" s="20">
        <v>50</v>
      </c>
      <c r="K144" s="540">
        <v>50</v>
      </c>
      <c r="L144" s="404">
        <v>50</v>
      </c>
      <c r="M144" s="404">
        <v>50</v>
      </c>
    </row>
    <row r="145" spans="1:13" ht="15">
      <c r="A145" s="134">
        <v>633002</v>
      </c>
      <c r="B145" s="7"/>
      <c r="C145" s="165">
        <v>111</v>
      </c>
      <c r="D145" s="269" t="s">
        <v>153</v>
      </c>
      <c r="E145" s="284"/>
      <c r="F145" s="146"/>
      <c r="G145" s="146">
        <v>235</v>
      </c>
      <c r="H145" s="80"/>
      <c r="I145" s="6"/>
      <c r="J145" s="6"/>
      <c r="K145" s="476"/>
      <c r="L145" s="444"/>
      <c r="M145" s="183"/>
    </row>
    <row r="146" spans="1:13" ht="15">
      <c r="A146" s="136">
        <v>633006</v>
      </c>
      <c r="B146" s="9">
        <v>1</v>
      </c>
      <c r="C146" s="241">
        <v>111</v>
      </c>
      <c r="D146" s="270" t="s">
        <v>153</v>
      </c>
      <c r="E146" s="245" t="s">
        <v>86</v>
      </c>
      <c r="F146" s="137">
        <v>340</v>
      </c>
      <c r="G146" s="137">
        <v>300</v>
      </c>
      <c r="H146" s="80">
        <v>300</v>
      </c>
      <c r="I146" s="6">
        <v>300</v>
      </c>
      <c r="J146" s="6">
        <v>300</v>
      </c>
      <c r="K146" s="476">
        <v>300</v>
      </c>
      <c r="L146" s="444">
        <v>300</v>
      </c>
      <c r="M146" s="183">
        <v>300</v>
      </c>
    </row>
    <row r="147" spans="1:13" ht="15">
      <c r="A147" s="136">
        <v>633006</v>
      </c>
      <c r="B147" s="9">
        <v>4</v>
      </c>
      <c r="C147" s="241">
        <v>111</v>
      </c>
      <c r="D147" s="270" t="s">
        <v>153</v>
      </c>
      <c r="E147" s="245" t="s">
        <v>89</v>
      </c>
      <c r="F147" s="146">
        <v>10</v>
      </c>
      <c r="G147" s="146">
        <v>50</v>
      </c>
      <c r="H147" s="45">
        <v>50</v>
      </c>
      <c r="I147" s="8">
        <v>50</v>
      </c>
      <c r="J147" s="8">
        <v>50</v>
      </c>
      <c r="K147" s="396">
        <v>50</v>
      </c>
      <c r="L147" s="405">
        <v>50</v>
      </c>
      <c r="M147" s="168">
        <v>50</v>
      </c>
    </row>
    <row r="148" spans="1:13" ht="15">
      <c r="A148" s="136">
        <v>633009</v>
      </c>
      <c r="B148" s="9">
        <v>1</v>
      </c>
      <c r="C148" s="13">
        <v>111</v>
      </c>
      <c r="D148" s="271" t="s">
        <v>153</v>
      </c>
      <c r="E148" s="257" t="s">
        <v>154</v>
      </c>
      <c r="F148" s="137">
        <v>50</v>
      </c>
      <c r="G148" s="137">
        <v>100</v>
      </c>
      <c r="H148" s="45">
        <v>100</v>
      </c>
      <c r="I148" s="8">
        <v>100</v>
      </c>
      <c r="J148" s="8">
        <v>100</v>
      </c>
      <c r="K148" s="396">
        <v>100</v>
      </c>
      <c r="L148" s="405">
        <v>100</v>
      </c>
      <c r="M148" s="168">
        <v>100</v>
      </c>
    </row>
    <row r="149" spans="1:13" ht="15">
      <c r="A149" s="138">
        <v>637013</v>
      </c>
      <c r="B149" s="31"/>
      <c r="C149" s="106">
        <v>111</v>
      </c>
      <c r="D149" s="272" t="s">
        <v>153</v>
      </c>
      <c r="E149" s="274" t="s">
        <v>155</v>
      </c>
      <c r="F149" s="135">
        <v>100</v>
      </c>
      <c r="G149" s="135">
        <v>100</v>
      </c>
      <c r="H149" s="74">
        <v>100</v>
      </c>
      <c r="I149" s="10">
        <v>100</v>
      </c>
      <c r="J149" s="10">
        <v>100</v>
      </c>
      <c r="K149" s="459">
        <v>100</v>
      </c>
      <c r="L149" s="442">
        <v>100</v>
      </c>
      <c r="M149" s="172">
        <v>100</v>
      </c>
    </row>
    <row r="150" spans="1:13" ht="15">
      <c r="A150" s="129">
        <v>642</v>
      </c>
      <c r="B150" s="3"/>
      <c r="C150" s="111"/>
      <c r="D150" s="273"/>
      <c r="E150" s="262" t="s">
        <v>156</v>
      </c>
      <c r="F150" s="130">
        <v>10</v>
      </c>
      <c r="G150" s="130">
        <v>8</v>
      </c>
      <c r="H150" s="5">
        <v>10</v>
      </c>
      <c r="I150" s="4">
        <v>10</v>
      </c>
      <c r="J150" s="4">
        <v>10</v>
      </c>
      <c r="K150" s="532">
        <f>K151</f>
        <v>10</v>
      </c>
      <c r="L150" s="441">
        <f>L151</f>
        <v>10</v>
      </c>
      <c r="M150" s="133">
        <f>M151</f>
        <v>10</v>
      </c>
    </row>
    <row r="151" spans="1:13" ht="15">
      <c r="A151" s="162">
        <v>642006</v>
      </c>
      <c r="B151" s="89"/>
      <c r="C151" s="348">
        <v>111</v>
      </c>
      <c r="D151" s="290" t="s">
        <v>157</v>
      </c>
      <c r="E151" s="265" t="s">
        <v>158</v>
      </c>
      <c r="F151" s="132">
        <v>10</v>
      </c>
      <c r="G151" s="132">
        <v>8</v>
      </c>
      <c r="H151" s="131">
        <v>10</v>
      </c>
      <c r="I151" s="97">
        <v>10</v>
      </c>
      <c r="J151" s="35">
        <v>10</v>
      </c>
      <c r="K151" s="479">
        <v>10</v>
      </c>
      <c r="L151" s="443">
        <v>10</v>
      </c>
      <c r="M151" s="180">
        <v>10</v>
      </c>
    </row>
    <row r="152" spans="1:13" ht="15.75" thickBot="1">
      <c r="A152" s="158"/>
      <c r="B152" s="83"/>
      <c r="C152" s="83"/>
      <c r="D152" s="319"/>
      <c r="E152" s="286"/>
      <c r="F152" s="239"/>
      <c r="G152" s="239"/>
      <c r="H152" s="158"/>
      <c r="I152" s="91"/>
      <c r="J152" s="298"/>
      <c r="K152" s="610"/>
      <c r="L152" s="451"/>
      <c r="M152" s="298"/>
    </row>
    <row r="153" spans="1:13" ht="15.75" thickBot="1">
      <c r="A153" s="63" t="s">
        <v>159</v>
      </c>
      <c r="B153" s="16"/>
      <c r="C153" s="16"/>
      <c r="D153" s="58"/>
      <c r="E153" s="52" t="s">
        <v>160</v>
      </c>
      <c r="F153" s="17">
        <v>3959</v>
      </c>
      <c r="G153" s="17">
        <v>5285</v>
      </c>
      <c r="H153" s="63"/>
      <c r="I153" s="64">
        <f>I154</f>
        <v>4665</v>
      </c>
      <c r="J153" s="53">
        <v>4665</v>
      </c>
      <c r="K153" s="538">
        <v>3000</v>
      </c>
      <c r="L153" s="28">
        <f>L154</f>
        <v>5000</v>
      </c>
      <c r="M153" s="53">
        <f>M154</f>
        <v>2500</v>
      </c>
    </row>
    <row r="154" spans="1:13" ht="15">
      <c r="A154" s="160">
        <v>637</v>
      </c>
      <c r="B154" s="66"/>
      <c r="C154" s="66">
        <v>111</v>
      </c>
      <c r="D154" s="388" t="s">
        <v>161</v>
      </c>
      <c r="E154" s="301" t="s">
        <v>465</v>
      </c>
      <c r="F154" s="175">
        <v>3959</v>
      </c>
      <c r="G154" s="175">
        <v>5285</v>
      </c>
      <c r="H154" s="160"/>
      <c r="I154" s="95">
        <v>4665</v>
      </c>
      <c r="J154" s="167">
        <v>4665</v>
      </c>
      <c r="K154" s="591">
        <v>3000</v>
      </c>
      <c r="L154" s="440">
        <v>5000</v>
      </c>
      <c r="M154" s="167">
        <v>2500</v>
      </c>
    </row>
    <row r="155" spans="1:13" ht="15.75" thickBot="1">
      <c r="A155" s="195"/>
      <c r="B155" s="93"/>
      <c r="C155" s="93"/>
      <c r="D155" s="299"/>
      <c r="E155" s="302"/>
      <c r="F155" s="239"/>
      <c r="G155" s="239"/>
      <c r="H155" s="158"/>
      <c r="I155" s="91"/>
      <c r="J155" s="148"/>
      <c r="K155" s="460"/>
      <c r="L155" s="439"/>
      <c r="M155" s="148"/>
    </row>
    <row r="156" spans="1:13" ht="15.75" thickBot="1">
      <c r="A156" s="1" t="s">
        <v>162</v>
      </c>
      <c r="B156" s="2"/>
      <c r="C156" s="2"/>
      <c r="D156" s="244"/>
      <c r="E156" s="303" t="s">
        <v>163</v>
      </c>
      <c r="F156" s="182">
        <f aca="true" t="shared" si="11" ref="F156:M156">F157</f>
        <v>5355</v>
      </c>
      <c r="G156" s="182">
        <f t="shared" si="11"/>
        <v>4347</v>
      </c>
      <c r="H156" s="63">
        <f t="shared" si="11"/>
        <v>3800</v>
      </c>
      <c r="I156" s="64">
        <f t="shared" si="11"/>
        <v>4200</v>
      </c>
      <c r="J156" s="53">
        <f t="shared" si="11"/>
        <v>4200</v>
      </c>
      <c r="K156" s="538">
        <v>3200</v>
      </c>
      <c r="L156" s="28">
        <f t="shared" si="11"/>
        <v>3000</v>
      </c>
      <c r="M156" s="53">
        <f t="shared" si="11"/>
        <v>3000</v>
      </c>
    </row>
    <row r="157" spans="1:13" ht="15">
      <c r="A157" s="193">
        <v>65</v>
      </c>
      <c r="B157" s="86"/>
      <c r="C157" s="86"/>
      <c r="D157" s="300"/>
      <c r="E157" s="289" t="s">
        <v>164</v>
      </c>
      <c r="F157" s="176">
        <f>F158+F159+F160+F161</f>
        <v>5355</v>
      </c>
      <c r="G157" s="176">
        <f>G158+G159+G160+G161</f>
        <v>4347</v>
      </c>
      <c r="H157" s="95">
        <f aca="true" t="shared" si="12" ref="H157:M157">SUM(H158:H161)</f>
        <v>3800</v>
      </c>
      <c r="I157" s="95">
        <f t="shared" si="12"/>
        <v>4200</v>
      </c>
      <c r="J157" s="176">
        <f t="shared" si="12"/>
        <v>4200</v>
      </c>
      <c r="K157" s="608">
        <f t="shared" si="12"/>
        <v>3200</v>
      </c>
      <c r="L157" s="449">
        <f t="shared" si="12"/>
        <v>3000</v>
      </c>
      <c r="M157" s="176">
        <f t="shared" si="12"/>
        <v>3000</v>
      </c>
    </row>
    <row r="158" spans="1:13" ht="15" customHeight="1">
      <c r="A158" s="143">
        <v>651002</v>
      </c>
      <c r="B158" s="21"/>
      <c r="C158" s="21">
        <v>41</v>
      </c>
      <c r="D158" s="154" t="s">
        <v>63</v>
      </c>
      <c r="E158" s="283" t="s">
        <v>165</v>
      </c>
      <c r="F158" s="144">
        <v>1146</v>
      </c>
      <c r="G158" s="144">
        <v>708</v>
      </c>
      <c r="H158" s="48"/>
      <c r="I158" s="6"/>
      <c r="J158" s="144"/>
      <c r="K158" s="540"/>
      <c r="L158" s="404"/>
      <c r="M158" s="178"/>
    </row>
    <row r="159" spans="1:13" ht="12.75" customHeight="1">
      <c r="A159" s="418">
        <v>651002</v>
      </c>
      <c r="B159" s="204">
        <v>40</v>
      </c>
      <c r="C159" s="419">
        <v>41</v>
      </c>
      <c r="D159" s="420" t="s">
        <v>63</v>
      </c>
      <c r="E159" s="421" t="s">
        <v>371</v>
      </c>
      <c r="F159" s="315">
        <v>758</v>
      </c>
      <c r="G159" s="315">
        <v>404</v>
      </c>
      <c r="H159" s="397">
        <v>600</v>
      </c>
      <c r="I159" s="501">
        <v>1000</v>
      </c>
      <c r="J159" s="315">
        <v>1000</v>
      </c>
      <c r="K159" s="396">
        <v>200</v>
      </c>
      <c r="L159" s="396"/>
      <c r="M159" s="452"/>
    </row>
    <row r="160" spans="1:13" ht="15">
      <c r="A160" s="145">
        <v>651003</v>
      </c>
      <c r="B160" s="7">
        <v>50</v>
      </c>
      <c r="C160" s="9">
        <v>41</v>
      </c>
      <c r="D160" s="98" t="s">
        <v>63</v>
      </c>
      <c r="E160" s="245" t="s">
        <v>166</v>
      </c>
      <c r="F160" s="146">
        <v>3166</v>
      </c>
      <c r="G160" s="146">
        <v>3009</v>
      </c>
      <c r="H160" s="45">
        <v>3000</v>
      </c>
      <c r="I160" s="8">
        <v>3000</v>
      </c>
      <c r="J160" s="137">
        <v>3000</v>
      </c>
      <c r="K160" s="396">
        <v>3000</v>
      </c>
      <c r="L160" s="405">
        <v>3000</v>
      </c>
      <c r="M160" s="168">
        <v>3000</v>
      </c>
    </row>
    <row r="161" spans="1:13" ht="15" customHeight="1">
      <c r="A161" s="142">
        <v>653001</v>
      </c>
      <c r="B161" s="31"/>
      <c r="C161" s="31">
        <v>41</v>
      </c>
      <c r="D161" s="366" t="s">
        <v>63</v>
      </c>
      <c r="E161" s="294" t="s">
        <v>167</v>
      </c>
      <c r="F161" s="169">
        <v>285</v>
      </c>
      <c r="G161" s="169">
        <v>226</v>
      </c>
      <c r="H161" s="74">
        <v>200</v>
      </c>
      <c r="I161" s="10">
        <v>200</v>
      </c>
      <c r="J161" s="139">
        <v>200</v>
      </c>
      <c r="K161" s="459"/>
      <c r="L161" s="442"/>
      <c r="M161" s="172"/>
    </row>
    <row r="162" spans="1:13" ht="14.25" customHeight="1" thickBot="1">
      <c r="A162" s="145"/>
      <c r="B162" s="14"/>
      <c r="C162" s="165"/>
      <c r="D162" s="104"/>
      <c r="E162" s="304"/>
      <c r="F162" s="239"/>
      <c r="G162" s="239"/>
      <c r="H162" s="35"/>
      <c r="I162" s="12"/>
      <c r="J162" s="146"/>
      <c r="K162" s="460"/>
      <c r="L162" s="439"/>
      <c r="M162" s="148"/>
    </row>
    <row r="163" spans="1:13" ht="15.75" thickBot="1">
      <c r="A163" s="15" t="s">
        <v>169</v>
      </c>
      <c r="B163" s="16"/>
      <c r="C163" s="343"/>
      <c r="D163" s="267"/>
      <c r="E163" s="260" t="s">
        <v>314</v>
      </c>
      <c r="F163" s="53">
        <v>3695</v>
      </c>
      <c r="G163" s="53">
        <v>5183</v>
      </c>
      <c r="H163" s="64">
        <f aca="true" t="shared" si="13" ref="H163:M163">H164+H167+H174+H178+H180+H183</f>
        <v>4766</v>
      </c>
      <c r="I163" s="64">
        <f t="shared" si="13"/>
        <v>10176</v>
      </c>
      <c r="J163" s="64">
        <f t="shared" si="13"/>
        <v>10176</v>
      </c>
      <c r="K163" s="538">
        <f t="shared" si="13"/>
        <v>5266</v>
      </c>
      <c r="L163" s="28">
        <f t="shared" si="13"/>
        <v>5766</v>
      </c>
      <c r="M163" s="53">
        <f t="shared" si="13"/>
        <v>5766</v>
      </c>
    </row>
    <row r="164" spans="1:13" ht="15">
      <c r="A164" s="193">
        <v>632</v>
      </c>
      <c r="B164" s="86"/>
      <c r="C164" s="115"/>
      <c r="D164" s="288"/>
      <c r="E164" s="307" t="s">
        <v>75</v>
      </c>
      <c r="F164" s="177"/>
      <c r="G164" s="177">
        <v>360</v>
      </c>
      <c r="H164" s="108">
        <v>1000</v>
      </c>
      <c r="I164" s="96">
        <v>2180</v>
      </c>
      <c r="J164" s="96">
        <v>2180</v>
      </c>
      <c r="K164" s="611">
        <f>K166</f>
        <v>1500</v>
      </c>
      <c r="L164" s="454">
        <f>L166</f>
        <v>2000</v>
      </c>
      <c r="M164" s="186">
        <f>M166</f>
        <v>2000</v>
      </c>
    </row>
    <row r="165" spans="1:13" ht="15">
      <c r="A165" s="138">
        <v>632001</v>
      </c>
      <c r="B165" s="46">
        <v>1</v>
      </c>
      <c r="C165" s="101">
        <v>111</v>
      </c>
      <c r="D165" s="268" t="s">
        <v>170</v>
      </c>
      <c r="E165" s="265" t="s">
        <v>498</v>
      </c>
      <c r="F165" s="177"/>
      <c r="G165" s="177"/>
      <c r="H165" s="108"/>
      <c r="I165" s="81">
        <v>180</v>
      </c>
      <c r="J165" s="81">
        <v>180</v>
      </c>
      <c r="K165" s="611"/>
      <c r="L165" s="454"/>
      <c r="M165" s="186"/>
    </row>
    <row r="166" spans="1:13" ht="15">
      <c r="A166" s="138">
        <v>632001</v>
      </c>
      <c r="B166" s="46">
        <v>1</v>
      </c>
      <c r="C166" s="101">
        <v>41</v>
      </c>
      <c r="D166" s="268" t="s">
        <v>170</v>
      </c>
      <c r="E166" s="265" t="s">
        <v>77</v>
      </c>
      <c r="F166" s="174"/>
      <c r="G166" s="174">
        <v>360</v>
      </c>
      <c r="H166" s="97">
        <v>1000</v>
      </c>
      <c r="I166" s="81">
        <v>2000</v>
      </c>
      <c r="J166" s="81">
        <v>2000</v>
      </c>
      <c r="K166" s="481">
        <v>1500</v>
      </c>
      <c r="L166" s="443">
        <v>2000</v>
      </c>
      <c r="M166" s="305">
        <v>2000</v>
      </c>
    </row>
    <row r="167" spans="1:13" ht="15">
      <c r="A167" s="155">
        <v>633</v>
      </c>
      <c r="B167" s="92"/>
      <c r="C167" s="345"/>
      <c r="D167" s="273"/>
      <c r="E167" s="262" t="s">
        <v>149</v>
      </c>
      <c r="F167" s="133">
        <v>3188</v>
      </c>
      <c r="G167" s="133">
        <v>15</v>
      </c>
      <c r="H167" s="5">
        <v>1500</v>
      </c>
      <c r="I167" s="4">
        <v>4180</v>
      </c>
      <c r="J167" s="4">
        <v>4180</v>
      </c>
      <c r="K167" s="532">
        <f>SUM(K168:K173)</f>
        <v>1500</v>
      </c>
      <c r="L167" s="441">
        <f>SUM(L168:L173)</f>
        <v>1500</v>
      </c>
      <c r="M167" s="133">
        <f>SUM(M168:M173)</f>
        <v>1500</v>
      </c>
    </row>
    <row r="168" spans="1:20" ht="15">
      <c r="A168" s="143">
        <v>633006</v>
      </c>
      <c r="B168" s="21"/>
      <c r="C168" s="337">
        <v>41</v>
      </c>
      <c r="D168" s="278" t="s">
        <v>170</v>
      </c>
      <c r="E168" s="283" t="s">
        <v>81</v>
      </c>
      <c r="F168" s="178">
        <v>136</v>
      </c>
      <c r="G168" s="178"/>
      <c r="H168" s="143">
        <v>1000</v>
      </c>
      <c r="I168" s="20">
        <v>1600</v>
      </c>
      <c r="J168" s="20">
        <v>1600</v>
      </c>
      <c r="K168" s="540">
        <v>1000</v>
      </c>
      <c r="L168" s="404">
        <v>1000</v>
      </c>
      <c r="M168" s="178">
        <v>1000</v>
      </c>
      <c r="P168" s="456"/>
      <c r="Q168" s="456"/>
      <c r="R168" s="456"/>
      <c r="S168" s="456"/>
      <c r="T168" s="456"/>
    </row>
    <row r="169" spans="1:13" ht="15">
      <c r="A169" s="509">
        <v>633006</v>
      </c>
      <c r="B169" s="9">
        <v>19</v>
      </c>
      <c r="C169" s="13">
        <v>111</v>
      </c>
      <c r="D169" s="271" t="s">
        <v>170</v>
      </c>
      <c r="E169" s="257" t="s">
        <v>466</v>
      </c>
      <c r="F169" s="148">
        <v>552</v>
      </c>
      <c r="G169" s="148"/>
      <c r="H169" s="35"/>
      <c r="I169" s="6"/>
      <c r="J169" s="6"/>
      <c r="K169" s="476"/>
      <c r="L169" s="444"/>
      <c r="M169" s="183"/>
    </row>
    <row r="170" spans="1:13" ht="15">
      <c r="A170" s="136">
        <v>633015</v>
      </c>
      <c r="B170" s="9"/>
      <c r="C170" s="13">
        <v>41</v>
      </c>
      <c r="D170" s="271" t="s">
        <v>170</v>
      </c>
      <c r="E170" s="257" t="s">
        <v>412</v>
      </c>
      <c r="F170" s="405"/>
      <c r="G170" s="405"/>
      <c r="H170" s="45"/>
      <c r="I170" s="8"/>
      <c r="J170" s="8"/>
      <c r="K170" s="396"/>
      <c r="L170" s="405"/>
      <c r="M170" s="168"/>
    </row>
    <row r="171" spans="1:13" ht="15">
      <c r="A171" s="136">
        <v>633016</v>
      </c>
      <c r="B171" s="9"/>
      <c r="C171" s="13">
        <v>41</v>
      </c>
      <c r="D171" s="271" t="s">
        <v>170</v>
      </c>
      <c r="E171" s="257" t="s">
        <v>172</v>
      </c>
      <c r="F171" s="137"/>
      <c r="G171" s="137">
        <v>15</v>
      </c>
      <c r="H171" s="45">
        <v>500</v>
      </c>
      <c r="I171" s="8">
        <v>500</v>
      </c>
      <c r="J171" s="168">
        <v>500</v>
      </c>
      <c r="K171" s="476">
        <v>500</v>
      </c>
      <c r="L171" s="405">
        <v>500</v>
      </c>
      <c r="M171" s="168">
        <v>500</v>
      </c>
    </row>
    <row r="172" spans="1:13" ht="15">
      <c r="A172" s="145">
        <v>633010</v>
      </c>
      <c r="B172" s="34"/>
      <c r="C172" s="552">
        <v>111</v>
      </c>
      <c r="D172" s="269" t="s">
        <v>170</v>
      </c>
      <c r="E172" s="258" t="s">
        <v>416</v>
      </c>
      <c r="F172" s="170">
        <v>2448</v>
      </c>
      <c r="G172" s="170"/>
      <c r="H172" s="49"/>
      <c r="I172" s="35">
        <v>1540</v>
      </c>
      <c r="J172" s="35">
        <v>1540</v>
      </c>
      <c r="K172" s="396"/>
      <c r="L172" s="439"/>
      <c r="M172" s="148"/>
    </row>
    <row r="173" spans="1:13" ht="15">
      <c r="A173" s="138">
        <v>633010</v>
      </c>
      <c r="B173" s="46"/>
      <c r="C173" s="101">
        <v>41</v>
      </c>
      <c r="D173" s="268" t="s">
        <v>170</v>
      </c>
      <c r="E173" s="274" t="s">
        <v>357</v>
      </c>
      <c r="F173" s="169">
        <v>53</v>
      </c>
      <c r="G173" s="169"/>
      <c r="H173" s="275"/>
      <c r="I173" s="22">
        <v>540</v>
      </c>
      <c r="J173" s="22">
        <v>540</v>
      </c>
      <c r="K173" s="459"/>
      <c r="L173" s="445"/>
      <c r="M173" s="340"/>
    </row>
    <row r="174" spans="1:24" ht="15">
      <c r="A174" s="156">
        <v>634</v>
      </c>
      <c r="B174" s="92"/>
      <c r="C174" s="345"/>
      <c r="D174" s="268"/>
      <c r="E174" s="282" t="s">
        <v>102</v>
      </c>
      <c r="F174" s="130">
        <f>F175+F176+F177</f>
        <v>508</v>
      </c>
      <c r="G174" s="130">
        <f aca="true" t="shared" si="14" ref="G174:M174">G175+G176+G177</f>
        <v>1498</v>
      </c>
      <c r="H174" s="5">
        <f t="shared" si="14"/>
        <v>966</v>
      </c>
      <c r="I174" s="5">
        <f t="shared" si="14"/>
        <v>966</v>
      </c>
      <c r="J174" s="5">
        <f>J175+J176+J177</f>
        <v>966</v>
      </c>
      <c r="K174" s="532">
        <f t="shared" si="14"/>
        <v>966</v>
      </c>
      <c r="L174" s="441">
        <f t="shared" si="14"/>
        <v>966</v>
      </c>
      <c r="M174" s="133">
        <f t="shared" si="14"/>
        <v>966</v>
      </c>
      <c r="N174" s="238"/>
      <c r="T174" s="238"/>
      <c r="U174" s="238"/>
      <c r="V174" s="238"/>
      <c r="W174" s="238"/>
      <c r="X174" s="238"/>
    </row>
    <row r="175" spans="1:13" ht="15">
      <c r="A175" s="143">
        <v>634001</v>
      </c>
      <c r="B175" s="21">
        <v>1</v>
      </c>
      <c r="C175" s="337">
        <v>41</v>
      </c>
      <c r="D175" s="278" t="s">
        <v>170</v>
      </c>
      <c r="E175" s="276" t="s">
        <v>174</v>
      </c>
      <c r="F175" s="404">
        <v>72</v>
      </c>
      <c r="G175" s="404">
        <v>617</v>
      </c>
      <c r="H175" s="48">
        <v>350</v>
      </c>
      <c r="I175" s="20">
        <v>350</v>
      </c>
      <c r="J175" s="20">
        <v>350</v>
      </c>
      <c r="K175" s="540">
        <v>350</v>
      </c>
      <c r="L175" s="404">
        <v>350</v>
      </c>
      <c r="M175" s="178">
        <v>350</v>
      </c>
    </row>
    <row r="176" spans="1:13" ht="15">
      <c r="A176" s="136">
        <v>634002</v>
      </c>
      <c r="B176" s="9"/>
      <c r="C176" s="13">
        <v>41</v>
      </c>
      <c r="D176" s="271" t="s">
        <v>170</v>
      </c>
      <c r="E176" s="257" t="s">
        <v>175</v>
      </c>
      <c r="F176" s="170">
        <v>436</v>
      </c>
      <c r="G176" s="170">
        <v>881</v>
      </c>
      <c r="H176" s="281">
        <v>500</v>
      </c>
      <c r="I176" s="24">
        <v>500</v>
      </c>
      <c r="J176" s="24">
        <v>500</v>
      </c>
      <c r="K176" s="396">
        <v>500</v>
      </c>
      <c r="L176" s="396">
        <v>500</v>
      </c>
      <c r="M176" s="447">
        <v>500</v>
      </c>
    </row>
    <row r="177" spans="1:13" ht="15">
      <c r="A177" s="138">
        <v>634003</v>
      </c>
      <c r="B177" s="11">
        <v>1</v>
      </c>
      <c r="C177" s="163">
        <v>41</v>
      </c>
      <c r="D177" s="268" t="s">
        <v>170</v>
      </c>
      <c r="E177" s="264" t="s">
        <v>109</v>
      </c>
      <c r="F177" s="169"/>
      <c r="G177" s="169"/>
      <c r="H177" s="74">
        <v>116</v>
      </c>
      <c r="I177" s="10">
        <v>116</v>
      </c>
      <c r="J177" s="10">
        <v>116</v>
      </c>
      <c r="K177" s="459">
        <v>116</v>
      </c>
      <c r="L177" s="396">
        <v>116</v>
      </c>
      <c r="M177" s="340">
        <v>116</v>
      </c>
    </row>
    <row r="178" spans="1:13" ht="15">
      <c r="A178" s="155">
        <v>635</v>
      </c>
      <c r="B178" s="3"/>
      <c r="C178" s="111"/>
      <c r="D178" s="273"/>
      <c r="E178" s="262" t="s">
        <v>112</v>
      </c>
      <c r="F178" s="441"/>
      <c r="G178" s="441"/>
      <c r="H178" s="5">
        <v>1000</v>
      </c>
      <c r="I178" s="4">
        <v>2550</v>
      </c>
      <c r="J178" s="4">
        <v>2550</v>
      </c>
      <c r="K178" s="532">
        <f>K179</f>
        <v>1000</v>
      </c>
      <c r="L178" s="441">
        <f>L179</f>
        <v>1000</v>
      </c>
      <c r="M178" s="133">
        <f>M179</f>
        <v>1000</v>
      </c>
    </row>
    <row r="179" spans="1:13" ht="15">
      <c r="A179" s="131">
        <v>635006</v>
      </c>
      <c r="B179" s="69">
        <v>1</v>
      </c>
      <c r="C179" s="99">
        <v>41</v>
      </c>
      <c r="D179" s="273" t="s">
        <v>170</v>
      </c>
      <c r="E179" s="265" t="s">
        <v>176</v>
      </c>
      <c r="F179" s="443"/>
      <c r="G179" s="443"/>
      <c r="H179" s="308">
        <v>1000</v>
      </c>
      <c r="I179" s="100">
        <v>2550</v>
      </c>
      <c r="J179" s="100">
        <v>2550</v>
      </c>
      <c r="K179" s="479">
        <v>1000</v>
      </c>
      <c r="L179" s="443">
        <v>1000</v>
      </c>
      <c r="M179" s="180">
        <v>1000</v>
      </c>
    </row>
    <row r="180" spans="1:13" ht="15">
      <c r="A180" s="156">
        <v>637</v>
      </c>
      <c r="B180" s="92"/>
      <c r="C180" s="345"/>
      <c r="D180" s="268"/>
      <c r="E180" s="261" t="s">
        <v>121</v>
      </c>
      <c r="F180" s="175"/>
      <c r="G180" s="175">
        <v>3310</v>
      </c>
      <c r="H180" s="67">
        <f>H181</f>
        <v>150</v>
      </c>
      <c r="I180" s="67">
        <v>150</v>
      </c>
      <c r="J180" s="67">
        <v>150</v>
      </c>
      <c r="K180" s="591">
        <f>K181</f>
        <v>150</v>
      </c>
      <c r="L180" s="440">
        <f>L181</f>
        <v>150</v>
      </c>
      <c r="M180" s="167">
        <f>M181</f>
        <v>150</v>
      </c>
    </row>
    <row r="181" spans="1:13" ht="13.5" customHeight="1">
      <c r="A181" s="143">
        <v>637002</v>
      </c>
      <c r="B181" s="21"/>
      <c r="C181" s="337">
        <v>41</v>
      </c>
      <c r="D181" s="278" t="s">
        <v>170</v>
      </c>
      <c r="E181" s="276" t="s">
        <v>177</v>
      </c>
      <c r="F181" s="144"/>
      <c r="G181" s="144">
        <v>10</v>
      </c>
      <c r="H181" s="48">
        <v>150</v>
      </c>
      <c r="I181" s="48">
        <v>150</v>
      </c>
      <c r="J181" s="144">
        <v>150</v>
      </c>
      <c r="K181" s="596">
        <v>150</v>
      </c>
      <c r="L181" s="404">
        <v>150</v>
      </c>
      <c r="M181" s="178">
        <v>150</v>
      </c>
    </row>
    <row r="182" spans="1:14" ht="16.5" customHeight="1">
      <c r="A182" s="162">
        <v>637004</v>
      </c>
      <c r="B182" s="89">
        <v>10</v>
      </c>
      <c r="C182" s="348">
        <v>41</v>
      </c>
      <c r="D182" s="290" t="s">
        <v>170</v>
      </c>
      <c r="E182" s="495" t="s">
        <v>467</v>
      </c>
      <c r="F182" s="174"/>
      <c r="G182" s="174">
        <v>3300</v>
      </c>
      <c r="H182" s="97"/>
      <c r="I182" s="97"/>
      <c r="J182" s="174"/>
      <c r="K182" s="612"/>
      <c r="L182" s="455"/>
      <c r="M182" s="305"/>
      <c r="N182" s="150"/>
    </row>
    <row r="183" spans="1:15" ht="14.25" customHeight="1">
      <c r="A183" s="129">
        <v>642</v>
      </c>
      <c r="B183" s="3"/>
      <c r="C183" s="111"/>
      <c r="D183" s="273" t="s">
        <v>170</v>
      </c>
      <c r="E183" s="262" t="s">
        <v>158</v>
      </c>
      <c r="F183" s="130"/>
      <c r="G183" s="130"/>
      <c r="H183" s="5">
        <v>150</v>
      </c>
      <c r="I183" s="4">
        <v>150</v>
      </c>
      <c r="J183" s="130">
        <v>150</v>
      </c>
      <c r="K183" s="592">
        <v>150</v>
      </c>
      <c r="L183" s="441">
        <v>150</v>
      </c>
      <c r="M183" s="133">
        <v>150</v>
      </c>
      <c r="O183" s="150"/>
    </row>
    <row r="184" spans="1:13" ht="17.25" customHeight="1">
      <c r="A184" s="145">
        <v>642006</v>
      </c>
      <c r="B184" s="69"/>
      <c r="C184" s="99">
        <v>41</v>
      </c>
      <c r="D184" s="273" t="s">
        <v>170</v>
      </c>
      <c r="E184" s="265" t="s">
        <v>326</v>
      </c>
      <c r="F184" s="174"/>
      <c r="G184" s="174"/>
      <c r="H184" s="97">
        <v>150</v>
      </c>
      <c r="I184" s="35">
        <v>150</v>
      </c>
      <c r="J184" s="146">
        <v>150</v>
      </c>
      <c r="K184" s="461">
        <v>150</v>
      </c>
      <c r="L184" s="443">
        <v>150</v>
      </c>
      <c r="M184" s="180">
        <v>150</v>
      </c>
    </row>
    <row r="185" spans="1:13" ht="15.75" thickBot="1">
      <c r="A185" s="158"/>
      <c r="B185" s="26"/>
      <c r="C185" s="347"/>
      <c r="D185" s="287"/>
      <c r="E185" s="306"/>
      <c r="F185" s="239"/>
      <c r="G185" s="239"/>
      <c r="H185" s="91"/>
      <c r="I185" s="84"/>
      <c r="J185" s="181"/>
      <c r="K185" s="613"/>
      <c r="L185" s="457"/>
      <c r="M185" s="451"/>
    </row>
    <row r="186" spans="1:13" ht="15.75" customHeight="1" thickBot="1">
      <c r="A186" s="149" t="s">
        <v>315</v>
      </c>
      <c r="B186" s="85"/>
      <c r="C186" s="50"/>
      <c r="D186" s="267"/>
      <c r="E186" s="260" t="s">
        <v>178</v>
      </c>
      <c r="F186" s="17">
        <v>2400</v>
      </c>
      <c r="G186" s="17">
        <v>4000</v>
      </c>
      <c r="H186" s="64">
        <v>1000</v>
      </c>
      <c r="I186" s="64">
        <f aca="true" t="shared" si="15" ref="I186:M187">I187</f>
        <v>4000</v>
      </c>
      <c r="J186" s="17">
        <f t="shared" si="15"/>
        <v>4000</v>
      </c>
      <c r="K186" s="575">
        <f t="shared" si="15"/>
        <v>5000</v>
      </c>
      <c r="L186" s="28">
        <f t="shared" si="15"/>
        <v>2000</v>
      </c>
      <c r="M186" s="53">
        <f t="shared" si="15"/>
        <v>2000</v>
      </c>
    </row>
    <row r="187" spans="1:13" ht="12" customHeight="1">
      <c r="A187" s="156">
        <v>63</v>
      </c>
      <c r="B187" s="66"/>
      <c r="C187" s="344"/>
      <c r="D187" s="268"/>
      <c r="E187" s="261" t="s">
        <v>149</v>
      </c>
      <c r="F187" s="175">
        <v>2400</v>
      </c>
      <c r="G187" s="175">
        <v>4000</v>
      </c>
      <c r="H187" s="67">
        <v>1000</v>
      </c>
      <c r="I187" s="67">
        <f t="shared" si="15"/>
        <v>4000</v>
      </c>
      <c r="J187" s="175">
        <f t="shared" si="15"/>
        <v>4000</v>
      </c>
      <c r="K187" s="614">
        <f t="shared" si="15"/>
        <v>5000</v>
      </c>
      <c r="L187" s="440">
        <f t="shared" si="15"/>
        <v>2000</v>
      </c>
      <c r="M187" s="167">
        <f t="shared" si="15"/>
        <v>2000</v>
      </c>
    </row>
    <row r="188" spans="1:13" ht="14.25" customHeight="1">
      <c r="A188" s="131">
        <v>637004</v>
      </c>
      <c r="B188" s="69">
        <v>4</v>
      </c>
      <c r="C188" s="99">
        <v>41</v>
      </c>
      <c r="D188" s="273" t="s">
        <v>179</v>
      </c>
      <c r="E188" s="265" t="s">
        <v>180</v>
      </c>
      <c r="F188" s="139">
        <v>2400</v>
      </c>
      <c r="G188" s="139">
        <v>4000</v>
      </c>
      <c r="H188" s="71">
        <v>1000</v>
      </c>
      <c r="I188" s="71">
        <v>4000</v>
      </c>
      <c r="J188" s="132">
        <v>4000</v>
      </c>
      <c r="K188" s="480">
        <v>5000</v>
      </c>
      <c r="L188" s="443">
        <v>2000</v>
      </c>
      <c r="M188" s="180">
        <v>2000</v>
      </c>
    </row>
    <row r="189" spans="1:13" ht="16.5" customHeight="1" thickBot="1">
      <c r="A189" s="159"/>
      <c r="B189" s="26"/>
      <c r="C189" s="347"/>
      <c r="D189" s="287"/>
      <c r="E189" s="306"/>
      <c r="F189" s="239"/>
      <c r="G189" s="239"/>
      <c r="H189" s="91"/>
      <c r="I189" s="27"/>
      <c r="J189" s="285"/>
      <c r="K189" s="573"/>
      <c r="L189" s="457"/>
      <c r="M189" s="179"/>
    </row>
    <row r="190" spans="1:13" ht="15.75" thickBot="1">
      <c r="A190" s="63" t="s">
        <v>181</v>
      </c>
      <c r="B190" s="16"/>
      <c r="C190" s="343"/>
      <c r="D190" s="267"/>
      <c r="E190" s="260" t="s">
        <v>182</v>
      </c>
      <c r="F190" s="17">
        <f>F191+F195</f>
        <v>52855</v>
      </c>
      <c r="G190" s="17">
        <f>G191+G195</f>
        <v>46196</v>
      </c>
      <c r="H190" s="401">
        <v>19900</v>
      </c>
      <c r="I190" s="402">
        <v>166444</v>
      </c>
      <c r="J190" s="17">
        <v>166444</v>
      </c>
      <c r="K190" s="575">
        <f>K191+K195</f>
        <v>63500</v>
      </c>
      <c r="L190" s="28">
        <f>L191+L195</f>
        <v>173944</v>
      </c>
      <c r="M190" s="53">
        <f>M191+M195</f>
        <v>173349</v>
      </c>
    </row>
    <row r="191" spans="1:13" ht="15">
      <c r="A191" s="155">
        <v>633</v>
      </c>
      <c r="B191" s="86"/>
      <c r="C191" s="344"/>
      <c r="D191" s="273"/>
      <c r="E191" s="262" t="s">
        <v>149</v>
      </c>
      <c r="F191" s="130">
        <f>SUM(F192:F194)</f>
        <v>22794</v>
      </c>
      <c r="G191" s="130">
        <f>SUM(G192:G194)</f>
        <v>14146</v>
      </c>
      <c r="H191" s="196">
        <v>13800</v>
      </c>
      <c r="I191" s="88">
        <v>13755</v>
      </c>
      <c r="J191" s="173">
        <v>13755</v>
      </c>
      <c r="K191" s="532">
        <f>SUM(K192:K194)</f>
        <v>8000</v>
      </c>
      <c r="L191" s="441">
        <f>SUM(L192:L194)</f>
        <v>27085</v>
      </c>
      <c r="M191" s="441">
        <f>SUM(M192:M194)</f>
        <v>23587</v>
      </c>
    </row>
    <row r="192" spans="1:13" ht="15">
      <c r="A192" s="143">
        <v>633006</v>
      </c>
      <c r="B192" s="21">
        <v>6</v>
      </c>
      <c r="C192" s="337">
        <v>41</v>
      </c>
      <c r="D192" s="278" t="s">
        <v>128</v>
      </c>
      <c r="E192" s="276" t="s">
        <v>468</v>
      </c>
      <c r="F192" s="144">
        <v>3099</v>
      </c>
      <c r="G192" s="144"/>
      <c r="H192" s="48"/>
      <c r="I192" s="20"/>
      <c r="J192" s="144"/>
      <c r="K192" s="596"/>
      <c r="L192" s="404"/>
      <c r="M192" s="178"/>
    </row>
    <row r="193" spans="1:18" ht="15">
      <c r="A193" s="134">
        <v>633006</v>
      </c>
      <c r="B193" s="7">
        <v>7</v>
      </c>
      <c r="C193" s="346">
        <v>41</v>
      </c>
      <c r="D193" s="279" t="s">
        <v>128</v>
      </c>
      <c r="E193" s="263" t="s">
        <v>183</v>
      </c>
      <c r="F193" s="135">
        <v>17702</v>
      </c>
      <c r="G193" s="135">
        <v>5100</v>
      </c>
      <c r="H193" s="80">
        <v>6800</v>
      </c>
      <c r="I193" s="12">
        <v>6755</v>
      </c>
      <c r="J193" s="146">
        <v>6755</v>
      </c>
      <c r="K193" s="461">
        <v>6500</v>
      </c>
      <c r="L193" s="439">
        <v>26885</v>
      </c>
      <c r="M193" s="148">
        <v>23387</v>
      </c>
      <c r="O193" s="150"/>
      <c r="P193" s="150"/>
      <c r="Q193" s="150"/>
      <c r="R193" s="150"/>
    </row>
    <row r="194" spans="1:18" ht="15">
      <c r="A194" s="134">
        <v>633006</v>
      </c>
      <c r="B194" s="7">
        <v>8</v>
      </c>
      <c r="C194" s="346">
        <v>41</v>
      </c>
      <c r="D194" s="279" t="s">
        <v>128</v>
      </c>
      <c r="E194" s="263" t="s">
        <v>184</v>
      </c>
      <c r="F194" s="135">
        <v>1993</v>
      </c>
      <c r="G194" s="135">
        <v>9046</v>
      </c>
      <c r="H194" s="45">
        <v>7000</v>
      </c>
      <c r="I194" s="8">
        <v>7000</v>
      </c>
      <c r="J194" s="137">
        <v>7000</v>
      </c>
      <c r="K194" s="452">
        <v>1500</v>
      </c>
      <c r="L194" s="405">
        <v>200</v>
      </c>
      <c r="M194" s="168">
        <v>200</v>
      </c>
      <c r="P194" s="150"/>
      <c r="R194" s="150"/>
    </row>
    <row r="195" spans="1:16" ht="15">
      <c r="A195" s="155">
        <v>635</v>
      </c>
      <c r="B195" s="68"/>
      <c r="C195" s="76"/>
      <c r="D195" s="273"/>
      <c r="E195" s="262" t="s">
        <v>112</v>
      </c>
      <c r="F195" s="130">
        <v>30061</v>
      </c>
      <c r="G195" s="130">
        <v>32050</v>
      </c>
      <c r="H195" s="5">
        <v>6100</v>
      </c>
      <c r="I195" s="4">
        <v>152644</v>
      </c>
      <c r="J195" s="130">
        <v>152644</v>
      </c>
      <c r="K195" s="592">
        <v>55500</v>
      </c>
      <c r="L195" s="441">
        <f>L196+L197</f>
        <v>146859</v>
      </c>
      <c r="M195" s="133">
        <f>M196+M197</f>
        <v>149762</v>
      </c>
      <c r="P195" s="150"/>
    </row>
    <row r="196" spans="1:19" ht="15">
      <c r="A196" s="143">
        <v>635006</v>
      </c>
      <c r="B196" s="44">
        <v>7</v>
      </c>
      <c r="C196" s="353">
        <v>41</v>
      </c>
      <c r="D196" s="278" t="s">
        <v>128</v>
      </c>
      <c r="E196" s="276" t="s">
        <v>415</v>
      </c>
      <c r="F196" s="144">
        <v>30061</v>
      </c>
      <c r="G196" s="144">
        <v>32050</v>
      </c>
      <c r="H196" s="48">
        <v>6100</v>
      </c>
      <c r="I196" s="20">
        <v>109560</v>
      </c>
      <c r="J196" s="144">
        <v>109560</v>
      </c>
      <c r="K196" s="596">
        <v>50000</v>
      </c>
      <c r="L196" s="404">
        <v>146859</v>
      </c>
      <c r="M196" s="178">
        <v>149762</v>
      </c>
      <c r="O196" s="150"/>
      <c r="P196" s="150"/>
      <c r="Q196" s="150"/>
      <c r="R196" s="150"/>
      <c r="S196" s="150"/>
    </row>
    <row r="197" spans="1:13" ht="15">
      <c r="A197" s="145">
        <v>635006</v>
      </c>
      <c r="B197" s="34">
        <v>8</v>
      </c>
      <c r="C197" s="552">
        <v>41</v>
      </c>
      <c r="D197" s="269" t="s">
        <v>128</v>
      </c>
      <c r="E197" s="263" t="s">
        <v>395</v>
      </c>
      <c r="F197" s="146"/>
      <c r="G197" s="146"/>
      <c r="H197" s="80"/>
      <c r="I197" s="12">
        <v>43084</v>
      </c>
      <c r="J197" s="146">
        <v>43084</v>
      </c>
      <c r="K197" s="428">
        <v>5500</v>
      </c>
      <c r="L197" s="444"/>
      <c r="M197" s="183"/>
    </row>
    <row r="198" spans="1:13" ht="15.75" thickBot="1">
      <c r="A198" s="158"/>
      <c r="B198" s="83"/>
      <c r="C198" s="102"/>
      <c r="D198" s="292"/>
      <c r="E198" s="286"/>
      <c r="F198" s="239"/>
      <c r="G198" s="239"/>
      <c r="H198" s="91"/>
      <c r="I198" s="84"/>
      <c r="J198" s="181"/>
      <c r="K198" s="613"/>
      <c r="L198" s="451"/>
      <c r="M198" s="298"/>
    </row>
    <row r="199" spans="1:13" ht="14.25" customHeight="1" thickBot="1">
      <c r="A199" s="231" t="s">
        <v>185</v>
      </c>
      <c r="B199" s="373"/>
      <c r="C199" s="372"/>
      <c r="D199" s="267"/>
      <c r="E199" s="309" t="s">
        <v>186</v>
      </c>
      <c r="F199" s="17">
        <f>SUM(F200+F202+F209+F211)</f>
        <v>76383</v>
      </c>
      <c r="G199" s="17">
        <f>SUM(G200+G202+G209+G211)</f>
        <v>78314</v>
      </c>
      <c r="H199" s="232">
        <f>H202+H209+H211+H200</f>
        <v>125300</v>
      </c>
      <c r="I199" s="114">
        <f>SUM(I200+I202+I209+I211)</f>
        <v>125420</v>
      </c>
      <c r="J199" s="114">
        <f>SUM(J200+J202+J209+J211)</f>
        <v>125420</v>
      </c>
      <c r="K199" s="615">
        <f>K200+K202+K209+K211</f>
        <v>122950</v>
      </c>
      <c r="L199" s="28">
        <f>L200+L202+L209+L211</f>
        <v>122950</v>
      </c>
      <c r="M199" s="458">
        <f>M200+M202+M209+M211</f>
        <v>122950</v>
      </c>
    </row>
    <row r="200" spans="1:13" ht="15">
      <c r="A200" s="156">
        <v>632</v>
      </c>
      <c r="B200" s="11"/>
      <c r="C200" s="163"/>
      <c r="D200" s="288"/>
      <c r="E200" s="307" t="s">
        <v>75</v>
      </c>
      <c r="F200" s="310"/>
      <c r="G200" s="310">
        <v>382</v>
      </c>
      <c r="H200" s="616">
        <v>1000</v>
      </c>
      <c r="I200" s="166">
        <v>1000</v>
      </c>
      <c r="J200" s="166">
        <v>1000</v>
      </c>
      <c r="K200" s="617">
        <f>K201</f>
        <v>1000</v>
      </c>
      <c r="L200" s="618">
        <f>L201</f>
        <v>1000</v>
      </c>
      <c r="M200" s="619">
        <f>M201</f>
        <v>1000</v>
      </c>
    </row>
    <row r="201" spans="1:13" ht="15">
      <c r="A201" s="138">
        <v>632001</v>
      </c>
      <c r="B201" s="46">
        <v>1</v>
      </c>
      <c r="C201" s="101">
        <v>41</v>
      </c>
      <c r="D201" s="268" t="s">
        <v>187</v>
      </c>
      <c r="E201" s="264" t="s">
        <v>77</v>
      </c>
      <c r="F201" s="139"/>
      <c r="G201" s="139">
        <v>382</v>
      </c>
      <c r="H201" s="74">
        <v>1000</v>
      </c>
      <c r="I201" s="81">
        <v>1000</v>
      </c>
      <c r="J201" s="81">
        <v>1000</v>
      </c>
      <c r="K201" s="459">
        <v>1000</v>
      </c>
      <c r="L201" s="443">
        <v>1000</v>
      </c>
      <c r="M201" s="172">
        <v>1000</v>
      </c>
    </row>
    <row r="202" spans="1:13" ht="13.5" customHeight="1">
      <c r="A202" s="156">
        <v>633</v>
      </c>
      <c r="B202" s="92"/>
      <c r="C202" s="345"/>
      <c r="D202" s="268"/>
      <c r="E202" s="261" t="s">
        <v>81</v>
      </c>
      <c r="F202" s="175">
        <f>SUM(F203:F208)</f>
        <v>11040</v>
      </c>
      <c r="G202" s="175">
        <f>SUM(G203:G208)</f>
        <v>6015</v>
      </c>
      <c r="H202" s="67">
        <v>10000</v>
      </c>
      <c r="I202" s="4">
        <v>9690</v>
      </c>
      <c r="J202" s="4">
        <v>9690</v>
      </c>
      <c r="K202" s="591">
        <f>SUM(K203:K208)</f>
        <v>6700</v>
      </c>
      <c r="L202" s="440">
        <f>L203+L205+L206+L208</f>
        <v>6700</v>
      </c>
      <c r="M202" s="167">
        <f>M203+M205+M206+M208</f>
        <v>6700</v>
      </c>
    </row>
    <row r="203" spans="1:13" ht="18" customHeight="1">
      <c r="A203" s="134">
        <v>633004</v>
      </c>
      <c r="B203" s="47">
        <v>3</v>
      </c>
      <c r="C203" s="77">
        <v>41</v>
      </c>
      <c r="D203" s="279" t="s">
        <v>187</v>
      </c>
      <c r="E203" s="263" t="s">
        <v>188</v>
      </c>
      <c r="F203" s="135">
        <v>3557</v>
      </c>
      <c r="G203" s="135">
        <v>286</v>
      </c>
      <c r="H203" s="80">
        <v>1000</v>
      </c>
      <c r="I203" s="80">
        <v>1000</v>
      </c>
      <c r="J203" s="80">
        <v>1000</v>
      </c>
      <c r="K203" s="476">
        <v>1200</v>
      </c>
      <c r="L203" s="444">
        <v>1200</v>
      </c>
      <c r="M203" s="183">
        <v>1200</v>
      </c>
    </row>
    <row r="204" spans="1:13" ht="15">
      <c r="A204" s="134">
        <v>633004</v>
      </c>
      <c r="B204" s="47">
        <v>4</v>
      </c>
      <c r="C204" s="77">
        <v>41</v>
      </c>
      <c r="D204" s="279" t="s">
        <v>187</v>
      </c>
      <c r="E204" s="263" t="s">
        <v>327</v>
      </c>
      <c r="F204" s="135"/>
      <c r="G204" s="135"/>
      <c r="H204" s="80">
        <v>500</v>
      </c>
      <c r="I204" s="80">
        <v>500</v>
      </c>
      <c r="J204" s="80">
        <v>500</v>
      </c>
      <c r="K204" s="476"/>
      <c r="L204" s="444"/>
      <c r="M204" s="183"/>
    </row>
    <row r="205" spans="1:13" ht="15">
      <c r="A205" s="134">
        <v>633006</v>
      </c>
      <c r="B205" s="47">
        <v>7</v>
      </c>
      <c r="C205" s="77">
        <v>41</v>
      </c>
      <c r="D205" s="271" t="s">
        <v>187</v>
      </c>
      <c r="E205" s="263" t="s">
        <v>510</v>
      </c>
      <c r="F205" s="168">
        <v>830</v>
      </c>
      <c r="G205" s="168">
        <v>2909</v>
      </c>
      <c r="H205" s="80">
        <v>5000</v>
      </c>
      <c r="I205" s="80">
        <v>4690</v>
      </c>
      <c r="J205" s="80">
        <v>4690</v>
      </c>
      <c r="K205" s="476">
        <v>1000</v>
      </c>
      <c r="L205" s="444">
        <v>1000</v>
      </c>
      <c r="M205" s="183">
        <v>1000</v>
      </c>
    </row>
    <row r="206" spans="1:13" ht="15">
      <c r="A206" s="136">
        <v>633004</v>
      </c>
      <c r="B206" s="32">
        <v>5</v>
      </c>
      <c r="C206" s="78">
        <v>41</v>
      </c>
      <c r="D206" s="271" t="s">
        <v>187</v>
      </c>
      <c r="E206" s="257" t="s">
        <v>190</v>
      </c>
      <c r="F206" s="183">
        <v>406</v>
      </c>
      <c r="G206" s="183">
        <v>1264</v>
      </c>
      <c r="H206" s="80">
        <v>1500</v>
      </c>
      <c r="I206" s="80">
        <v>1500</v>
      </c>
      <c r="J206" s="80">
        <v>1500</v>
      </c>
      <c r="K206" s="476">
        <v>1500</v>
      </c>
      <c r="L206" s="444">
        <v>1500</v>
      </c>
      <c r="M206" s="183">
        <v>1500</v>
      </c>
    </row>
    <row r="207" spans="1:16" ht="15">
      <c r="A207" s="145">
        <v>633006</v>
      </c>
      <c r="B207" s="32">
        <v>2</v>
      </c>
      <c r="C207" s="78">
        <v>111</v>
      </c>
      <c r="D207" s="271" t="s">
        <v>187</v>
      </c>
      <c r="E207" s="257" t="s">
        <v>469</v>
      </c>
      <c r="F207" s="183">
        <v>4258</v>
      </c>
      <c r="G207" s="183"/>
      <c r="H207" s="80"/>
      <c r="I207" s="80"/>
      <c r="J207" s="80"/>
      <c r="K207" s="476"/>
      <c r="L207" s="444"/>
      <c r="M207" s="183"/>
      <c r="N207" s="153"/>
      <c r="O207" s="150"/>
      <c r="P207" s="150"/>
    </row>
    <row r="208" spans="1:16" ht="15">
      <c r="A208" s="142">
        <v>633015</v>
      </c>
      <c r="B208" s="46"/>
      <c r="C208" s="101">
        <v>41</v>
      </c>
      <c r="D208" s="268" t="s">
        <v>118</v>
      </c>
      <c r="E208" s="264" t="s">
        <v>191</v>
      </c>
      <c r="F208" s="183">
        <v>1989</v>
      </c>
      <c r="G208" s="183">
        <v>1556</v>
      </c>
      <c r="H208" s="35">
        <v>2000</v>
      </c>
      <c r="I208" s="22">
        <v>2000</v>
      </c>
      <c r="J208" s="22">
        <v>2000</v>
      </c>
      <c r="K208" s="460">
        <v>3000</v>
      </c>
      <c r="L208" s="445">
        <v>3000</v>
      </c>
      <c r="M208" s="340">
        <v>3000</v>
      </c>
      <c r="O208" s="150"/>
      <c r="P208" s="150"/>
    </row>
    <row r="209" spans="1:16" ht="15">
      <c r="A209" s="155">
        <v>635</v>
      </c>
      <c r="B209" s="68"/>
      <c r="C209" s="76"/>
      <c r="D209" s="273"/>
      <c r="E209" s="262" t="s">
        <v>112</v>
      </c>
      <c r="F209" s="130">
        <f>SUM(F210:F210)</f>
        <v>5797</v>
      </c>
      <c r="G209" s="130">
        <f>SUM(G210:G210)</f>
        <v>2176</v>
      </c>
      <c r="H209" s="5">
        <f aca="true" t="shared" si="16" ref="H209:M209">H210</f>
        <v>2500</v>
      </c>
      <c r="I209" s="4">
        <f t="shared" si="16"/>
        <v>2500</v>
      </c>
      <c r="J209" s="4">
        <f t="shared" si="16"/>
        <v>2500</v>
      </c>
      <c r="K209" s="532">
        <f t="shared" si="16"/>
        <v>2500</v>
      </c>
      <c r="L209" s="441">
        <f t="shared" si="16"/>
        <v>2500</v>
      </c>
      <c r="M209" s="133">
        <f t="shared" si="16"/>
        <v>2500</v>
      </c>
      <c r="O209" s="150"/>
      <c r="P209" s="150"/>
    </row>
    <row r="210" spans="1:13" ht="15">
      <c r="A210" s="136">
        <v>635006</v>
      </c>
      <c r="B210" s="9">
        <v>6</v>
      </c>
      <c r="C210" s="13">
        <v>41</v>
      </c>
      <c r="D210" s="271" t="s">
        <v>118</v>
      </c>
      <c r="E210" s="257" t="s">
        <v>192</v>
      </c>
      <c r="F210" s="168">
        <v>5797</v>
      </c>
      <c r="G210" s="168">
        <v>2176</v>
      </c>
      <c r="H210" s="45">
        <v>2500</v>
      </c>
      <c r="I210" s="45">
        <v>2500</v>
      </c>
      <c r="J210" s="45">
        <v>2500</v>
      </c>
      <c r="K210" s="396">
        <v>2500</v>
      </c>
      <c r="L210" s="405">
        <v>2500</v>
      </c>
      <c r="M210" s="168">
        <v>2500</v>
      </c>
    </row>
    <row r="211" spans="1:13" ht="15">
      <c r="A211" s="129">
        <v>637</v>
      </c>
      <c r="B211" s="3"/>
      <c r="C211" s="111"/>
      <c r="D211" s="273"/>
      <c r="E211" s="262" t="s">
        <v>121</v>
      </c>
      <c r="F211" s="441">
        <f>SUM(F212:F212)</f>
        <v>59546</v>
      </c>
      <c r="G211" s="441">
        <f>SUM(G212:G213)</f>
        <v>69741</v>
      </c>
      <c r="H211" s="5">
        <v>111800</v>
      </c>
      <c r="I211" s="4">
        <v>112230</v>
      </c>
      <c r="J211" s="4">
        <v>112230</v>
      </c>
      <c r="K211" s="532">
        <f>SUM(K212:K213)</f>
        <v>112750</v>
      </c>
      <c r="L211" s="441">
        <f>SUM(L212:L213)</f>
        <v>112750</v>
      </c>
      <c r="M211" s="441">
        <f>SUM(M212:M213)</f>
        <v>112750</v>
      </c>
    </row>
    <row r="212" spans="1:13" ht="15">
      <c r="A212" s="134">
        <v>637004</v>
      </c>
      <c r="B212" s="7">
        <v>1</v>
      </c>
      <c r="C212" s="346">
        <v>41</v>
      </c>
      <c r="D212" s="279" t="s">
        <v>187</v>
      </c>
      <c r="E212" s="283" t="s">
        <v>193</v>
      </c>
      <c r="F212" s="444">
        <v>59546</v>
      </c>
      <c r="G212" s="444">
        <v>69464</v>
      </c>
      <c r="H212" s="80">
        <v>111500</v>
      </c>
      <c r="I212" s="80">
        <v>111500</v>
      </c>
      <c r="J212" s="80">
        <v>111500</v>
      </c>
      <c r="K212" s="476">
        <v>112000</v>
      </c>
      <c r="L212" s="404">
        <v>112000</v>
      </c>
      <c r="M212" s="183">
        <v>112000</v>
      </c>
    </row>
    <row r="213" spans="1:13" ht="14.25" customHeight="1">
      <c r="A213" s="145">
        <v>637015</v>
      </c>
      <c r="B213" s="14"/>
      <c r="C213" s="165">
        <v>41</v>
      </c>
      <c r="D213" s="269" t="s">
        <v>187</v>
      </c>
      <c r="E213" s="280" t="s">
        <v>470</v>
      </c>
      <c r="F213" s="340"/>
      <c r="G213" s="340">
        <v>277</v>
      </c>
      <c r="H213" s="142">
        <v>300</v>
      </c>
      <c r="I213" s="275">
        <v>730</v>
      </c>
      <c r="J213" s="275">
        <v>730</v>
      </c>
      <c r="K213" s="539">
        <v>750</v>
      </c>
      <c r="L213" s="445">
        <v>750</v>
      </c>
      <c r="M213" s="148">
        <v>750</v>
      </c>
    </row>
    <row r="214" spans="1:13" ht="15.75" thickBot="1">
      <c r="A214" s="158"/>
      <c r="B214" s="83"/>
      <c r="C214" s="350"/>
      <c r="D214" s="292"/>
      <c r="E214" s="286"/>
      <c r="F214" s="237"/>
      <c r="G214" s="237"/>
      <c r="H214" s="159"/>
      <c r="I214" s="27"/>
      <c r="J214" s="298"/>
      <c r="K214" s="610"/>
      <c r="L214" s="451"/>
      <c r="M214" s="451"/>
    </row>
    <row r="215" spans="1:13" ht="13.5" customHeight="1" thickBot="1">
      <c r="A215" s="63" t="s">
        <v>194</v>
      </c>
      <c r="B215" s="16"/>
      <c r="C215" s="343"/>
      <c r="D215" s="267"/>
      <c r="E215" s="260" t="s">
        <v>195</v>
      </c>
      <c r="F215" s="17">
        <f aca="true" t="shared" si="17" ref="F215:M215">F216</f>
        <v>355</v>
      </c>
      <c r="G215" s="17">
        <f t="shared" si="17"/>
        <v>712</v>
      </c>
      <c r="H215" s="63">
        <f t="shared" si="17"/>
        <v>500</v>
      </c>
      <c r="I215" s="64">
        <f t="shared" si="17"/>
        <v>500</v>
      </c>
      <c r="J215" s="53">
        <f t="shared" si="17"/>
        <v>500</v>
      </c>
      <c r="K215" s="538">
        <f t="shared" si="17"/>
        <v>500</v>
      </c>
      <c r="L215" s="28">
        <f t="shared" si="17"/>
        <v>500</v>
      </c>
      <c r="M215" s="28">
        <f t="shared" si="17"/>
        <v>500</v>
      </c>
    </row>
    <row r="216" spans="1:13" ht="15" customHeight="1">
      <c r="A216" s="129">
        <v>637</v>
      </c>
      <c r="B216" s="3"/>
      <c r="C216" s="111"/>
      <c r="D216" s="273"/>
      <c r="E216" s="282" t="s">
        <v>121</v>
      </c>
      <c r="F216" s="130">
        <f>SUM(F217:F218)</f>
        <v>355</v>
      </c>
      <c r="G216" s="130">
        <f aca="true" t="shared" si="18" ref="G216:M216">SUM(G217:G218)</f>
        <v>712</v>
      </c>
      <c r="H216" s="129">
        <f t="shared" si="18"/>
        <v>500</v>
      </c>
      <c r="I216" s="5">
        <f t="shared" si="18"/>
        <v>500</v>
      </c>
      <c r="J216" s="133">
        <f t="shared" si="18"/>
        <v>500</v>
      </c>
      <c r="K216" s="620">
        <f t="shared" si="18"/>
        <v>500</v>
      </c>
      <c r="L216" s="130">
        <f t="shared" si="18"/>
        <v>500</v>
      </c>
      <c r="M216" s="441">
        <f t="shared" si="18"/>
        <v>500</v>
      </c>
    </row>
    <row r="217" spans="1:13" ht="17.25" customHeight="1">
      <c r="A217" s="134">
        <v>637004</v>
      </c>
      <c r="B217" s="7">
        <v>3</v>
      </c>
      <c r="C217" s="346">
        <v>41</v>
      </c>
      <c r="D217" s="279" t="s">
        <v>179</v>
      </c>
      <c r="E217" s="284" t="s">
        <v>196</v>
      </c>
      <c r="F217" s="135">
        <v>355</v>
      </c>
      <c r="G217" s="135">
        <v>712</v>
      </c>
      <c r="H217" s="134">
        <v>500</v>
      </c>
      <c r="I217" s="80">
        <v>500</v>
      </c>
      <c r="J217" s="80">
        <v>500</v>
      </c>
      <c r="K217" s="476">
        <v>500</v>
      </c>
      <c r="L217" s="444">
        <v>500</v>
      </c>
      <c r="M217" s="183">
        <v>500</v>
      </c>
    </row>
    <row r="218" spans="1:13" ht="14.25" customHeight="1">
      <c r="A218" s="142">
        <v>637004</v>
      </c>
      <c r="B218" s="31">
        <v>9</v>
      </c>
      <c r="C218" s="106">
        <v>41</v>
      </c>
      <c r="D218" s="272" t="s">
        <v>179</v>
      </c>
      <c r="E218" s="294" t="s">
        <v>197</v>
      </c>
      <c r="F218" s="169"/>
      <c r="G218" s="169"/>
      <c r="H218" s="142"/>
      <c r="I218" s="275"/>
      <c r="J218" s="275"/>
      <c r="K218" s="539"/>
      <c r="L218" s="445"/>
      <c r="M218" s="340"/>
    </row>
    <row r="219" spans="1:13" ht="17.25" customHeight="1" thickBot="1">
      <c r="A219" s="159"/>
      <c r="B219" s="33"/>
      <c r="C219" s="105"/>
      <c r="D219" s="287"/>
      <c r="E219" s="311"/>
      <c r="F219" s="240"/>
      <c r="G219" s="240"/>
      <c r="H219" s="145"/>
      <c r="I219" s="35"/>
      <c r="J219" s="35"/>
      <c r="K219" s="460"/>
      <c r="L219" s="439"/>
      <c r="M219" s="148"/>
    </row>
    <row r="220" spans="1:13" ht="15.75" thickBot="1">
      <c r="A220" s="15" t="s">
        <v>198</v>
      </c>
      <c r="B220" s="85"/>
      <c r="C220" s="50"/>
      <c r="D220" s="267"/>
      <c r="E220" s="260" t="s">
        <v>199</v>
      </c>
      <c r="F220" s="17">
        <f>SUM(F221)</f>
        <v>3927</v>
      </c>
      <c r="G220" s="17">
        <f>SUM(G221)</f>
        <v>4707</v>
      </c>
      <c r="H220" s="63">
        <f>SUM(H221)</f>
        <v>3500</v>
      </c>
      <c r="I220" s="64">
        <v>8500</v>
      </c>
      <c r="J220" s="53">
        <v>8500</v>
      </c>
      <c r="K220" s="621">
        <f>SUM(K221)</f>
        <v>7000</v>
      </c>
      <c r="L220" s="17">
        <f>SUM(L221)</f>
        <v>7000</v>
      </c>
      <c r="M220" s="17">
        <f>SUM(M221)</f>
        <v>7000</v>
      </c>
    </row>
    <row r="221" spans="1:13" ht="15">
      <c r="A221" s="160">
        <v>632</v>
      </c>
      <c r="B221" s="92"/>
      <c r="C221" s="345"/>
      <c r="D221" s="273"/>
      <c r="E221" s="261" t="s">
        <v>75</v>
      </c>
      <c r="F221" s="130">
        <f>SUM(F222:F223)</f>
        <v>3927</v>
      </c>
      <c r="G221" s="130">
        <f>SUM(G222:G223)</f>
        <v>4707</v>
      </c>
      <c r="H221" s="196">
        <v>3500</v>
      </c>
      <c r="I221" s="95">
        <v>7995</v>
      </c>
      <c r="J221" s="176">
        <v>7995</v>
      </c>
      <c r="K221" s="608">
        <f>SUM(K222:K223)</f>
        <v>7000</v>
      </c>
      <c r="L221" s="449">
        <f>L222+L223</f>
        <v>7000</v>
      </c>
      <c r="M221" s="176">
        <f>M222+M223</f>
        <v>7000</v>
      </c>
    </row>
    <row r="222" spans="1:13" ht="12" customHeight="1">
      <c r="A222" s="143">
        <v>632001</v>
      </c>
      <c r="B222" s="44">
        <v>1</v>
      </c>
      <c r="C222" s="353">
        <v>41</v>
      </c>
      <c r="D222" s="278" t="s">
        <v>179</v>
      </c>
      <c r="E222" s="276" t="s">
        <v>77</v>
      </c>
      <c r="F222" s="174">
        <v>648</v>
      </c>
      <c r="G222" s="174">
        <v>929</v>
      </c>
      <c r="H222" s="97"/>
      <c r="I222" s="81"/>
      <c r="J222" s="305"/>
      <c r="K222" s="481"/>
      <c r="L222" s="455"/>
      <c r="M222" s="305"/>
    </row>
    <row r="223" spans="1:13" ht="15" customHeight="1">
      <c r="A223" s="142">
        <v>632002</v>
      </c>
      <c r="B223" s="73"/>
      <c r="C223" s="355">
        <v>41</v>
      </c>
      <c r="D223" s="272" t="s">
        <v>179</v>
      </c>
      <c r="E223" s="274" t="s">
        <v>27</v>
      </c>
      <c r="F223" s="169">
        <v>3279</v>
      </c>
      <c r="G223" s="169">
        <v>3778</v>
      </c>
      <c r="H223" s="275">
        <v>3500</v>
      </c>
      <c r="I223" s="22">
        <v>7995</v>
      </c>
      <c r="J223" s="340">
        <v>7995</v>
      </c>
      <c r="K223" s="539">
        <v>7000</v>
      </c>
      <c r="L223" s="445">
        <v>7000</v>
      </c>
      <c r="M223" s="340">
        <v>7000</v>
      </c>
    </row>
    <row r="224" spans="1:13" ht="15" customHeight="1">
      <c r="A224" s="155">
        <v>635</v>
      </c>
      <c r="B224" s="68"/>
      <c r="C224" s="76"/>
      <c r="D224" s="273"/>
      <c r="E224" s="262" t="s">
        <v>112</v>
      </c>
      <c r="F224" s="130"/>
      <c r="G224" s="130"/>
      <c r="H224" s="5"/>
      <c r="I224" s="4">
        <f>I225+I226</f>
        <v>505</v>
      </c>
      <c r="J224" s="4">
        <f>J225+J226</f>
        <v>505</v>
      </c>
      <c r="K224" s="532"/>
      <c r="L224" s="441"/>
      <c r="M224" s="133"/>
    </row>
    <row r="225" spans="1:13" ht="15" customHeight="1">
      <c r="A225" s="145">
        <v>635006</v>
      </c>
      <c r="B225" s="34"/>
      <c r="C225" s="38">
        <v>41</v>
      </c>
      <c r="D225" s="269" t="s">
        <v>179</v>
      </c>
      <c r="E225" s="40" t="s">
        <v>499</v>
      </c>
      <c r="F225" s="146"/>
      <c r="G225" s="146"/>
      <c r="H225" s="35"/>
      <c r="I225" s="12">
        <v>505</v>
      </c>
      <c r="J225" s="148">
        <v>505</v>
      </c>
      <c r="K225" s="460"/>
      <c r="L225" s="439"/>
      <c r="M225" s="148"/>
    </row>
    <row r="226" spans="1:13" ht="12" customHeight="1" thickBot="1">
      <c r="A226" s="158"/>
      <c r="B226" s="83"/>
      <c r="C226" s="350"/>
      <c r="D226" s="292"/>
      <c r="E226" s="295"/>
      <c r="F226" s="239"/>
      <c r="G226" s="239"/>
      <c r="H226" s="91"/>
      <c r="I226" s="84"/>
      <c r="J226" s="298"/>
      <c r="K226" s="610"/>
      <c r="L226" s="451"/>
      <c r="M226" s="298"/>
    </row>
    <row r="227" spans="1:13" ht="15.75" thickBot="1">
      <c r="A227" s="63" t="s">
        <v>200</v>
      </c>
      <c r="B227" s="16"/>
      <c r="C227" s="343"/>
      <c r="D227" s="267"/>
      <c r="E227" s="52" t="s">
        <v>201</v>
      </c>
      <c r="F227" s="17">
        <f>SUM(F228+F234+F237+F242+F240)</f>
        <v>23819</v>
      </c>
      <c r="G227" s="17">
        <f>SUM(G228+G234+G237+G242+G240)</f>
        <v>22194</v>
      </c>
      <c r="H227" s="64">
        <f aca="true" t="shared" si="19" ref="H227:M227">H228+H234+H237+H240+H242</f>
        <v>122704</v>
      </c>
      <c r="I227" s="62">
        <f t="shared" si="19"/>
        <v>135579</v>
      </c>
      <c r="J227" s="62">
        <f t="shared" si="19"/>
        <v>135579</v>
      </c>
      <c r="K227" s="538">
        <f t="shared" si="19"/>
        <v>90104</v>
      </c>
      <c r="L227" s="28">
        <f t="shared" si="19"/>
        <v>58704</v>
      </c>
      <c r="M227" s="53">
        <f t="shared" si="19"/>
        <v>58704</v>
      </c>
    </row>
    <row r="228" spans="1:13" ht="15">
      <c r="A228" s="196">
        <v>62</v>
      </c>
      <c r="B228" s="86"/>
      <c r="C228" s="115"/>
      <c r="D228" s="288"/>
      <c r="E228" s="289" t="s">
        <v>65</v>
      </c>
      <c r="F228" s="173">
        <v>112</v>
      </c>
      <c r="G228" s="173">
        <v>10</v>
      </c>
      <c r="H228" s="95">
        <v>14</v>
      </c>
      <c r="I228" s="95">
        <f>SUM(I229:I233)</f>
        <v>14</v>
      </c>
      <c r="J228" s="95">
        <f>SUM(J229:J233)</f>
        <v>14</v>
      </c>
      <c r="K228" s="608">
        <f>SUM(K230:K233)</f>
        <v>14</v>
      </c>
      <c r="L228" s="449">
        <f>SUM(L230:L233)</f>
        <v>14</v>
      </c>
      <c r="M228" s="176">
        <f>SUM(M230:M233)</f>
        <v>14</v>
      </c>
    </row>
    <row r="229" spans="1:13" ht="15.75" customHeight="1">
      <c r="A229" s="623">
        <v>623000</v>
      </c>
      <c r="B229" s="21"/>
      <c r="C229" s="337">
        <v>41</v>
      </c>
      <c r="D229" s="278" t="s">
        <v>202</v>
      </c>
      <c r="E229" s="283" t="s">
        <v>67</v>
      </c>
      <c r="F229" s="144">
        <v>30</v>
      </c>
      <c r="G229" s="144"/>
      <c r="H229" s="48"/>
      <c r="I229" s="48"/>
      <c r="J229" s="48"/>
      <c r="K229" s="540"/>
      <c r="L229" s="404"/>
      <c r="M229" s="178"/>
    </row>
    <row r="230" spans="1:13" ht="12" customHeight="1">
      <c r="A230" s="134">
        <v>625002</v>
      </c>
      <c r="B230" s="7"/>
      <c r="C230" s="165"/>
      <c r="D230" s="269" t="s">
        <v>202</v>
      </c>
      <c r="E230" s="284" t="s">
        <v>69</v>
      </c>
      <c r="F230" s="135">
        <v>42</v>
      </c>
      <c r="G230" s="135"/>
      <c r="H230" s="80"/>
      <c r="I230" s="6"/>
      <c r="J230" s="6"/>
      <c r="K230" s="476"/>
      <c r="L230" s="444"/>
      <c r="M230" s="183"/>
    </row>
    <row r="231" spans="1:13" ht="13.5" customHeight="1">
      <c r="A231" s="136">
        <v>625004</v>
      </c>
      <c r="B231" s="9"/>
      <c r="C231" s="13">
        <v>41</v>
      </c>
      <c r="D231" s="271" t="s">
        <v>202</v>
      </c>
      <c r="E231" s="245" t="s">
        <v>71</v>
      </c>
      <c r="F231" s="137">
        <v>9</v>
      </c>
      <c r="G231" s="137"/>
      <c r="H231" s="45"/>
      <c r="I231" s="8"/>
      <c r="J231" s="8"/>
      <c r="K231" s="396"/>
      <c r="L231" s="405"/>
      <c r="M231" s="168"/>
    </row>
    <row r="232" spans="1:13" ht="13.5" customHeight="1">
      <c r="A232" s="134">
        <v>625003</v>
      </c>
      <c r="B232" s="7"/>
      <c r="C232" s="346">
        <v>41</v>
      </c>
      <c r="D232" s="271" t="s">
        <v>202</v>
      </c>
      <c r="E232" s="263" t="s">
        <v>70</v>
      </c>
      <c r="F232" s="137">
        <v>17</v>
      </c>
      <c r="G232" s="137">
        <v>10</v>
      </c>
      <c r="H232" s="45">
        <v>14</v>
      </c>
      <c r="I232" s="8">
        <v>14</v>
      </c>
      <c r="J232" s="8">
        <v>14</v>
      </c>
      <c r="K232" s="396">
        <v>14</v>
      </c>
      <c r="L232" s="405">
        <v>14</v>
      </c>
      <c r="M232" s="168">
        <v>14</v>
      </c>
    </row>
    <row r="233" spans="1:13" ht="13.5" customHeight="1">
      <c r="A233" s="161">
        <v>625007</v>
      </c>
      <c r="B233" s="82"/>
      <c r="C233" s="241">
        <v>41</v>
      </c>
      <c r="D233" s="270" t="s">
        <v>202</v>
      </c>
      <c r="E233" s="258" t="s">
        <v>73</v>
      </c>
      <c r="F233" s="170">
        <v>14</v>
      </c>
      <c r="G233" s="170"/>
      <c r="H233" s="49"/>
      <c r="I233" s="23"/>
      <c r="J233" s="23"/>
      <c r="K233" s="462"/>
      <c r="L233" s="446"/>
      <c r="M233" s="171"/>
    </row>
    <row r="234" spans="1:13" ht="13.5" customHeight="1">
      <c r="A234" s="129">
        <v>632</v>
      </c>
      <c r="B234" s="3"/>
      <c r="C234" s="111"/>
      <c r="D234" s="273"/>
      <c r="E234" s="262" t="s">
        <v>203</v>
      </c>
      <c r="F234" s="130">
        <v>17170</v>
      </c>
      <c r="G234" s="130">
        <v>16297</v>
      </c>
      <c r="H234" s="5">
        <v>70000</v>
      </c>
      <c r="I234" s="5">
        <v>77875</v>
      </c>
      <c r="J234" s="5">
        <v>77875</v>
      </c>
      <c r="K234" s="532">
        <f>K235</f>
        <v>50000</v>
      </c>
      <c r="L234" s="441">
        <f>L235</f>
        <v>50000</v>
      </c>
      <c r="M234" s="133">
        <f>M235</f>
        <v>50000</v>
      </c>
    </row>
    <row r="235" spans="1:13" ht="14.25" customHeight="1">
      <c r="A235" s="138">
        <v>632001</v>
      </c>
      <c r="B235" s="11">
        <v>1</v>
      </c>
      <c r="C235" s="163">
        <v>41</v>
      </c>
      <c r="D235" s="268" t="s">
        <v>202</v>
      </c>
      <c r="E235" s="264" t="s">
        <v>77</v>
      </c>
      <c r="F235" s="139">
        <v>17170</v>
      </c>
      <c r="G235" s="139">
        <v>16297</v>
      </c>
      <c r="H235" s="74">
        <v>70000</v>
      </c>
      <c r="I235" s="74">
        <v>75500</v>
      </c>
      <c r="J235" s="74">
        <v>75500</v>
      </c>
      <c r="K235" s="459">
        <v>50000</v>
      </c>
      <c r="L235" s="442">
        <v>50000</v>
      </c>
      <c r="M235" s="172">
        <v>50000</v>
      </c>
    </row>
    <row r="236" spans="1:13" ht="14.25" customHeight="1">
      <c r="A236" s="138">
        <v>632001</v>
      </c>
      <c r="B236" s="11">
        <v>1</v>
      </c>
      <c r="C236" s="163">
        <v>111</v>
      </c>
      <c r="D236" s="268" t="s">
        <v>202</v>
      </c>
      <c r="E236" s="264" t="s">
        <v>498</v>
      </c>
      <c r="F236" s="139"/>
      <c r="G236" s="139"/>
      <c r="H236" s="74"/>
      <c r="I236" s="74">
        <v>2375</v>
      </c>
      <c r="J236" s="74">
        <v>2375</v>
      </c>
      <c r="K236" s="459"/>
      <c r="L236" s="442"/>
      <c r="M236" s="172"/>
    </row>
    <row r="237" spans="1:13" ht="14.25" customHeight="1">
      <c r="A237" s="160">
        <v>633</v>
      </c>
      <c r="B237" s="66"/>
      <c r="C237" s="344"/>
      <c r="D237" s="268"/>
      <c r="E237" s="261" t="s">
        <v>81</v>
      </c>
      <c r="F237" s="175">
        <v>305</v>
      </c>
      <c r="G237" s="175">
        <v>305</v>
      </c>
      <c r="H237" s="67">
        <v>50000</v>
      </c>
      <c r="I237" s="67">
        <v>55000</v>
      </c>
      <c r="J237" s="67">
        <v>55000</v>
      </c>
      <c r="K237" s="591">
        <f>K239+K238</f>
        <v>37400</v>
      </c>
      <c r="L237" s="441">
        <f>L239+L238</f>
        <v>6000</v>
      </c>
      <c r="M237" s="167">
        <f>M239+M238</f>
        <v>6000</v>
      </c>
    </row>
    <row r="238" spans="1:13" ht="15">
      <c r="A238" s="138">
        <v>633006</v>
      </c>
      <c r="B238" s="11"/>
      <c r="C238" s="163">
        <v>41</v>
      </c>
      <c r="D238" s="268" t="s">
        <v>202</v>
      </c>
      <c r="E238" s="264" t="s">
        <v>471</v>
      </c>
      <c r="F238" s="139"/>
      <c r="G238" s="139">
        <v>3710</v>
      </c>
      <c r="H238" s="74"/>
      <c r="I238" s="74">
        <v>5000</v>
      </c>
      <c r="J238" s="74">
        <v>5000</v>
      </c>
      <c r="K238" s="459">
        <v>5000</v>
      </c>
      <c r="L238" s="442">
        <v>5000</v>
      </c>
      <c r="M238" s="172">
        <v>5000</v>
      </c>
    </row>
    <row r="239" spans="1:13" ht="15">
      <c r="A239" s="138">
        <v>633006</v>
      </c>
      <c r="B239" s="11">
        <v>7</v>
      </c>
      <c r="C239" s="163">
        <v>41</v>
      </c>
      <c r="D239" s="268" t="s">
        <v>202</v>
      </c>
      <c r="E239" s="264" t="s">
        <v>394</v>
      </c>
      <c r="F239" s="139">
        <v>305</v>
      </c>
      <c r="G239" s="139">
        <v>1200</v>
      </c>
      <c r="H239" s="74">
        <v>50000</v>
      </c>
      <c r="I239" s="74">
        <v>50000</v>
      </c>
      <c r="J239" s="74">
        <v>50000</v>
      </c>
      <c r="K239" s="459">
        <v>32400</v>
      </c>
      <c r="L239" s="459">
        <v>1000</v>
      </c>
      <c r="M239" s="230">
        <v>1000</v>
      </c>
    </row>
    <row r="240" spans="1:13" ht="15">
      <c r="A240" s="155">
        <v>635</v>
      </c>
      <c r="B240" s="3"/>
      <c r="C240" s="111"/>
      <c r="D240" s="273"/>
      <c r="E240" s="262" t="s">
        <v>112</v>
      </c>
      <c r="F240" s="130">
        <v>4197</v>
      </c>
      <c r="G240" s="130">
        <v>3902</v>
      </c>
      <c r="H240" s="67">
        <v>1000</v>
      </c>
      <c r="I240" s="67">
        <v>1000</v>
      </c>
      <c r="J240" s="67">
        <v>1000</v>
      </c>
      <c r="K240" s="532">
        <f>K241</f>
        <v>1000</v>
      </c>
      <c r="L240" s="440">
        <f>L241</f>
        <v>1000</v>
      </c>
      <c r="M240" s="167">
        <f>M241</f>
        <v>1000</v>
      </c>
    </row>
    <row r="241" spans="1:13" ht="16.5" customHeight="1">
      <c r="A241" s="138">
        <v>635006</v>
      </c>
      <c r="B241" s="11"/>
      <c r="C241" s="163">
        <v>41</v>
      </c>
      <c r="D241" s="268" t="s">
        <v>202</v>
      </c>
      <c r="E241" s="264" t="s">
        <v>393</v>
      </c>
      <c r="F241" s="139">
        <v>4197</v>
      </c>
      <c r="G241" s="139">
        <v>3903</v>
      </c>
      <c r="H241" s="131">
        <v>1000</v>
      </c>
      <c r="I241" s="74">
        <v>1000</v>
      </c>
      <c r="J241" s="74">
        <v>1000</v>
      </c>
      <c r="K241" s="459">
        <v>1000</v>
      </c>
      <c r="L241" s="442">
        <v>1000</v>
      </c>
      <c r="M241" s="172">
        <v>1000</v>
      </c>
    </row>
    <row r="242" spans="1:14" ht="16.5" customHeight="1">
      <c r="A242" s="156">
        <v>637</v>
      </c>
      <c r="B242" s="66"/>
      <c r="C242" s="344"/>
      <c r="D242" s="268"/>
      <c r="E242" s="261" t="s">
        <v>121</v>
      </c>
      <c r="F242" s="175">
        <v>2035</v>
      </c>
      <c r="G242" s="175">
        <v>1680</v>
      </c>
      <c r="H242" s="160">
        <f aca="true" t="shared" si="20" ref="H242:M242">H243</f>
        <v>1690</v>
      </c>
      <c r="I242" s="67">
        <f t="shared" si="20"/>
        <v>1690</v>
      </c>
      <c r="J242" s="65">
        <f t="shared" si="20"/>
        <v>1690</v>
      </c>
      <c r="K242" s="591">
        <f t="shared" si="20"/>
        <v>1690</v>
      </c>
      <c r="L242" s="440">
        <f t="shared" si="20"/>
        <v>1690</v>
      </c>
      <c r="M242" s="133">
        <f t="shared" si="20"/>
        <v>1690</v>
      </c>
      <c r="N242" s="153"/>
    </row>
    <row r="243" spans="1:14" ht="15">
      <c r="A243" s="138">
        <v>637027</v>
      </c>
      <c r="B243" s="11"/>
      <c r="C243" s="163">
        <v>41</v>
      </c>
      <c r="D243" s="268" t="s">
        <v>202</v>
      </c>
      <c r="E243" s="264" t="s">
        <v>143</v>
      </c>
      <c r="F243" s="139">
        <v>2035</v>
      </c>
      <c r="G243" s="139">
        <v>1680</v>
      </c>
      <c r="H243" s="138">
        <v>1690</v>
      </c>
      <c r="I243" s="74">
        <v>1690</v>
      </c>
      <c r="J243" s="74">
        <v>1690</v>
      </c>
      <c r="K243" s="459">
        <v>1690</v>
      </c>
      <c r="L243" s="442">
        <v>1690</v>
      </c>
      <c r="M243" s="172">
        <v>1690</v>
      </c>
      <c r="N243" s="150"/>
    </row>
    <row r="244" spans="1:13" ht="15.75" thickBot="1">
      <c r="A244" s="195"/>
      <c r="B244" s="94"/>
      <c r="C244" s="351"/>
      <c r="D244" s="292"/>
      <c r="E244" s="313"/>
      <c r="F244" s="239"/>
      <c r="G244" s="239"/>
      <c r="H244" s="200"/>
      <c r="I244" s="108"/>
      <c r="J244" s="103"/>
      <c r="K244" s="622"/>
      <c r="L244" s="453"/>
      <c r="M244" s="184"/>
    </row>
    <row r="245" spans="1:13" ht="13.5" customHeight="1" thickBot="1">
      <c r="A245" s="63" t="s">
        <v>204</v>
      </c>
      <c r="B245" s="85"/>
      <c r="C245" s="50"/>
      <c r="D245" s="267"/>
      <c r="E245" s="260" t="s">
        <v>205</v>
      </c>
      <c r="F245" s="17">
        <f>F248+F252+F255+F257+F246</f>
        <v>19833</v>
      </c>
      <c r="G245" s="17">
        <f>G248+G252+G255+G257+G246</f>
        <v>26933</v>
      </c>
      <c r="H245" s="63">
        <f aca="true" t="shared" si="21" ref="H245:M245">H246+H248+H252+H255+H257</f>
        <v>39500</v>
      </c>
      <c r="I245" s="64">
        <f t="shared" si="21"/>
        <v>41715</v>
      </c>
      <c r="J245" s="64">
        <f t="shared" si="21"/>
        <v>41715</v>
      </c>
      <c r="K245" s="538">
        <f t="shared" si="21"/>
        <v>39500</v>
      </c>
      <c r="L245" s="28">
        <f t="shared" si="21"/>
        <v>34900</v>
      </c>
      <c r="M245" s="53">
        <f t="shared" si="21"/>
        <v>34900</v>
      </c>
    </row>
    <row r="246" spans="1:13" ht="15" customHeight="1">
      <c r="A246" s="487">
        <v>62</v>
      </c>
      <c r="B246" s="488"/>
      <c r="C246" s="356"/>
      <c r="D246" s="312"/>
      <c r="E246" s="307" t="s">
        <v>65</v>
      </c>
      <c r="F246" s="173">
        <f>SUM(F247:F247)</f>
        <v>9</v>
      </c>
      <c r="G246" s="173">
        <f>SUM(G247:G247)</f>
        <v>9</v>
      </c>
      <c r="H246" s="196"/>
      <c r="I246" s="95">
        <f>SUM(I247:I247)</f>
        <v>10</v>
      </c>
      <c r="J246" s="176">
        <f>SUM(J247:J247)</f>
        <v>10</v>
      </c>
      <c r="K246" s="624"/>
      <c r="L246" s="173"/>
      <c r="M246" s="173"/>
    </row>
    <row r="247" spans="1:13" ht="15" customHeight="1">
      <c r="A247" s="134">
        <v>625003</v>
      </c>
      <c r="B247" s="47"/>
      <c r="C247" s="77">
        <v>41</v>
      </c>
      <c r="D247" s="279" t="s">
        <v>206</v>
      </c>
      <c r="E247" s="263" t="s">
        <v>70</v>
      </c>
      <c r="F247" s="135">
        <v>9</v>
      </c>
      <c r="G247" s="135">
        <v>9</v>
      </c>
      <c r="H247" s="136"/>
      <c r="I247" s="45">
        <v>10</v>
      </c>
      <c r="J247" s="45">
        <v>10</v>
      </c>
      <c r="K247" s="396"/>
      <c r="L247" s="405"/>
      <c r="M247" s="168"/>
    </row>
    <row r="248" spans="1:13" ht="15.75" customHeight="1">
      <c r="A248" s="129">
        <v>632</v>
      </c>
      <c r="B248" s="3"/>
      <c r="C248" s="111"/>
      <c r="D248" s="273"/>
      <c r="E248" s="282" t="s">
        <v>203</v>
      </c>
      <c r="F248" s="130">
        <f>SUM(F249:F251)</f>
        <v>7226</v>
      </c>
      <c r="G248" s="130">
        <f>SUM(G249:G251)</f>
        <v>20787</v>
      </c>
      <c r="H248" s="129">
        <f aca="true" t="shared" si="22" ref="H248:M248">H249+H250+H251</f>
        <v>23800</v>
      </c>
      <c r="I248" s="5">
        <f t="shared" si="22"/>
        <v>23285</v>
      </c>
      <c r="J248" s="5">
        <f>J249+J250+J251</f>
        <v>23285</v>
      </c>
      <c r="K248" s="532">
        <f t="shared" si="22"/>
        <v>23800</v>
      </c>
      <c r="L248" s="441">
        <f t="shared" si="22"/>
        <v>23800</v>
      </c>
      <c r="M248" s="133">
        <f t="shared" si="22"/>
        <v>23800</v>
      </c>
    </row>
    <row r="249" spans="1:13" ht="13.5" customHeight="1">
      <c r="A249" s="143">
        <v>632001</v>
      </c>
      <c r="B249" s="21">
        <v>1</v>
      </c>
      <c r="C249" s="346">
        <v>41</v>
      </c>
      <c r="D249" s="279" t="s">
        <v>206</v>
      </c>
      <c r="E249" s="283" t="s">
        <v>207</v>
      </c>
      <c r="F249" s="146">
        <v>661</v>
      </c>
      <c r="G249" s="146">
        <v>578</v>
      </c>
      <c r="H249" s="143">
        <v>1000</v>
      </c>
      <c r="I249" s="48">
        <v>1196</v>
      </c>
      <c r="J249" s="48">
        <v>1196</v>
      </c>
      <c r="K249" s="540">
        <v>1000</v>
      </c>
      <c r="L249" s="404">
        <v>1000</v>
      </c>
      <c r="M249" s="178">
        <v>1000</v>
      </c>
    </row>
    <row r="250" spans="1:13" ht="17.25" customHeight="1">
      <c r="A250" s="134">
        <v>632001</v>
      </c>
      <c r="B250" s="7">
        <v>2</v>
      </c>
      <c r="C250" s="346">
        <v>41</v>
      </c>
      <c r="D250" s="279" t="s">
        <v>206</v>
      </c>
      <c r="E250" s="304" t="s">
        <v>208</v>
      </c>
      <c r="F250" s="137">
        <v>4312</v>
      </c>
      <c r="G250" s="137">
        <v>18167</v>
      </c>
      <c r="H250" s="161">
        <v>20000</v>
      </c>
      <c r="I250" s="49">
        <v>19299</v>
      </c>
      <c r="J250" s="49">
        <v>19299</v>
      </c>
      <c r="K250" s="462">
        <v>20000</v>
      </c>
      <c r="L250" s="446">
        <v>20000</v>
      </c>
      <c r="M250" s="171">
        <v>20000</v>
      </c>
    </row>
    <row r="251" spans="1:13" ht="15" customHeight="1">
      <c r="A251" s="145">
        <v>632002</v>
      </c>
      <c r="B251" s="34"/>
      <c r="C251" s="552">
        <v>41</v>
      </c>
      <c r="D251" s="279" t="s">
        <v>206</v>
      </c>
      <c r="E251" s="294" t="s">
        <v>27</v>
      </c>
      <c r="F251" s="170">
        <v>2253</v>
      </c>
      <c r="G251" s="170">
        <v>2042</v>
      </c>
      <c r="H251" s="142">
        <v>2800</v>
      </c>
      <c r="I251" s="275">
        <v>2790</v>
      </c>
      <c r="J251" s="275">
        <v>2790</v>
      </c>
      <c r="K251" s="539">
        <v>2800</v>
      </c>
      <c r="L251" s="445">
        <v>2800</v>
      </c>
      <c r="M251" s="445">
        <v>2800</v>
      </c>
    </row>
    <row r="252" spans="1:13" ht="15">
      <c r="A252" s="155">
        <v>633</v>
      </c>
      <c r="B252" s="69"/>
      <c r="C252" s="99"/>
      <c r="D252" s="273"/>
      <c r="E252" s="282" t="s">
        <v>81</v>
      </c>
      <c r="F252" s="130">
        <f>SUM(F253:F254)</f>
        <v>4</v>
      </c>
      <c r="G252" s="130">
        <f aca="true" t="shared" si="23" ref="G252:M252">SUM(G253:G254)</f>
        <v>114</v>
      </c>
      <c r="H252" s="129">
        <f t="shared" si="23"/>
        <v>500</v>
      </c>
      <c r="I252" s="5">
        <f t="shared" si="23"/>
        <v>1000</v>
      </c>
      <c r="J252" s="133">
        <f>SUM(J253:J254)</f>
        <v>1000</v>
      </c>
      <c r="K252" s="620">
        <f t="shared" si="23"/>
        <v>500</v>
      </c>
      <c r="L252" s="130">
        <f t="shared" si="23"/>
        <v>500</v>
      </c>
      <c r="M252" s="130">
        <f t="shared" si="23"/>
        <v>500</v>
      </c>
    </row>
    <row r="253" spans="1:13" ht="15">
      <c r="A253" s="134">
        <v>633004</v>
      </c>
      <c r="B253" s="7">
        <v>2</v>
      </c>
      <c r="C253" s="346">
        <v>41</v>
      </c>
      <c r="D253" s="279" t="s">
        <v>206</v>
      </c>
      <c r="E253" s="284" t="s">
        <v>413</v>
      </c>
      <c r="F253" s="135"/>
      <c r="G253" s="135">
        <v>69</v>
      </c>
      <c r="H253" s="134"/>
      <c r="I253" s="80"/>
      <c r="J253" s="80"/>
      <c r="K253" s="476"/>
      <c r="L253" s="444"/>
      <c r="M253" s="183"/>
    </row>
    <row r="254" spans="1:18" ht="15">
      <c r="A254" s="142">
        <v>633006</v>
      </c>
      <c r="B254" s="11">
        <v>7</v>
      </c>
      <c r="C254" s="165">
        <v>41</v>
      </c>
      <c r="D254" s="279" t="s">
        <v>206</v>
      </c>
      <c r="E254" s="280" t="s">
        <v>81</v>
      </c>
      <c r="F254" s="169">
        <v>4</v>
      </c>
      <c r="G254" s="169">
        <v>45</v>
      </c>
      <c r="H254" s="394">
        <v>500</v>
      </c>
      <c r="I254" s="397">
        <v>1000</v>
      </c>
      <c r="J254" s="397">
        <v>1000</v>
      </c>
      <c r="K254" s="539">
        <v>500</v>
      </c>
      <c r="L254" s="445">
        <v>500</v>
      </c>
      <c r="M254" s="340">
        <v>500</v>
      </c>
      <c r="Q254" s="150"/>
      <c r="R254" s="150"/>
    </row>
    <row r="255" spans="1:18" ht="15">
      <c r="A255" s="129">
        <v>635</v>
      </c>
      <c r="B255" s="69"/>
      <c r="C255" s="99"/>
      <c r="D255" s="273"/>
      <c r="E255" s="282" t="s">
        <v>209</v>
      </c>
      <c r="F255" s="175">
        <v>171</v>
      </c>
      <c r="G255" s="175">
        <v>366</v>
      </c>
      <c r="H255" s="129">
        <f aca="true" t="shared" si="24" ref="H255:M255">H256</f>
        <v>10000</v>
      </c>
      <c r="I255" s="5">
        <f t="shared" si="24"/>
        <v>10000</v>
      </c>
      <c r="J255" s="5">
        <f t="shared" si="24"/>
        <v>10000</v>
      </c>
      <c r="K255" s="532">
        <f t="shared" si="24"/>
        <v>10000</v>
      </c>
      <c r="L255" s="441">
        <f t="shared" si="24"/>
        <v>5700</v>
      </c>
      <c r="M255" s="133">
        <f t="shared" si="24"/>
        <v>5700</v>
      </c>
      <c r="O255" s="150"/>
      <c r="P255" s="150"/>
      <c r="Q255" s="150"/>
      <c r="R255" s="150"/>
    </row>
    <row r="256" spans="1:13" ht="15">
      <c r="A256" s="198">
        <v>635006</v>
      </c>
      <c r="B256" s="21">
        <v>1</v>
      </c>
      <c r="C256" s="346">
        <v>41</v>
      </c>
      <c r="D256" s="279" t="s">
        <v>206</v>
      </c>
      <c r="E256" s="283" t="s">
        <v>210</v>
      </c>
      <c r="F256" s="135">
        <v>171</v>
      </c>
      <c r="G256" s="135">
        <v>366</v>
      </c>
      <c r="H256" s="131">
        <v>10000</v>
      </c>
      <c r="I256" s="48">
        <v>10000</v>
      </c>
      <c r="J256" s="48">
        <v>10000</v>
      </c>
      <c r="K256" s="540">
        <v>10000</v>
      </c>
      <c r="L256" s="404">
        <v>5700</v>
      </c>
      <c r="M256" s="178">
        <v>5700</v>
      </c>
    </row>
    <row r="257" spans="1:15" ht="15">
      <c r="A257" s="129">
        <v>637</v>
      </c>
      <c r="B257" s="3"/>
      <c r="C257" s="111"/>
      <c r="D257" s="273"/>
      <c r="E257" s="262" t="s">
        <v>121</v>
      </c>
      <c r="F257" s="130">
        <f>SUM(F258:F264)</f>
        <v>12423</v>
      </c>
      <c r="G257" s="130">
        <f>SUM(G258:G264)</f>
        <v>5657</v>
      </c>
      <c r="H257" s="5">
        <f>H259+H262+H264+H261+H258+H263</f>
        <v>5200</v>
      </c>
      <c r="I257" s="4">
        <f>SUM(I258:I264)</f>
        <v>7420</v>
      </c>
      <c r="J257" s="4">
        <f>SUM(J258:J264)</f>
        <v>7420</v>
      </c>
      <c r="K257" s="532">
        <f>SUM(K258:K264)</f>
        <v>5200</v>
      </c>
      <c r="L257" s="441">
        <f>L258+L259+L261+L262+L264</f>
        <v>4900</v>
      </c>
      <c r="M257" s="133">
        <f>M258+M259+M261+M262+M264</f>
        <v>4900</v>
      </c>
      <c r="O257" s="152"/>
    </row>
    <row r="258" spans="1:17" ht="15">
      <c r="A258" s="143">
        <v>637004</v>
      </c>
      <c r="B258" s="21"/>
      <c r="C258" s="346">
        <v>41</v>
      </c>
      <c r="D258" s="279" t="s">
        <v>206</v>
      </c>
      <c r="E258" s="276" t="s">
        <v>211</v>
      </c>
      <c r="F258" s="135">
        <v>656</v>
      </c>
      <c r="G258" s="135">
        <v>473</v>
      </c>
      <c r="H258" s="48">
        <v>1200</v>
      </c>
      <c r="I258" s="20">
        <v>1200</v>
      </c>
      <c r="J258" s="48">
        <v>1200</v>
      </c>
      <c r="K258" s="540">
        <v>1200</v>
      </c>
      <c r="L258" s="404">
        <v>1000</v>
      </c>
      <c r="M258" s="305">
        <v>1000</v>
      </c>
      <c r="N258" s="150"/>
      <c r="O258" s="150"/>
      <c r="P258" s="150"/>
      <c r="Q258" s="150"/>
    </row>
    <row r="259" spans="1:14" ht="15">
      <c r="A259" s="134">
        <v>637004</v>
      </c>
      <c r="B259" s="14">
        <v>5</v>
      </c>
      <c r="C259" s="13">
        <v>41</v>
      </c>
      <c r="D259" s="271" t="s">
        <v>206</v>
      </c>
      <c r="E259" s="258" t="s">
        <v>173</v>
      </c>
      <c r="F259" s="137">
        <v>731</v>
      </c>
      <c r="G259" s="137">
        <v>765</v>
      </c>
      <c r="H259" s="45">
        <v>800</v>
      </c>
      <c r="I259" s="8">
        <v>900</v>
      </c>
      <c r="J259" s="45">
        <v>900</v>
      </c>
      <c r="K259" s="396">
        <v>800</v>
      </c>
      <c r="L259" s="405">
        <v>800</v>
      </c>
      <c r="M259" s="168">
        <v>800</v>
      </c>
      <c r="N259" s="150"/>
    </row>
    <row r="260" spans="1:22" ht="15">
      <c r="A260" s="134">
        <v>637004</v>
      </c>
      <c r="B260" s="14">
        <v>6</v>
      </c>
      <c r="C260" s="165">
        <v>41</v>
      </c>
      <c r="D260" s="269" t="s">
        <v>206</v>
      </c>
      <c r="E260" s="258" t="s">
        <v>472</v>
      </c>
      <c r="F260" s="146">
        <v>4990</v>
      </c>
      <c r="G260" s="146"/>
      <c r="H260" s="136"/>
      <c r="I260" s="45">
        <v>1950</v>
      </c>
      <c r="J260" s="168">
        <v>1950</v>
      </c>
      <c r="K260" s="396"/>
      <c r="L260" s="405"/>
      <c r="M260" s="168"/>
      <c r="S260" s="150"/>
      <c r="T260" s="150"/>
      <c r="U260" s="150"/>
      <c r="V260" s="150"/>
    </row>
    <row r="261" spans="1:13" ht="15">
      <c r="A261" s="134">
        <v>637015</v>
      </c>
      <c r="B261" s="9"/>
      <c r="C261" s="13">
        <v>41</v>
      </c>
      <c r="D261" s="271" t="s">
        <v>206</v>
      </c>
      <c r="E261" s="257" t="s">
        <v>212</v>
      </c>
      <c r="F261" s="137">
        <v>163</v>
      </c>
      <c r="G261" s="137">
        <v>163</v>
      </c>
      <c r="H261" s="35"/>
      <c r="I261" s="35">
        <v>170</v>
      </c>
      <c r="J261" s="35">
        <v>170</v>
      </c>
      <c r="K261" s="460"/>
      <c r="L261" s="439"/>
      <c r="M261" s="168"/>
    </row>
    <row r="262" spans="1:13" ht="15">
      <c r="A262" s="136">
        <v>637012</v>
      </c>
      <c r="B262" s="9">
        <v>50</v>
      </c>
      <c r="C262" s="346">
        <v>41</v>
      </c>
      <c r="D262" s="279" t="s">
        <v>206</v>
      </c>
      <c r="E262" s="258" t="s">
        <v>213</v>
      </c>
      <c r="F262" s="137">
        <v>4773</v>
      </c>
      <c r="G262" s="137">
        <v>3132</v>
      </c>
      <c r="H262" s="45">
        <v>2000</v>
      </c>
      <c r="I262" s="8">
        <v>2000</v>
      </c>
      <c r="J262" s="45">
        <v>2000</v>
      </c>
      <c r="K262" s="396">
        <v>2000</v>
      </c>
      <c r="L262" s="405">
        <v>2000</v>
      </c>
      <c r="M262" s="168">
        <v>2000</v>
      </c>
    </row>
    <row r="263" spans="1:13" ht="14.25" customHeight="1">
      <c r="A263" s="134">
        <v>637012</v>
      </c>
      <c r="B263" s="7">
        <v>1</v>
      </c>
      <c r="C263" s="346">
        <v>46</v>
      </c>
      <c r="D263" s="279" t="s">
        <v>206</v>
      </c>
      <c r="E263" s="258" t="s">
        <v>214</v>
      </c>
      <c r="F263" s="137">
        <v>30</v>
      </c>
      <c r="G263" s="137">
        <v>44</v>
      </c>
      <c r="H263" s="80">
        <v>100</v>
      </c>
      <c r="I263" s="80">
        <v>100</v>
      </c>
      <c r="J263" s="80">
        <v>100</v>
      </c>
      <c r="K263" s="476">
        <v>100</v>
      </c>
      <c r="L263" s="444">
        <v>100</v>
      </c>
      <c r="M263" s="183">
        <v>100</v>
      </c>
    </row>
    <row r="264" spans="1:13" ht="15">
      <c r="A264" s="142">
        <v>637027</v>
      </c>
      <c r="B264" s="31"/>
      <c r="C264" s="106">
        <v>41</v>
      </c>
      <c r="D264" s="272" t="s">
        <v>206</v>
      </c>
      <c r="E264" s="274" t="s">
        <v>143</v>
      </c>
      <c r="F264" s="169">
        <v>1080</v>
      </c>
      <c r="G264" s="169">
        <v>1080</v>
      </c>
      <c r="H264" s="275">
        <v>1100</v>
      </c>
      <c r="I264" s="275">
        <v>1100</v>
      </c>
      <c r="J264" s="275">
        <v>1100</v>
      </c>
      <c r="K264" s="539">
        <v>1100</v>
      </c>
      <c r="L264" s="445">
        <v>1100</v>
      </c>
      <c r="M264" s="340">
        <v>1100</v>
      </c>
    </row>
    <row r="265" spans="1:13" ht="15.75" thickBot="1">
      <c r="A265" s="197"/>
      <c r="B265" s="14"/>
      <c r="C265" s="14"/>
      <c r="D265" s="367"/>
      <c r="E265" s="40"/>
      <c r="F265" s="240"/>
      <c r="G265" s="240"/>
      <c r="H265" s="27"/>
      <c r="I265" s="35"/>
      <c r="J265" s="35"/>
      <c r="K265" s="460"/>
      <c r="L265" s="439"/>
      <c r="M265" s="148"/>
    </row>
    <row r="266" spans="1:13" ht="15.75" thickBot="1">
      <c r="A266" s="15" t="s">
        <v>215</v>
      </c>
      <c r="B266" s="85"/>
      <c r="C266" s="16"/>
      <c r="D266" s="234"/>
      <c r="E266" s="260" t="s">
        <v>216</v>
      </c>
      <c r="F266" s="17">
        <f>F267+F269+F270+F272</f>
        <v>95211</v>
      </c>
      <c r="G266" s="17">
        <f>G267+G269+G270+G272</f>
        <v>24262</v>
      </c>
      <c r="H266" s="401">
        <f>H267+H270+H272+H269</f>
        <v>18000</v>
      </c>
      <c r="I266" s="402">
        <f>I267+I270+I269+I272</f>
        <v>22000</v>
      </c>
      <c r="J266" s="402">
        <f>J267+J270+J269+J272</f>
        <v>22000</v>
      </c>
      <c r="K266" s="538">
        <f>K267+K270+K269+K272</f>
        <v>26700</v>
      </c>
      <c r="L266" s="28">
        <f>L267+L270+L269+L272</f>
        <v>19700</v>
      </c>
      <c r="M266" s="53">
        <f>M267+M270+M269+M272</f>
        <v>19700</v>
      </c>
    </row>
    <row r="267" spans="1:13" ht="15">
      <c r="A267" s="156">
        <v>642</v>
      </c>
      <c r="B267" s="92"/>
      <c r="C267" s="66"/>
      <c r="D267" s="316"/>
      <c r="E267" s="289" t="s">
        <v>158</v>
      </c>
      <c r="F267" s="175">
        <f>F268</f>
        <v>10000</v>
      </c>
      <c r="G267" s="175">
        <f>G268</f>
        <v>15000</v>
      </c>
      <c r="H267" s="67">
        <f aca="true" t="shared" si="25" ref="H267:M267">SUM(H268:H268)</f>
        <v>15000</v>
      </c>
      <c r="I267" s="88">
        <f t="shared" si="25"/>
        <v>17000</v>
      </c>
      <c r="J267" s="88">
        <f t="shared" si="25"/>
        <v>17000</v>
      </c>
      <c r="K267" s="591">
        <f t="shared" si="25"/>
        <v>20000</v>
      </c>
      <c r="L267" s="440">
        <f t="shared" si="25"/>
        <v>17000</v>
      </c>
      <c r="M267" s="167">
        <f t="shared" si="25"/>
        <v>17000</v>
      </c>
    </row>
    <row r="268" spans="1:13" ht="15">
      <c r="A268" s="143">
        <v>642002</v>
      </c>
      <c r="B268" s="44">
        <v>1</v>
      </c>
      <c r="C268" s="21">
        <v>41</v>
      </c>
      <c r="D268" s="317" t="s">
        <v>217</v>
      </c>
      <c r="E268" s="283" t="s">
        <v>218</v>
      </c>
      <c r="F268" s="144">
        <v>10000</v>
      </c>
      <c r="G268" s="144">
        <v>15000</v>
      </c>
      <c r="H268" s="48">
        <v>15000</v>
      </c>
      <c r="I268" s="20">
        <v>17000</v>
      </c>
      <c r="J268" s="20">
        <v>17000</v>
      </c>
      <c r="K268" s="540">
        <v>20000</v>
      </c>
      <c r="L268" s="404">
        <v>17000</v>
      </c>
      <c r="M268" s="178">
        <v>17000</v>
      </c>
    </row>
    <row r="269" spans="1:13" ht="15">
      <c r="A269" s="625">
        <v>633</v>
      </c>
      <c r="B269" s="626"/>
      <c r="C269" s="627"/>
      <c r="D269" s="597"/>
      <c r="E269" s="628" t="s">
        <v>81</v>
      </c>
      <c r="F269" s="629">
        <v>574</v>
      </c>
      <c r="G269" s="629">
        <v>8687</v>
      </c>
      <c r="H269" s="630">
        <v>1000</v>
      </c>
      <c r="I269" s="65">
        <v>1000</v>
      </c>
      <c r="J269" s="65">
        <v>1000</v>
      </c>
      <c r="K269" s="631">
        <v>1000</v>
      </c>
      <c r="L269" s="632">
        <v>1000</v>
      </c>
      <c r="M269" s="633">
        <v>1000</v>
      </c>
    </row>
    <row r="270" spans="1:13" ht="15">
      <c r="A270" s="160">
        <v>635</v>
      </c>
      <c r="B270" s="92"/>
      <c r="C270" s="92"/>
      <c r="D270" s="316"/>
      <c r="E270" s="301" t="s">
        <v>220</v>
      </c>
      <c r="F270" s="175">
        <v>84187</v>
      </c>
      <c r="G270" s="175">
        <v>125</v>
      </c>
      <c r="H270" s="67">
        <f aca="true" t="shared" si="26" ref="H270:M270">H271</f>
        <v>2000</v>
      </c>
      <c r="I270" s="65">
        <f t="shared" si="26"/>
        <v>3100</v>
      </c>
      <c r="J270" s="65">
        <f t="shared" si="26"/>
        <v>3100</v>
      </c>
      <c r="K270" s="591">
        <f t="shared" si="26"/>
        <v>5000</v>
      </c>
      <c r="L270" s="440">
        <f t="shared" si="26"/>
        <v>1000</v>
      </c>
      <c r="M270" s="167">
        <f t="shared" si="26"/>
        <v>1000</v>
      </c>
    </row>
    <row r="271" spans="1:13" ht="15">
      <c r="A271" s="131">
        <v>635006</v>
      </c>
      <c r="B271" s="70">
        <v>1</v>
      </c>
      <c r="C271" s="70">
        <v>41</v>
      </c>
      <c r="D271" s="318" t="s">
        <v>219</v>
      </c>
      <c r="E271" s="291" t="s">
        <v>396</v>
      </c>
      <c r="F271" s="132">
        <v>84187</v>
      </c>
      <c r="G271" s="132">
        <v>125</v>
      </c>
      <c r="H271" s="71">
        <v>2000</v>
      </c>
      <c r="I271" s="72">
        <v>3100</v>
      </c>
      <c r="J271" s="72">
        <v>3100</v>
      </c>
      <c r="K271" s="479">
        <v>5000</v>
      </c>
      <c r="L271" s="443">
        <v>1000</v>
      </c>
      <c r="M271" s="443">
        <v>1000</v>
      </c>
    </row>
    <row r="272" spans="1:17" ht="15">
      <c r="A272" s="155">
        <v>637</v>
      </c>
      <c r="B272" s="66"/>
      <c r="C272" s="344"/>
      <c r="D272" s="268"/>
      <c r="E272" s="261" t="s">
        <v>121</v>
      </c>
      <c r="F272" s="130">
        <v>450</v>
      </c>
      <c r="G272" s="130">
        <v>450</v>
      </c>
      <c r="H272" s="5"/>
      <c r="I272" s="4">
        <v>900</v>
      </c>
      <c r="J272" s="4">
        <v>900</v>
      </c>
      <c r="K272" s="532">
        <v>700</v>
      </c>
      <c r="L272" s="441">
        <f>SUM(L273:L274)</f>
        <v>700</v>
      </c>
      <c r="M272" s="441">
        <f>SUM(M273:M274)</f>
        <v>700</v>
      </c>
      <c r="N272" s="151"/>
      <c r="O272" s="151"/>
      <c r="P272" s="151"/>
      <c r="Q272" s="151"/>
    </row>
    <row r="273" spans="1:13" ht="15">
      <c r="A273" s="162">
        <v>637004</v>
      </c>
      <c r="B273" s="496">
        <v>5</v>
      </c>
      <c r="C273" s="496">
        <v>41</v>
      </c>
      <c r="D273" s="513" t="s">
        <v>217</v>
      </c>
      <c r="E273" s="293" t="s">
        <v>173</v>
      </c>
      <c r="F273" s="174">
        <v>450</v>
      </c>
      <c r="G273" s="174">
        <v>450</v>
      </c>
      <c r="H273" s="97"/>
      <c r="I273" s="81">
        <v>900</v>
      </c>
      <c r="J273" s="81">
        <v>900</v>
      </c>
      <c r="K273" s="481">
        <v>700</v>
      </c>
      <c r="L273" s="455">
        <v>700</v>
      </c>
      <c r="M273" s="305">
        <v>700</v>
      </c>
    </row>
    <row r="274" spans="1:13" ht="15.75" thickBot="1">
      <c r="A274" s="195"/>
      <c r="B274" s="94"/>
      <c r="C274" s="94"/>
      <c r="D274" s="319"/>
      <c r="E274" s="302"/>
      <c r="F274" s="239"/>
      <c r="G274" s="239"/>
      <c r="H274" s="259"/>
      <c r="I274" s="109"/>
      <c r="J274" s="109"/>
      <c r="K274" s="634"/>
      <c r="L274" s="463"/>
      <c r="M274" s="464"/>
    </row>
    <row r="275" spans="1:13" ht="18" customHeight="1" thickBot="1">
      <c r="A275" s="63" t="s">
        <v>221</v>
      </c>
      <c r="B275" s="85"/>
      <c r="C275" s="85"/>
      <c r="D275" s="234"/>
      <c r="E275" s="52" t="s">
        <v>222</v>
      </c>
      <c r="F275" s="17">
        <f>SUM(F276+F284+F289+F296+F298)</f>
        <v>42924</v>
      </c>
      <c r="G275" s="17">
        <f>SUM(G276+G284+G289+G296+G298)</f>
        <v>88838</v>
      </c>
      <c r="H275" s="64">
        <f aca="true" t="shared" si="27" ref="H275:M275">H276+H284+H289+H296+H298</f>
        <v>87950</v>
      </c>
      <c r="I275" s="62">
        <f t="shared" si="27"/>
        <v>107960</v>
      </c>
      <c r="J275" s="62">
        <f t="shared" si="27"/>
        <v>107960</v>
      </c>
      <c r="K275" s="538">
        <f t="shared" si="27"/>
        <v>98200</v>
      </c>
      <c r="L275" s="28">
        <f t="shared" si="27"/>
        <v>91400</v>
      </c>
      <c r="M275" s="53">
        <f t="shared" si="27"/>
        <v>94900</v>
      </c>
    </row>
    <row r="276" spans="1:13" ht="17.25" customHeight="1">
      <c r="A276" s="155">
        <v>62</v>
      </c>
      <c r="B276" s="3"/>
      <c r="C276" s="344"/>
      <c r="D276" s="268"/>
      <c r="E276" s="301" t="s">
        <v>65</v>
      </c>
      <c r="F276" s="130">
        <f>SUM(F277:F283)</f>
        <v>1602</v>
      </c>
      <c r="G276" s="130">
        <f aca="true" t="shared" si="28" ref="G276:M276">SUM(G277:G283)</f>
        <v>551</v>
      </c>
      <c r="H276" s="196">
        <f t="shared" si="28"/>
        <v>1750</v>
      </c>
      <c r="I276" s="88">
        <f t="shared" si="28"/>
        <v>1750</v>
      </c>
      <c r="J276" s="88">
        <f>SUM(J277:J283)</f>
        <v>1750</v>
      </c>
      <c r="K276" s="608">
        <f t="shared" si="28"/>
        <v>1750</v>
      </c>
      <c r="L276" s="449">
        <f t="shared" si="28"/>
        <v>1750</v>
      </c>
      <c r="M276" s="176">
        <f t="shared" si="28"/>
        <v>1750</v>
      </c>
    </row>
    <row r="277" spans="1:13" ht="15.75" customHeight="1">
      <c r="A277" s="134">
        <v>623000</v>
      </c>
      <c r="B277" s="7"/>
      <c r="C277" s="7">
        <v>41</v>
      </c>
      <c r="D277" s="126" t="s">
        <v>223</v>
      </c>
      <c r="E277" s="284" t="s">
        <v>67</v>
      </c>
      <c r="F277" s="135">
        <v>452</v>
      </c>
      <c r="G277" s="135">
        <v>154</v>
      </c>
      <c r="H277" s="35">
        <v>500</v>
      </c>
      <c r="I277" s="12">
        <v>500</v>
      </c>
      <c r="J277" s="12">
        <v>500</v>
      </c>
      <c r="K277" s="460">
        <v>500</v>
      </c>
      <c r="L277" s="439">
        <v>500</v>
      </c>
      <c r="M277" s="148">
        <v>500</v>
      </c>
    </row>
    <row r="278" spans="1:13" ht="15">
      <c r="A278" s="136">
        <v>625001</v>
      </c>
      <c r="B278" s="9"/>
      <c r="C278" s="241">
        <v>41</v>
      </c>
      <c r="D278" s="270" t="s">
        <v>223</v>
      </c>
      <c r="E278" s="245" t="s">
        <v>68</v>
      </c>
      <c r="F278" s="137">
        <v>36</v>
      </c>
      <c r="G278" s="137">
        <v>22</v>
      </c>
      <c r="H278" s="49">
        <v>70</v>
      </c>
      <c r="I278" s="23">
        <v>70</v>
      </c>
      <c r="J278" s="23">
        <v>70</v>
      </c>
      <c r="K278" s="462">
        <v>70</v>
      </c>
      <c r="L278" s="446">
        <v>70</v>
      </c>
      <c r="M278" s="446">
        <v>70</v>
      </c>
    </row>
    <row r="279" spans="1:13" ht="15">
      <c r="A279" s="136">
        <v>625002</v>
      </c>
      <c r="B279" s="9"/>
      <c r="C279" s="13">
        <v>41</v>
      </c>
      <c r="D279" s="271" t="s">
        <v>223</v>
      </c>
      <c r="E279" s="245" t="s">
        <v>69</v>
      </c>
      <c r="F279" s="137">
        <v>633</v>
      </c>
      <c r="G279" s="137">
        <v>228</v>
      </c>
      <c r="H279" s="45">
        <v>700</v>
      </c>
      <c r="I279" s="8">
        <v>700</v>
      </c>
      <c r="J279" s="8">
        <v>700</v>
      </c>
      <c r="K279" s="396">
        <v>700</v>
      </c>
      <c r="L279" s="405">
        <v>700</v>
      </c>
      <c r="M279" s="405">
        <v>700</v>
      </c>
    </row>
    <row r="280" spans="1:13" ht="15">
      <c r="A280" s="136">
        <v>625003</v>
      </c>
      <c r="B280" s="9"/>
      <c r="C280" s="78">
        <v>41</v>
      </c>
      <c r="D280" s="271" t="s">
        <v>223</v>
      </c>
      <c r="E280" s="245" t="s">
        <v>70</v>
      </c>
      <c r="F280" s="135">
        <v>103</v>
      </c>
      <c r="G280" s="135">
        <v>12</v>
      </c>
      <c r="H280" s="45">
        <v>40</v>
      </c>
      <c r="I280" s="8">
        <v>40</v>
      </c>
      <c r="J280" s="8">
        <v>40</v>
      </c>
      <c r="K280" s="396">
        <v>40</v>
      </c>
      <c r="L280" s="405">
        <v>40</v>
      </c>
      <c r="M280" s="405">
        <v>40</v>
      </c>
    </row>
    <row r="281" spans="1:13" ht="15">
      <c r="A281" s="136">
        <v>625004</v>
      </c>
      <c r="B281" s="9"/>
      <c r="C281" s="78">
        <v>41</v>
      </c>
      <c r="D281" s="271" t="s">
        <v>223</v>
      </c>
      <c r="E281" s="245" t="s">
        <v>71</v>
      </c>
      <c r="F281" s="137">
        <v>135</v>
      </c>
      <c r="G281" s="137">
        <v>46</v>
      </c>
      <c r="H281" s="45">
        <v>150</v>
      </c>
      <c r="I281" s="8">
        <v>150</v>
      </c>
      <c r="J281" s="8">
        <v>150</v>
      </c>
      <c r="K281" s="396">
        <v>150</v>
      </c>
      <c r="L281" s="405">
        <v>150</v>
      </c>
      <c r="M281" s="405">
        <v>150</v>
      </c>
    </row>
    <row r="282" spans="1:13" ht="15">
      <c r="A282" s="145">
        <v>625005</v>
      </c>
      <c r="B282" s="9"/>
      <c r="C282" s="13">
        <v>41</v>
      </c>
      <c r="D282" s="271" t="s">
        <v>223</v>
      </c>
      <c r="E282" s="304" t="s">
        <v>72</v>
      </c>
      <c r="F282" s="146">
        <v>27</v>
      </c>
      <c r="G282" s="146">
        <v>16</v>
      </c>
      <c r="H282" s="45">
        <v>50</v>
      </c>
      <c r="I282" s="8">
        <v>50</v>
      </c>
      <c r="J282" s="8">
        <v>50</v>
      </c>
      <c r="K282" s="396">
        <v>50</v>
      </c>
      <c r="L282" s="405">
        <v>50</v>
      </c>
      <c r="M282" s="168">
        <v>50</v>
      </c>
    </row>
    <row r="283" spans="1:24" ht="15">
      <c r="A283" s="142">
        <v>625007</v>
      </c>
      <c r="B283" s="11"/>
      <c r="C283" s="163">
        <v>41</v>
      </c>
      <c r="D283" s="268" t="s">
        <v>223</v>
      </c>
      <c r="E283" s="294" t="s">
        <v>73</v>
      </c>
      <c r="F283" s="169">
        <v>216</v>
      </c>
      <c r="G283" s="169">
        <v>73</v>
      </c>
      <c r="H283" s="35">
        <v>240</v>
      </c>
      <c r="I283" s="12">
        <v>240</v>
      </c>
      <c r="J283" s="12">
        <v>240</v>
      </c>
      <c r="K283" s="460">
        <v>240</v>
      </c>
      <c r="L283" s="439">
        <v>240</v>
      </c>
      <c r="M283" s="148">
        <v>240</v>
      </c>
      <c r="U283" s="150"/>
      <c r="V283" s="150"/>
      <c r="W283" s="150"/>
      <c r="X283" s="150"/>
    </row>
    <row r="284" spans="1:13" ht="15">
      <c r="A284" s="155">
        <v>632</v>
      </c>
      <c r="B284" s="3"/>
      <c r="C284" s="111"/>
      <c r="D284" s="273"/>
      <c r="E284" s="282" t="s">
        <v>75</v>
      </c>
      <c r="F284" s="130">
        <f>SUM(F286:F288)</f>
        <v>19849</v>
      </c>
      <c r="G284" s="130">
        <f aca="true" t="shared" si="29" ref="G284:M284">SUM(G286:G288)</f>
        <v>58949</v>
      </c>
      <c r="H284" s="5">
        <f t="shared" si="29"/>
        <v>57000</v>
      </c>
      <c r="I284" s="4">
        <f>SUM(I285:I288)</f>
        <v>71810</v>
      </c>
      <c r="J284" s="4">
        <f>SUM(J285:J288)</f>
        <v>71810</v>
      </c>
      <c r="K284" s="532">
        <f>SUM(K285:K288)</f>
        <v>57000</v>
      </c>
      <c r="L284" s="441">
        <f t="shared" si="29"/>
        <v>57000</v>
      </c>
      <c r="M284" s="133">
        <f t="shared" si="29"/>
        <v>57000</v>
      </c>
    </row>
    <row r="285" spans="1:13" ht="15">
      <c r="A285" s="134">
        <v>632001</v>
      </c>
      <c r="B285" s="7">
        <v>1</v>
      </c>
      <c r="C285" s="346">
        <v>111</v>
      </c>
      <c r="D285" s="279" t="s">
        <v>223</v>
      </c>
      <c r="E285" s="284" t="s">
        <v>500</v>
      </c>
      <c r="F285" s="600"/>
      <c r="G285" s="636"/>
      <c r="H285" s="48"/>
      <c r="I285" s="20">
        <v>13000</v>
      </c>
      <c r="J285" s="20">
        <v>13000</v>
      </c>
      <c r="K285" s="602"/>
      <c r="L285" s="600"/>
      <c r="M285" s="603"/>
    </row>
    <row r="286" spans="1:13" ht="15">
      <c r="A286" s="134">
        <v>632001</v>
      </c>
      <c r="B286" s="7">
        <v>1</v>
      </c>
      <c r="C286" s="346">
        <v>41</v>
      </c>
      <c r="D286" s="279" t="s">
        <v>223</v>
      </c>
      <c r="E286" s="284" t="s">
        <v>77</v>
      </c>
      <c r="F286" s="135">
        <v>5958</v>
      </c>
      <c r="G286" s="135">
        <v>11186</v>
      </c>
      <c r="H286" s="80">
        <v>10000</v>
      </c>
      <c r="I286" s="6">
        <v>11810</v>
      </c>
      <c r="J286" s="6">
        <v>11810</v>
      </c>
      <c r="K286" s="476">
        <v>20000</v>
      </c>
      <c r="L286" s="444">
        <v>20000</v>
      </c>
      <c r="M286" s="183">
        <v>20000</v>
      </c>
    </row>
    <row r="287" spans="1:19" ht="15">
      <c r="A287" s="136">
        <v>632001</v>
      </c>
      <c r="B287" s="7">
        <v>2</v>
      </c>
      <c r="C287" s="165">
        <v>41</v>
      </c>
      <c r="D287" s="270" t="s">
        <v>223</v>
      </c>
      <c r="E287" s="245" t="s">
        <v>78</v>
      </c>
      <c r="F287" s="135">
        <v>13389</v>
      </c>
      <c r="G287" s="135">
        <v>46586</v>
      </c>
      <c r="H287" s="45">
        <v>45000</v>
      </c>
      <c r="I287" s="8">
        <v>45000</v>
      </c>
      <c r="J287" s="8">
        <v>45000</v>
      </c>
      <c r="K287" s="396">
        <v>35000</v>
      </c>
      <c r="L287" s="405">
        <v>35000</v>
      </c>
      <c r="M287" s="168">
        <v>35000</v>
      </c>
      <c r="O287" s="150"/>
      <c r="P287" s="150"/>
      <c r="Q287" s="150"/>
      <c r="R287" s="150"/>
      <c r="S287" s="150"/>
    </row>
    <row r="288" spans="1:19" ht="15">
      <c r="A288" s="136">
        <v>632002</v>
      </c>
      <c r="B288" s="9"/>
      <c r="C288" s="13">
        <v>41</v>
      </c>
      <c r="D288" s="271" t="s">
        <v>223</v>
      </c>
      <c r="E288" s="245" t="s">
        <v>27</v>
      </c>
      <c r="F288" s="137">
        <v>502</v>
      </c>
      <c r="G288" s="137">
        <v>1177</v>
      </c>
      <c r="H288" s="45">
        <v>2000</v>
      </c>
      <c r="I288" s="8">
        <v>2000</v>
      </c>
      <c r="J288" s="8">
        <v>2000</v>
      </c>
      <c r="K288" s="396">
        <v>2000</v>
      </c>
      <c r="L288" s="405">
        <v>2000</v>
      </c>
      <c r="M288" s="168">
        <v>2000</v>
      </c>
      <c r="O288" s="150"/>
      <c r="P288" s="150"/>
      <c r="Q288" s="150"/>
      <c r="R288" s="150"/>
      <c r="S288" s="150"/>
    </row>
    <row r="289" spans="1:13" ht="15">
      <c r="A289" s="155">
        <v>633</v>
      </c>
      <c r="B289" s="3"/>
      <c r="C289" s="111"/>
      <c r="D289" s="273"/>
      <c r="E289" s="282" t="s">
        <v>81</v>
      </c>
      <c r="F289" s="130">
        <f aca="true" t="shared" si="30" ref="F289:K289">SUM(F290:F295)</f>
        <v>2786</v>
      </c>
      <c r="G289" s="130">
        <f t="shared" si="30"/>
        <v>12407</v>
      </c>
      <c r="H289" s="5">
        <f t="shared" si="30"/>
        <v>10000</v>
      </c>
      <c r="I289" s="4">
        <f t="shared" si="30"/>
        <v>12100</v>
      </c>
      <c r="J289" s="4">
        <f t="shared" si="30"/>
        <v>12100</v>
      </c>
      <c r="K289" s="532">
        <f t="shared" si="30"/>
        <v>12000</v>
      </c>
      <c r="L289" s="441">
        <f>SUM(L291:L295)</f>
        <v>10200</v>
      </c>
      <c r="M289" s="133">
        <f>SUM(M291:M295)</f>
        <v>10200</v>
      </c>
    </row>
    <row r="290" spans="1:13" ht="15">
      <c r="A290" s="143">
        <v>633001</v>
      </c>
      <c r="B290" s="21"/>
      <c r="C290" s="337">
        <v>41</v>
      </c>
      <c r="D290" s="278" t="s">
        <v>223</v>
      </c>
      <c r="E290" s="283" t="s">
        <v>251</v>
      </c>
      <c r="F290" s="144">
        <v>694</v>
      </c>
      <c r="G290" s="144"/>
      <c r="H290" s="48"/>
      <c r="I290" s="20">
        <v>4000</v>
      </c>
      <c r="J290" s="20">
        <v>4000</v>
      </c>
      <c r="K290" s="540">
        <v>4000</v>
      </c>
      <c r="L290" s="404"/>
      <c r="M290" s="178"/>
    </row>
    <row r="291" spans="1:13" ht="15">
      <c r="A291" s="134">
        <v>633006</v>
      </c>
      <c r="B291" s="7"/>
      <c r="C291" s="346">
        <v>41</v>
      </c>
      <c r="D291" s="279" t="s">
        <v>223</v>
      </c>
      <c r="E291" s="284" t="s">
        <v>189</v>
      </c>
      <c r="F291" s="135">
        <v>552</v>
      </c>
      <c r="G291" s="135">
        <v>4478</v>
      </c>
      <c r="H291" s="80">
        <v>1500</v>
      </c>
      <c r="I291" s="6">
        <v>1500</v>
      </c>
      <c r="J291" s="6">
        <v>1500</v>
      </c>
      <c r="K291" s="476">
        <v>1500</v>
      </c>
      <c r="L291" s="444">
        <v>1500</v>
      </c>
      <c r="M291" s="183">
        <v>1500</v>
      </c>
    </row>
    <row r="292" spans="1:13" ht="13.5" customHeight="1">
      <c r="A292" s="134">
        <v>633006</v>
      </c>
      <c r="B292" s="7">
        <v>3</v>
      </c>
      <c r="C292" s="346">
        <v>41</v>
      </c>
      <c r="D292" s="271" t="s">
        <v>223</v>
      </c>
      <c r="E292" s="257" t="s">
        <v>88</v>
      </c>
      <c r="F292" s="137">
        <v>106</v>
      </c>
      <c r="G292" s="137">
        <v>350</v>
      </c>
      <c r="H292" s="45">
        <v>500</v>
      </c>
      <c r="I292" s="8">
        <v>500</v>
      </c>
      <c r="J292" s="8">
        <v>500</v>
      </c>
      <c r="K292" s="396">
        <v>500</v>
      </c>
      <c r="L292" s="405">
        <v>500</v>
      </c>
      <c r="M292" s="168">
        <v>500</v>
      </c>
    </row>
    <row r="293" spans="1:18" ht="15.75" customHeight="1">
      <c r="A293" s="134">
        <v>633006</v>
      </c>
      <c r="B293" s="7">
        <v>12</v>
      </c>
      <c r="C293" s="13">
        <v>41</v>
      </c>
      <c r="D293" s="271" t="s">
        <v>223</v>
      </c>
      <c r="E293" s="257" t="s">
        <v>224</v>
      </c>
      <c r="F293" s="135"/>
      <c r="G293" s="135">
        <v>587</v>
      </c>
      <c r="H293" s="80">
        <v>3000</v>
      </c>
      <c r="I293" s="6">
        <v>1000</v>
      </c>
      <c r="J293" s="6">
        <v>1000</v>
      </c>
      <c r="K293" s="476">
        <v>1000</v>
      </c>
      <c r="L293" s="444">
        <v>3200</v>
      </c>
      <c r="M293" s="183">
        <v>3200</v>
      </c>
      <c r="O293" s="151"/>
      <c r="P293" s="151"/>
      <c r="Q293" s="151"/>
      <c r="R293" s="151"/>
    </row>
    <row r="294" spans="1:13" ht="17.25" customHeight="1">
      <c r="A294" s="145">
        <v>633015</v>
      </c>
      <c r="B294" s="14"/>
      <c r="C294" s="346">
        <v>41</v>
      </c>
      <c r="D294" s="279" t="s">
        <v>223</v>
      </c>
      <c r="E294" s="263" t="s">
        <v>351</v>
      </c>
      <c r="F294" s="135"/>
      <c r="G294" s="135"/>
      <c r="H294" s="80"/>
      <c r="I294" s="80">
        <v>100</v>
      </c>
      <c r="J294" s="80">
        <v>100</v>
      </c>
      <c r="K294" s="476"/>
      <c r="L294" s="444"/>
      <c r="M294" s="183"/>
    </row>
    <row r="295" spans="1:13" ht="18" customHeight="1">
      <c r="A295" s="142">
        <v>633016</v>
      </c>
      <c r="B295" s="31"/>
      <c r="C295" s="163">
        <v>41</v>
      </c>
      <c r="D295" s="268" t="s">
        <v>225</v>
      </c>
      <c r="E295" s="264" t="s">
        <v>226</v>
      </c>
      <c r="F295" s="139">
        <v>1434</v>
      </c>
      <c r="G295" s="139">
        <v>6992</v>
      </c>
      <c r="H295" s="74">
        <v>5000</v>
      </c>
      <c r="I295" s="74">
        <v>5000</v>
      </c>
      <c r="J295" s="74">
        <v>5000</v>
      </c>
      <c r="K295" s="459">
        <v>5000</v>
      </c>
      <c r="L295" s="442">
        <v>5000</v>
      </c>
      <c r="M295" s="172">
        <v>5000</v>
      </c>
    </row>
    <row r="296" spans="1:13" ht="15">
      <c r="A296" s="155">
        <v>635</v>
      </c>
      <c r="B296" s="3"/>
      <c r="C296" s="111"/>
      <c r="D296" s="273"/>
      <c r="E296" s="262" t="s">
        <v>112</v>
      </c>
      <c r="F296" s="130">
        <f>SUM(F297:F297)</f>
        <v>4595</v>
      </c>
      <c r="G296" s="130">
        <f>SUM(G297:G297)</f>
        <v>2189</v>
      </c>
      <c r="H296" s="5">
        <f aca="true" t="shared" si="31" ref="H296:M296">H297</f>
        <v>5000</v>
      </c>
      <c r="I296" s="4">
        <f t="shared" si="31"/>
        <v>5000</v>
      </c>
      <c r="J296" s="4">
        <f t="shared" si="31"/>
        <v>5000</v>
      </c>
      <c r="K296" s="532">
        <f t="shared" si="31"/>
        <v>7000</v>
      </c>
      <c r="L296" s="441">
        <f t="shared" si="31"/>
        <v>5000</v>
      </c>
      <c r="M296" s="133">
        <f t="shared" si="31"/>
        <v>5000</v>
      </c>
    </row>
    <row r="297" spans="1:13" ht="17.25" customHeight="1">
      <c r="A297" s="134">
        <v>635006</v>
      </c>
      <c r="B297" s="69">
        <v>1</v>
      </c>
      <c r="C297" s="99">
        <v>41</v>
      </c>
      <c r="D297" s="273" t="s">
        <v>223</v>
      </c>
      <c r="E297" s="265" t="s">
        <v>397</v>
      </c>
      <c r="F297" s="135">
        <v>4595</v>
      </c>
      <c r="G297" s="135">
        <v>2189</v>
      </c>
      <c r="H297" s="80">
        <v>5000</v>
      </c>
      <c r="I297" s="80">
        <v>5000</v>
      </c>
      <c r="J297" s="80">
        <v>5000</v>
      </c>
      <c r="K297" s="476">
        <v>7000</v>
      </c>
      <c r="L297" s="444">
        <v>5000</v>
      </c>
      <c r="M297" s="183">
        <v>5000</v>
      </c>
    </row>
    <row r="298" spans="1:13" ht="17.25" customHeight="1">
      <c r="A298" s="155">
        <v>637</v>
      </c>
      <c r="B298" s="66"/>
      <c r="C298" s="344"/>
      <c r="D298" s="268"/>
      <c r="E298" s="261" t="s">
        <v>121</v>
      </c>
      <c r="F298" s="130">
        <f>SUM(F299:F305)</f>
        <v>14092</v>
      </c>
      <c r="G298" s="130">
        <f>SUM(G299:G305)</f>
        <v>14742</v>
      </c>
      <c r="H298" s="5">
        <f aca="true" t="shared" si="32" ref="H298:M298">SUM(H299:H305)</f>
        <v>14200</v>
      </c>
      <c r="I298" s="4">
        <f t="shared" si="32"/>
        <v>17300</v>
      </c>
      <c r="J298" s="4">
        <f>SUM(J299:J305)</f>
        <v>17300</v>
      </c>
      <c r="K298" s="532">
        <f t="shared" si="32"/>
        <v>20450</v>
      </c>
      <c r="L298" s="441">
        <f t="shared" si="32"/>
        <v>17450</v>
      </c>
      <c r="M298" s="133">
        <f t="shared" si="32"/>
        <v>20950</v>
      </c>
    </row>
    <row r="299" spans="1:13" ht="17.25" customHeight="1">
      <c r="A299" s="134">
        <v>637002</v>
      </c>
      <c r="B299" s="7">
        <v>1</v>
      </c>
      <c r="C299" s="346">
        <v>41</v>
      </c>
      <c r="D299" s="279" t="s">
        <v>223</v>
      </c>
      <c r="E299" s="263" t="s">
        <v>229</v>
      </c>
      <c r="F299" s="135"/>
      <c r="G299" s="135">
        <v>1350</v>
      </c>
      <c r="H299" s="80">
        <v>1000</v>
      </c>
      <c r="I299" s="6">
        <v>1000</v>
      </c>
      <c r="J299" s="6">
        <v>1000</v>
      </c>
      <c r="K299" s="476">
        <v>2000</v>
      </c>
      <c r="L299" s="444">
        <v>2000</v>
      </c>
      <c r="M299" s="183">
        <v>2000</v>
      </c>
    </row>
    <row r="300" spans="1:13" ht="15">
      <c r="A300" s="134">
        <v>637002</v>
      </c>
      <c r="B300" s="7">
        <v>2</v>
      </c>
      <c r="C300" s="346">
        <v>41</v>
      </c>
      <c r="D300" s="279" t="s">
        <v>223</v>
      </c>
      <c r="E300" s="263" t="s">
        <v>358</v>
      </c>
      <c r="F300" s="135">
        <v>240</v>
      </c>
      <c r="G300" s="135">
        <v>6560</v>
      </c>
      <c r="H300" s="80">
        <v>6000</v>
      </c>
      <c r="I300" s="6">
        <v>9000</v>
      </c>
      <c r="J300" s="6">
        <v>9000</v>
      </c>
      <c r="K300" s="476">
        <v>9000</v>
      </c>
      <c r="L300" s="444">
        <v>9000</v>
      </c>
      <c r="M300" s="183">
        <v>9000</v>
      </c>
    </row>
    <row r="301" spans="1:13" ht="18.75" customHeight="1">
      <c r="A301" s="134">
        <v>637004</v>
      </c>
      <c r="B301" s="7"/>
      <c r="C301" s="346">
        <v>41</v>
      </c>
      <c r="D301" s="279" t="s">
        <v>223</v>
      </c>
      <c r="E301" s="263" t="s">
        <v>230</v>
      </c>
      <c r="F301" s="135">
        <v>117</v>
      </c>
      <c r="G301" s="135">
        <v>344</v>
      </c>
      <c r="H301" s="45">
        <v>300</v>
      </c>
      <c r="I301" s="8">
        <v>300</v>
      </c>
      <c r="J301" s="8">
        <v>300</v>
      </c>
      <c r="K301" s="396">
        <v>300</v>
      </c>
      <c r="L301" s="405">
        <v>300</v>
      </c>
      <c r="M301" s="168">
        <v>300</v>
      </c>
    </row>
    <row r="302" spans="1:13" ht="15">
      <c r="A302" s="136">
        <v>637004</v>
      </c>
      <c r="B302" s="9">
        <v>5</v>
      </c>
      <c r="C302" s="13">
        <v>41</v>
      </c>
      <c r="D302" s="271" t="s">
        <v>223</v>
      </c>
      <c r="E302" s="257" t="s">
        <v>125</v>
      </c>
      <c r="F302" s="135">
        <v>799</v>
      </c>
      <c r="G302" s="135">
        <v>3624</v>
      </c>
      <c r="H302" s="45">
        <v>750</v>
      </c>
      <c r="I302" s="8">
        <v>850</v>
      </c>
      <c r="J302" s="8">
        <v>850</v>
      </c>
      <c r="K302" s="396">
        <v>4000</v>
      </c>
      <c r="L302" s="405">
        <v>1000</v>
      </c>
      <c r="M302" s="168">
        <v>4500</v>
      </c>
    </row>
    <row r="303" spans="1:14" ht="15">
      <c r="A303" s="134">
        <v>637013</v>
      </c>
      <c r="B303" s="7"/>
      <c r="C303" s="346">
        <v>41</v>
      </c>
      <c r="D303" s="271" t="s">
        <v>225</v>
      </c>
      <c r="E303" s="257" t="s">
        <v>231</v>
      </c>
      <c r="F303" s="137"/>
      <c r="G303" s="137"/>
      <c r="H303" s="80">
        <v>350</v>
      </c>
      <c r="I303" s="6">
        <v>350</v>
      </c>
      <c r="J303" s="6">
        <v>350</v>
      </c>
      <c r="K303" s="396">
        <v>350</v>
      </c>
      <c r="L303" s="405">
        <v>350</v>
      </c>
      <c r="M303" s="183">
        <v>350</v>
      </c>
      <c r="N303" s="238"/>
    </row>
    <row r="304" spans="1:20" ht="15">
      <c r="A304" s="136">
        <v>637015</v>
      </c>
      <c r="B304" s="9"/>
      <c r="C304" s="13">
        <v>41</v>
      </c>
      <c r="D304" s="271" t="s">
        <v>63</v>
      </c>
      <c r="E304" s="257" t="s">
        <v>138</v>
      </c>
      <c r="F304" s="137">
        <v>925</v>
      </c>
      <c r="G304" s="137">
        <v>791</v>
      </c>
      <c r="H304" s="80">
        <v>800</v>
      </c>
      <c r="I304" s="6">
        <v>800</v>
      </c>
      <c r="J304" s="6">
        <v>800</v>
      </c>
      <c r="K304" s="476">
        <v>800</v>
      </c>
      <c r="L304" s="444">
        <v>800</v>
      </c>
      <c r="M304" s="183">
        <v>800</v>
      </c>
      <c r="P304" s="238"/>
      <c r="Q304" s="238"/>
      <c r="R304" s="238"/>
      <c r="S304" s="238"/>
      <c r="T304" s="238"/>
    </row>
    <row r="305" spans="1:13" ht="15">
      <c r="A305" s="142">
        <v>637027</v>
      </c>
      <c r="B305" s="31"/>
      <c r="C305" s="106">
        <v>41</v>
      </c>
      <c r="D305" s="272" t="s">
        <v>223</v>
      </c>
      <c r="E305" s="274" t="s">
        <v>143</v>
      </c>
      <c r="F305" s="139">
        <v>12011</v>
      </c>
      <c r="G305" s="139">
        <v>2073</v>
      </c>
      <c r="H305" s="74">
        <v>5000</v>
      </c>
      <c r="I305" s="10">
        <v>5000</v>
      </c>
      <c r="J305" s="10">
        <v>5000</v>
      </c>
      <c r="K305" s="459">
        <v>4000</v>
      </c>
      <c r="L305" s="459">
        <v>4000</v>
      </c>
      <c r="M305" s="230">
        <v>4000</v>
      </c>
    </row>
    <row r="306" spans="1:18" ht="15.75" thickBot="1">
      <c r="A306" s="159"/>
      <c r="B306" s="26"/>
      <c r="C306" s="347"/>
      <c r="D306" s="287"/>
      <c r="E306" s="306"/>
      <c r="F306" s="239"/>
      <c r="G306" s="239"/>
      <c r="H306" s="91"/>
      <c r="I306" s="84"/>
      <c r="J306" s="84"/>
      <c r="K306" s="610"/>
      <c r="L306" s="451"/>
      <c r="M306" s="298"/>
      <c r="O306" s="238"/>
      <c r="P306" s="238"/>
      <c r="Q306" s="238"/>
      <c r="R306" s="238"/>
    </row>
    <row r="307" spans="1:13" ht="15.75" thickBot="1">
      <c r="A307" s="149" t="s">
        <v>316</v>
      </c>
      <c r="B307" s="16"/>
      <c r="C307" s="343"/>
      <c r="D307" s="267"/>
      <c r="E307" s="260" t="s">
        <v>232</v>
      </c>
      <c r="F307" s="17">
        <f>SUM(F308+F316+F321)</f>
        <v>1456</v>
      </c>
      <c r="G307" s="17">
        <f>SUM(G308+G316+G321)</f>
        <v>1471</v>
      </c>
      <c r="H307" s="64">
        <f aca="true" t="shared" si="33" ref="H307:M307">H308+H316+H321</f>
        <v>1665</v>
      </c>
      <c r="I307" s="62">
        <f t="shared" si="33"/>
        <v>3275</v>
      </c>
      <c r="J307" s="62">
        <f>J308+J316+J321</f>
        <v>3275</v>
      </c>
      <c r="K307" s="538">
        <f t="shared" si="33"/>
        <v>1685</v>
      </c>
      <c r="L307" s="28">
        <f t="shared" si="33"/>
        <v>1685</v>
      </c>
      <c r="M307" s="53">
        <f t="shared" si="33"/>
        <v>1685</v>
      </c>
    </row>
    <row r="308" spans="1:13" ht="15">
      <c r="A308" s="129">
        <v>62</v>
      </c>
      <c r="B308" s="3"/>
      <c r="C308" s="116"/>
      <c r="D308" s="290"/>
      <c r="E308" s="282" t="s">
        <v>65</v>
      </c>
      <c r="F308" s="175">
        <f>SUM(F309:F315)</f>
        <v>377</v>
      </c>
      <c r="G308" s="175">
        <f aca="true" t="shared" si="34" ref="G308:M308">SUM(G309:G315)</f>
        <v>365</v>
      </c>
      <c r="H308" s="67">
        <f t="shared" si="34"/>
        <v>395</v>
      </c>
      <c r="I308" s="65">
        <f t="shared" si="34"/>
        <v>395</v>
      </c>
      <c r="J308" s="65">
        <f>SUM(J309:J315)</f>
        <v>395</v>
      </c>
      <c r="K308" s="591">
        <f t="shared" si="34"/>
        <v>395</v>
      </c>
      <c r="L308" s="440">
        <f t="shared" si="34"/>
        <v>395</v>
      </c>
      <c r="M308" s="167">
        <f t="shared" si="34"/>
        <v>395</v>
      </c>
    </row>
    <row r="309" spans="1:13" ht="15">
      <c r="A309" s="143">
        <v>621000</v>
      </c>
      <c r="B309" s="21">
        <v>1</v>
      </c>
      <c r="C309" s="337">
        <v>41</v>
      </c>
      <c r="D309" s="278" t="s">
        <v>223</v>
      </c>
      <c r="E309" s="283" t="s">
        <v>233</v>
      </c>
      <c r="F309" s="144">
        <v>108</v>
      </c>
      <c r="G309" s="144">
        <v>108</v>
      </c>
      <c r="H309" s="48">
        <v>110</v>
      </c>
      <c r="I309" s="20">
        <v>110</v>
      </c>
      <c r="J309" s="20">
        <v>110</v>
      </c>
      <c r="K309" s="540">
        <v>110</v>
      </c>
      <c r="L309" s="404">
        <v>110</v>
      </c>
      <c r="M309" s="178">
        <v>110</v>
      </c>
    </row>
    <row r="310" spans="1:13" ht="15">
      <c r="A310" s="136">
        <v>625001</v>
      </c>
      <c r="B310" s="9">
        <v>1</v>
      </c>
      <c r="C310" s="165">
        <v>41</v>
      </c>
      <c r="D310" s="269" t="s">
        <v>223</v>
      </c>
      <c r="E310" s="321" t="s">
        <v>68</v>
      </c>
      <c r="F310" s="137">
        <v>15</v>
      </c>
      <c r="G310" s="137">
        <v>15</v>
      </c>
      <c r="H310" s="45">
        <v>16</v>
      </c>
      <c r="I310" s="8">
        <v>16</v>
      </c>
      <c r="J310" s="8">
        <v>16</v>
      </c>
      <c r="K310" s="396">
        <v>16</v>
      </c>
      <c r="L310" s="405">
        <v>16</v>
      </c>
      <c r="M310" s="168">
        <v>16</v>
      </c>
    </row>
    <row r="311" spans="1:13" ht="15">
      <c r="A311" s="134">
        <v>625002</v>
      </c>
      <c r="B311" s="7">
        <v>1</v>
      </c>
      <c r="C311" s="13">
        <v>41</v>
      </c>
      <c r="D311" s="271" t="s">
        <v>223</v>
      </c>
      <c r="E311" s="245" t="s">
        <v>69</v>
      </c>
      <c r="F311" s="137">
        <v>151</v>
      </c>
      <c r="G311" s="137">
        <v>139</v>
      </c>
      <c r="H311" s="45">
        <v>160</v>
      </c>
      <c r="I311" s="8">
        <v>160</v>
      </c>
      <c r="J311" s="8">
        <v>160</v>
      </c>
      <c r="K311" s="396">
        <v>160</v>
      </c>
      <c r="L311" s="405">
        <v>160</v>
      </c>
      <c r="M311" s="168">
        <v>160</v>
      </c>
    </row>
    <row r="312" spans="1:13" ht="15">
      <c r="A312" s="136">
        <v>625003</v>
      </c>
      <c r="B312" s="9">
        <v>1</v>
      </c>
      <c r="C312" s="13">
        <v>41</v>
      </c>
      <c r="D312" s="271" t="s">
        <v>223</v>
      </c>
      <c r="E312" s="245" t="s">
        <v>70</v>
      </c>
      <c r="F312" s="137">
        <v>9</v>
      </c>
      <c r="G312" s="137">
        <v>9</v>
      </c>
      <c r="H312" s="45">
        <v>10</v>
      </c>
      <c r="I312" s="8">
        <v>10</v>
      </c>
      <c r="J312" s="8">
        <v>10</v>
      </c>
      <c r="K312" s="396">
        <v>10</v>
      </c>
      <c r="L312" s="405">
        <v>10</v>
      </c>
      <c r="M312" s="168">
        <v>10</v>
      </c>
    </row>
    <row r="313" spans="1:13" ht="15">
      <c r="A313" s="136">
        <v>625004</v>
      </c>
      <c r="B313" s="32">
        <v>1</v>
      </c>
      <c r="C313" s="78">
        <v>41</v>
      </c>
      <c r="D313" s="271" t="s">
        <v>223</v>
      </c>
      <c r="E313" s="245" t="s">
        <v>71</v>
      </c>
      <c r="F313" s="137">
        <v>32</v>
      </c>
      <c r="G313" s="137">
        <v>32</v>
      </c>
      <c r="H313" s="45">
        <v>35</v>
      </c>
      <c r="I313" s="8">
        <v>35</v>
      </c>
      <c r="J313" s="8">
        <v>35</v>
      </c>
      <c r="K313" s="396">
        <v>35</v>
      </c>
      <c r="L313" s="405">
        <v>35</v>
      </c>
      <c r="M313" s="168">
        <v>35</v>
      </c>
    </row>
    <row r="314" spans="1:22" ht="15">
      <c r="A314" s="136">
        <v>625005</v>
      </c>
      <c r="B314" s="32">
        <v>1</v>
      </c>
      <c r="C314" s="78">
        <v>41</v>
      </c>
      <c r="D314" s="271" t="s">
        <v>223</v>
      </c>
      <c r="E314" s="245" t="s">
        <v>72</v>
      </c>
      <c r="F314" s="137">
        <v>11</v>
      </c>
      <c r="G314" s="137">
        <v>11</v>
      </c>
      <c r="H314" s="45">
        <v>11</v>
      </c>
      <c r="I314" s="8">
        <v>11</v>
      </c>
      <c r="J314" s="8">
        <v>11</v>
      </c>
      <c r="K314" s="396">
        <v>11</v>
      </c>
      <c r="L314" s="405">
        <v>11</v>
      </c>
      <c r="M314" s="168">
        <v>11</v>
      </c>
      <c r="Q314" s="150"/>
      <c r="R314" s="150"/>
      <c r="S314" s="150"/>
      <c r="T314" s="150"/>
      <c r="U314" s="150"/>
      <c r="V314" s="150"/>
    </row>
    <row r="315" spans="1:13" ht="15">
      <c r="A315" s="138">
        <v>625007</v>
      </c>
      <c r="B315" s="11">
        <v>1</v>
      </c>
      <c r="C315" s="163">
        <v>41</v>
      </c>
      <c r="D315" s="272" t="s">
        <v>223</v>
      </c>
      <c r="E315" s="280" t="s">
        <v>234</v>
      </c>
      <c r="F315" s="139">
        <v>51</v>
      </c>
      <c r="G315" s="139">
        <v>51</v>
      </c>
      <c r="H315" s="74">
        <v>53</v>
      </c>
      <c r="I315" s="10">
        <v>53</v>
      </c>
      <c r="J315" s="169">
        <v>53</v>
      </c>
      <c r="K315" s="230">
        <v>53</v>
      </c>
      <c r="L315" s="442">
        <v>53</v>
      </c>
      <c r="M315" s="172">
        <v>53</v>
      </c>
    </row>
    <row r="316" spans="1:20" ht="15">
      <c r="A316" s="129">
        <v>633</v>
      </c>
      <c r="B316" s="68"/>
      <c r="C316" s="76"/>
      <c r="D316" s="273"/>
      <c r="E316" s="282" t="s">
        <v>81</v>
      </c>
      <c r="F316" s="130"/>
      <c r="G316" s="130">
        <v>26</v>
      </c>
      <c r="H316" s="129">
        <v>170</v>
      </c>
      <c r="I316" s="4">
        <f>SUM(I317:I320)</f>
        <v>1780</v>
      </c>
      <c r="J316" s="130">
        <f>SUM(J317:J320)</f>
        <v>1780</v>
      </c>
      <c r="K316" s="592">
        <f>SUM(K318:K320)</f>
        <v>190</v>
      </c>
      <c r="L316" s="441">
        <f>SUM(L318:L320)</f>
        <v>190</v>
      </c>
      <c r="M316" s="133">
        <f>SUM(M318:M320)</f>
        <v>190</v>
      </c>
      <c r="N316" s="153"/>
      <c r="O316" s="150"/>
      <c r="P316" s="150"/>
      <c r="Q316" s="150"/>
      <c r="R316" s="150"/>
      <c r="S316" s="150"/>
      <c r="T316" s="150"/>
    </row>
    <row r="317" spans="1:18" ht="15">
      <c r="A317" s="134">
        <v>633009</v>
      </c>
      <c r="B317" s="47">
        <v>1</v>
      </c>
      <c r="C317" s="77">
        <v>111</v>
      </c>
      <c r="D317" s="279" t="s">
        <v>223</v>
      </c>
      <c r="E317" s="284" t="s">
        <v>501</v>
      </c>
      <c r="F317" s="600"/>
      <c r="G317" s="636"/>
      <c r="H317" s="694"/>
      <c r="I317" s="80">
        <v>1400</v>
      </c>
      <c r="J317" s="144">
        <v>1400</v>
      </c>
      <c r="K317" s="693"/>
      <c r="L317" s="600"/>
      <c r="M317" s="603"/>
      <c r="O317" s="150"/>
      <c r="P317" s="150"/>
      <c r="Q317" s="150"/>
      <c r="R317" s="150"/>
    </row>
    <row r="318" spans="1:13" ht="14.25" customHeight="1">
      <c r="A318" s="134">
        <v>633009</v>
      </c>
      <c r="B318" s="47">
        <v>1</v>
      </c>
      <c r="C318" s="77">
        <v>41</v>
      </c>
      <c r="D318" s="279" t="s">
        <v>223</v>
      </c>
      <c r="E318" s="284" t="s">
        <v>154</v>
      </c>
      <c r="F318" s="135"/>
      <c r="G318" s="135"/>
      <c r="H318" s="134">
        <v>150</v>
      </c>
      <c r="I318" s="80">
        <v>310</v>
      </c>
      <c r="J318" s="135">
        <v>310</v>
      </c>
      <c r="K318" s="428">
        <v>150</v>
      </c>
      <c r="L318" s="444">
        <v>150</v>
      </c>
      <c r="M318" s="183">
        <v>150</v>
      </c>
    </row>
    <row r="319" spans="1:13" ht="15" customHeight="1">
      <c r="A319" s="136">
        <v>633006</v>
      </c>
      <c r="B319" s="9">
        <v>1</v>
      </c>
      <c r="C319" s="13"/>
      <c r="D319" s="271" t="s">
        <v>223</v>
      </c>
      <c r="E319" s="245" t="s">
        <v>86</v>
      </c>
      <c r="F319" s="137"/>
      <c r="G319" s="137"/>
      <c r="H319" s="136">
        <v>20</v>
      </c>
      <c r="I319" s="45">
        <v>30</v>
      </c>
      <c r="J319" s="8">
        <v>30</v>
      </c>
      <c r="K319" s="396">
        <v>20</v>
      </c>
      <c r="L319" s="405">
        <v>20</v>
      </c>
      <c r="M319" s="168">
        <v>20</v>
      </c>
    </row>
    <row r="320" spans="1:24" ht="15">
      <c r="A320" s="142">
        <v>633006</v>
      </c>
      <c r="B320" s="31">
        <v>4</v>
      </c>
      <c r="C320" s="163">
        <v>41</v>
      </c>
      <c r="D320" s="268" t="s">
        <v>223</v>
      </c>
      <c r="E320" s="294" t="s">
        <v>89</v>
      </c>
      <c r="F320" s="169"/>
      <c r="G320" s="169">
        <v>26</v>
      </c>
      <c r="H320" s="275">
        <v>20</v>
      </c>
      <c r="I320" s="22">
        <v>40</v>
      </c>
      <c r="J320" s="22">
        <v>40</v>
      </c>
      <c r="K320" s="539">
        <v>20</v>
      </c>
      <c r="L320" s="445">
        <v>20</v>
      </c>
      <c r="M320" s="340">
        <v>20</v>
      </c>
      <c r="S320" s="150"/>
      <c r="T320" s="150"/>
      <c r="U320" s="150"/>
      <c r="V320" s="150"/>
      <c r="W320" s="150"/>
      <c r="X320" s="150"/>
    </row>
    <row r="321" spans="1:23" ht="15">
      <c r="A321" s="160">
        <v>637</v>
      </c>
      <c r="B321" s="66"/>
      <c r="C321" s="344"/>
      <c r="D321" s="273"/>
      <c r="E321" s="282" t="s">
        <v>121</v>
      </c>
      <c r="F321" s="130">
        <f>SUM(F322:F322)</f>
        <v>1079</v>
      </c>
      <c r="G321" s="130">
        <f>SUM(G322:G322)</f>
        <v>1080</v>
      </c>
      <c r="H321" s="67">
        <f aca="true" t="shared" si="35" ref="H321:M321">H322</f>
        <v>1100</v>
      </c>
      <c r="I321" s="65">
        <f t="shared" si="35"/>
        <v>1100</v>
      </c>
      <c r="J321" s="65">
        <f t="shared" si="35"/>
        <v>1100</v>
      </c>
      <c r="K321" s="591">
        <f t="shared" si="35"/>
        <v>1100</v>
      </c>
      <c r="L321" s="440">
        <f t="shared" si="35"/>
        <v>1100</v>
      </c>
      <c r="M321" s="167">
        <f t="shared" si="35"/>
        <v>1100</v>
      </c>
      <c r="S321" s="150"/>
      <c r="T321" s="150"/>
      <c r="U321" s="150"/>
      <c r="V321" s="150"/>
      <c r="W321" s="150"/>
    </row>
    <row r="322" spans="1:13" ht="15" customHeight="1">
      <c r="A322" s="142">
        <v>637027</v>
      </c>
      <c r="B322" s="106">
        <v>1</v>
      </c>
      <c r="C322" s="106">
        <v>41</v>
      </c>
      <c r="D322" s="272" t="s">
        <v>223</v>
      </c>
      <c r="E322" s="294" t="s">
        <v>143</v>
      </c>
      <c r="F322" s="169">
        <v>1079</v>
      </c>
      <c r="G322" s="169">
        <v>1080</v>
      </c>
      <c r="H322" s="275">
        <v>1100</v>
      </c>
      <c r="I322" s="22">
        <v>1100</v>
      </c>
      <c r="J322" s="22">
        <v>1100</v>
      </c>
      <c r="K322" s="539">
        <v>1100</v>
      </c>
      <c r="L322" s="445">
        <v>1100</v>
      </c>
      <c r="M322" s="340">
        <v>1100</v>
      </c>
    </row>
    <row r="323" spans="1:13" ht="15" customHeight="1" thickBot="1">
      <c r="A323" s="145"/>
      <c r="B323" s="165"/>
      <c r="C323" s="165"/>
      <c r="D323" s="269"/>
      <c r="E323" s="304"/>
      <c r="F323" s="146"/>
      <c r="G323" s="146"/>
      <c r="H323" s="35"/>
      <c r="I323" s="12"/>
      <c r="J323" s="12"/>
      <c r="K323" s="460"/>
      <c r="L323" s="439"/>
      <c r="M323" s="148"/>
    </row>
    <row r="324" spans="1:13" ht="15.75" thickBot="1">
      <c r="A324" s="63" t="s">
        <v>235</v>
      </c>
      <c r="B324" s="16"/>
      <c r="C324" s="343"/>
      <c r="D324" s="267"/>
      <c r="E324" s="52" t="s">
        <v>236</v>
      </c>
      <c r="F324" s="17">
        <f>SUM(F325+F329+F332+F336+F338+F342)</f>
        <v>5240</v>
      </c>
      <c r="G324" s="17">
        <f>SUM(G325+G329+G332+G336+G338+G342)</f>
        <v>10207</v>
      </c>
      <c r="H324" s="64">
        <f aca="true" t="shared" si="36" ref="H324:M324">H325+H329+H332+H336+H338+H342</f>
        <v>19254</v>
      </c>
      <c r="I324" s="62">
        <f t="shared" si="36"/>
        <v>48170</v>
      </c>
      <c r="J324" s="62">
        <f t="shared" si="36"/>
        <v>48170</v>
      </c>
      <c r="K324" s="538">
        <f t="shared" si="36"/>
        <v>21344</v>
      </c>
      <c r="L324" s="28">
        <f t="shared" si="36"/>
        <v>15220</v>
      </c>
      <c r="M324" s="53">
        <f t="shared" si="36"/>
        <v>15220</v>
      </c>
    </row>
    <row r="325" spans="1:13" ht="15" customHeight="1">
      <c r="A325" s="196">
        <v>62</v>
      </c>
      <c r="B325" s="86"/>
      <c r="C325" s="115"/>
      <c r="D325" s="288"/>
      <c r="E325" s="289" t="s">
        <v>65</v>
      </c>
      <c r="F325" s="449">
        <f aca="true" t="shared" si="37" ref="F325:M325">SUM(F327:F327)</f>
        <v>16</v>
      </c>
      <c r="G325" s="449">
        <f t="shared" si="37"/>
        <v>11</v>
      </c>
      <c r="H325" s="95">
        <f t="shared" si="37"/>
        <v>20</v>
      </c>
      <c r="I325" s="88">
        <v>100</v>
      </c>
      <c r="J325" s="88">
        <v>100</v>
      </c>
      <c r="K325" s="608">
        <f t="shared" si="37"/>
        <v>20</v>
      </c>
      <c r="L325" s="449">
        <f t="shared" si="37"/>
        <v>20</v>
      </c>
      <c r="M325" s="176">
        <f t="shared" si="37"/>
        <v>20</v>
      </c>
    </row>
    <row r="326" spans="1:13" ht="15" customHeight="1">
      <c r="A326" s="143">
        <v>625002</v>
      </c>
      <c r="B326" s="21"/>
      <c r="C326" s="337">
        <v>41</v>
      </c>
      <c r="D326" s="278" t="s">
        <v>237</v>
      </c>
      <c r="E326" s="283" t="s">
        <v>69</v>
      </c>
      <c r="F326" s="404"/>
      <c r="G326" s="404"/>
      <c r="H326" s="48"/>
      <c r="I326" s="20">
        <v>60</v>
      </c>
      <c r="J326" s="20">
        <v>60</v>
      </c>
      <c r="K326" s="540">
        <v>60</v>
      </c>
      <c r="L326" s="404">
        <v>60</v>
      </c>
      <c r="M326" s="148">
        <v>60</v>
      </c>
    </row>
    <row r="327" spans="1:13" ht="15" customHeight="1">
      <c r="A327" s="134">
        <v>625003</v>
      </c>
      <c r="B327" s="7"/>
      <c r="C327" s="346">
        <v>41</v>
      </c>
      <c r="D327" s="279" t="s">
        <v>237</v>
      </c>
      <c r="E327" s="284" t="s">
        <v>70</v>
      </c>
      <c r="F327" s="135">
        <v>16</v>
      </c>
      <c r="G327" s="135">
        <v>11</v>
      </c>
      <c r="H327" s="80">
        <v>20</v>
      </c>
      <c r="I327" s="6">
        <v>20</v>
      </c>
      <c r="J327" s="6">
        <v>20</v>
      </c>
      <c r="K327" s="476">
        <v>20</v>
      </c>
      <c r="L327" s="444">
        <v>20</v>
      </c>
      <c r="M327" s="168">
        <v>20</v>
      </c>
    </row>
    <row r="328" spans="1:23" ht="15" customHeight="1">
      <c r="A328" s="145">
        <v>625007</v>
      </c>
      <c r="B328" s="14"/>
      <c r="C328" s="165">
        <v>41</v>
      </c>
      <c r="D328" s="269" t="s">
        <v>237</v>
      </c>
      <c r="E328" s="304" t="s">
        <v>234</v>
      </c>
      <c r="F328" s="146"/>
      <c r="G328" s="146"/>
      <c r="H328" s="35"/>
      <c r="I328" s="12">
        <v>20</v>
      </c>
      <c r="J328" s="12">
        <v>20</v>
      </c>
      <c r="K328" s="460">
        <v>20</v>
      </c>
      <c r="L328" s="439">
        <v>20</v>
      </c>
      <c r="M328" s="148">
        <v>20</v>
      </c>
      <c r="S328" s="150"/>
      <c r="T328" s="150"/>
      <c r="U328" s="150"/>
      <c r="V328" s="150"/>
      <c r="W328" s="150"/>
    </row>
    <row r="329" spans="1:23" ht="15" customHeight="1">
      <c r="A329" s="129">
        <v>632</v>
      </c>
      <c r="B329" s="3"/>
      <c r="C329" s="111"/>
      <c r="D329" s="273"/>
      <c r="E329" s="282" t="s">
        <v>75</v>
      </c>
      <c r="F329" s="130">
        <f>SUM(F330:F331)</f>
        <v>1318</v>
      </c>
      <c r="G329" s="130">
        <f>SUM(G330:G331)</f>
        <v>3747</v>
      </c>
      <c r="H329" s="5">
        <f aca="true" t="shared" si="38" ref="H329:M329">H330+H331</f>
        <v>4500</v>
      </c>
      <c r="I329" s="4">
        <f t="shared" si="38"/>
        <v>5500</v>
      </c>
      <c r="J329" s="4">
        <f>J330+J331</f>
        <v>5500</v>
      </c>
      <c r="K329" s="532">
        <f t="shared" si="38"/>
        <v>6000</v>
      </c>
      <c r="L329" s="441">
        <f t="shared" si="38"/>
        <v>6000</v>
      </c>
      <c r="M329" s="133">
        <f t="shared" si="38"/>
        <v>6000</v>
      </c>
      <c r="S329" s="150"/>
      <c r="T329" s="150"/>
      <c r="U329" s="150"/>
      <c r="V329" s="150"/>
      <c r="W329" s="150"/>
    </row>
    <row r="330" spans="1:23" ht="16.5" customHeight="1">
      <c r="A330" s="134">
        <v>632001</v>
      </c>
      <c r="B330" s="7">
        <v>1</v>
      </c>
      <c r="C330" s="346">
        <v>41</v>
      </c>
      <c r="D330" s="278" t="s">
        <v>237</v>
      </c>
      <c r="E330" s="283" t="s">
        <v>238</v>
      </c>
      <c r="F330" s="144">
        <v>406</v>
      </c>
      <c r="G330" s="144">
        <v>843</v>
      </c>
      <c r="H330" s="80">
        <v>1500</v>
      </c>
      <c r="I330" s="6">
        <v>1500</v>
      </c>
      <c r="J330" s="6">
        <v>1500</v>
      </c>
      <c r="K330" s="476">
        <v>1500</v>
      </c>
      <c r="L330" s="444">
        <v>1500</v>
      </c>
      <c r="M330" s="183">
        <v>1500</v>
      </c>
      <c r="P330" s="150"/>
      <c r="Q330" s="150"/>
      <c r="R330" s="150"/>
      <c r="S330" s="150"/>
      <c r="T330" s="150"/>
      <c r="U330" s="150"/>
      <c r="V330" s="150"/>
      <c r="W330" s="150"/>
    </row>
    <row r="331" spans="1:19" ht="15">
      <c r="A331" s="138">
        <v>632001</v>
      </c>
      <c r="B331" s="11">
        <v>2</v>
      </c>
      <c r="C331" s="165">
        <v>41</v>
      </c>
      <c r="D331" s="279" t="s">
        <v>237</v>
      </c>
      <c r="E331" s="280" t="s">
        <v>78</v>
      </c>
      <c r="F331" s="135">
        <v>912</v>
      </c>
      <c r="G331" s="135">
        <v>2904</v>
      </c>
      <c r="H331" s="80">
        <v>3000</v>
      </c>
      <c r="I331" s="6">
        <v>4000</v>
      </c>
      <c r="J331" s="6">
        <v>4000</v>
      </c>
      <c r="K331" s="476">
        <v>4500</v>
      </c>
      <c r="L331" s="444">
        <v>4500</v>
      </c>
      <c r="M331" s="183">
        <v>4500</v>
      </c>
      <c r="P331" s="150"/>
      <c r="Q331" s="150"/>
      <c r="R331" s="150"/>
      <c r="S331" s="150"/>
    </row>
    <row r="332" spans="1:13" ht="15">
      <c r="A332" s="155">
        <v>633</v>
      </c>
      <c r="B332" s="3"/>
      <c r="C332" s="111"/>
      <c r="D332" s="273"/>
      <c r="E332" s="282" t="s">
        <v>81</v>
      </c>
      <c r="F332" s="130">
        <f>SUM(F333:F335)</f>
        <v>438</v>
      </c>
      <c r="G332" s="130">
        <f aca="true" t="shared" si="39" ref="G332:M332">SUM(G333:G335)</f>
        <v>2492</v>
      </c>
      <c r="H332" s="5">
        <f t="shared" si="39"/>
        <v>5050</v>
      </c>
      <c r="I332" s="5">
        <f t="shared" si="39"/>
        <v>5050</v>
      </c>
      <c r="J332" s="5">
        <f>SUM(J333:J335)</f>
        <v>5050</v>
      </c>
      <c r="K332" s="532">
        <f t="shared" si="39"/>
        <v>5050</v>
      </c>
      <c r="L332" s="441">
        <f t="shared" si="39"/>
        <v>5050</v>
      </c>
      <c r="M332" s="133">
        <f t="shared" si="39"/>
        <v>5050</v>
      </c>
    </row>
    <row r="333" spans="1:13" ht="15">
      <c r="A333" s="199">
        <v>633006</v>
      </c>
      <c r="B333" s="7"/>
      <c r="C333" s="346">
        <v>111</v>
      </c>
      <c r="D333" s="279" t="s">
        <v>237</v>
      </c>
      <c r="E333" s="321" t="s">
        <v>350</v>
      </c>
      <c r="F333" s="170">
        <v>394</v>
      </c>
      <c r="G333" s="170"/>
      <c r="H333" s="207"/>
      <c r="I333" s="242"/>
      <c r="J333" s="242"/>
      <c r="K333" s="396"/>
      <c r="L333" s="405"/>
      <c r="M333" s="148"/>
    </row>
    <row r="334" spans="1:13" ht="13.5" customHeight="1">
      <c r="A334" s="136">
        <v>633006</v>
      </c>
      <c r="B334" s="9">
        <v>7</v>
      </c>
      <c r="C334" s="346">
        <v>41</v>
      </c>
      <c r="D334" s="279" t="s">
        <v>237</v>
      </c>
      <c r="E334" s="245" t="s">
        <v>189</v>
      </c>
      <c r="F334" s="137">
        <v>22</v>
      </c>
      <c r="G334" s="137">
        <v>2448</v>
      </c>
      <c r="H334" s="320">
        <v>5000</v>
      </c>
      <c r="I334" s="107">
        <v>5000</v>
      </c>
      <c r="J334" s="107">
        <v>5000</v>
      </c>
      <c r="K334" s="396">
        <v>5000</v>
      </c>
      <c r="L334" s="405">
        <v>5000</v>
      </c>
      <c r="M334" s="168">
        <v>5000</v>
      </c>
    </row>
    <row r="335" spans="1:16" ht="15" customHeight="1">
      <c r="A335" s="134">
        <v>633006</v>
      </c>
      <c r="B335" s="7">
        <v>3</v>
      </c>
      <c r="C335" s="346">
        <v>41</v>
      </c>
      <c r="D335" s="279" t="s">
        <v>237</v>
      </c>
      <c r="E335" s="284" t="s">
        <v>88</v>
      </c>
      <c r="F335" s="135">
        <v>22</v>
      </c>
      <c r="G335" s="135">
        <v>44</v>
      </c>
      <c r="H335" s="80">
        <v>50</v>
      </c>
      <c r="I335" s="6">
        <v>50</v>
      </c>
      <c r="J335" s="6">
        <v>50</v>
      </c>
      <c r="K335" s="476">
        <v>50</v>
      </c>
      <c r="L335" s="444">
        <v>50</v>
      </c>
      <c r="M335" s="183">
        <v>50</v>
      </c>
      <c r="P335" s="150"/>
    </row>
    <row r="336" spans="1:13" ht="15">
      <c r="A336" s="155">
        <v>635</v>
      </c>
      <c r="B336" s="3"/>
      <c r="C336" s="111"/>
      <c r="D336" s="273"/>
      <c r="E336" s="282" t="s">
        <v>239</v>
      </c>
      <c r="F336" s="130"/>
      <c r="G336" s="130">
        <v>141</v>
      </c>
      <c r="H336" s="5">
        <v>5604</v>
      </c>
      <c r="I336" s="4">
        <v>33500</v>
      </c>
      <c r="J336" s="4">
        <v>33500</v>
      </c>
      <c r="K336" s="532">
        <f>K337</f>
        <v>5604</v>
      </c>
      <c r="L336" s="441">
        <f>L337</f>
        <v>50</v>
      </c>
      <c r="M336" s="133">
        <f>M337</f>
        <v>50</v>
      </c>
    </row>
    <row r="337" spans="1:19" ht="15">
      <c r="A337" s="131">
        <v>635006</v>
      </c>
      <c r="B337" s="69">
        <v>4</v>
      </c>
      <c r="C337" s="99">
        <v>41</v>
      </c>
      <c r="D337" s="273" t="s">
        <v>237</v>
      </c>
      <c r="E337" s="291" t="s">
        <v>240</v>
      </c>
      <c r="F337" s="132"/>
      <c r="G337" s="132">
        <v>141</v>
      </c>
      <c r="H337" s="71">
        <v>5604</v>
      </c>
      <c r="I337" s="72">
        <v>33500</v>
      </c>
      <c r="J337" s="72">
        <v>33500</v>
      </c>
      <c r="K337" s="479">
        <v>5604</v>
      </c>
      <c r="L337" s="443">
        <v>50</v>
      </c>
      <c r="M337" s="180">
        <v>50</v>
      </c>
      <c r="N337" s="150"/>
      <c r="S337" s="150"/>
    </row>
    <row r="338" spans="1:13" ht="15">
      <c r="A338" s="129">
        <v>637</v>
      </c>
      <c r="B338" s="3"/>
      <c r="C338" s="111"/>
      <c r="D338" s="273"/>
      <c r="E338" s="282" t="s">
        <v>143</v>
      </c>
      <c r="F338" s="130">
        <f>SUM(F339:F341)</f>
        <v>2333</v>
      </c>
      <c r="G338" s="130">
        <f>SUM(G339:G341)</f>
        <v>1794</v>
      </c>
      <c r="H338" s="5">
        <v>2070</v>
      </c>
      <c r="I338" s="4">
        <v>2010</v>
      </c>
      <c r="J338" s="4">
        <v>2010</v>
      </c>
      <c r="K338" s="532">
        <f>SUM(K339:K341)</f>
        <v>2470</v>
      </c>
      <c r="L338" s="441">
        <f>L339</f>
        <v>1900</v>
      </c>
      <c r="M338" s="133">
        <f>M339</f>
        <v>1900</v>
      </c>
    </row>
    <row r="339" spans="1:13" ht="18.75" customHeight="1">
      <c r="A339" s="142">
        <v>637027</v>
      </c>
      <c r="B339" s="106"/>
      <c r="C339" s="106">
        <v>41</v>
      </c>
      <c r="D339" s="272" t="s">
        <v>237</v>
      </c>
      <c r="E339" s="294" t="s">
        <v>143</v>
      </c>
      <c r="F339" s="169">
        <v>2204</v>
      </c>
      <c r="G339" s="169">
        <v>1615</v>
      </c>
      <c r="H339" s="275">
        <v>1900</v>
      </c>
      <c r="I339" s="22">
        <v>1820</v>
      </c>
      <c r="J339" s="22">
        <v>1820</v>
      </c>
      <c r="K339" s="539">
        <v>1900</v>
      </c>
      <c r="L339" s="445">
        <v>1900</v>
      </c>
      <c r="M339" s="340">
        <v>1900</v>
      </c>
    </row>
    <row r="340" spans="1:13" ht="15">
      <c r="A340" s="131">
        <v>637004</v>
      </c>
      <c r="B340" s="69">
        <v>5</v>
      </c>
      <c r="C340" s="99">
        <v>41</v>
      </c>
      <c r="D340" s="273" t="s">
        <v>237</v>
      </c>
      <c r="E340" s="291" t="s">
        <v>173</v>
      </c>
      <c r="F340" s="174"/>
      <c r="G340" s="174">
        <v>50</v>
      </c>
      <c r="H340" s="48">
        <v>50</v>
      </c>
      <c r="I340" s="35">
        <v>50</v>
      </c>
      <c r="J340" s="35">
        <v>50</v>
      </c>
      <c r="K340" s="479">
        <v>450</v>
      </c>
      <c r="L340" s="178">
        <v>200</v>
      </c>
      <c r="M340" s="178">
        <v>100</v>
      </c>
    </row>
    <row r="341" spans="1:13" ht="15">
      <c r="A341" s="131">
        <v>637015</v>
      </c>
      <c r="B341" s="69"/>
      <c r="C341" s="99"/>
      <c r="D341" s="273" t="s">
        <v>63</v>
      </c>
      <c r="E341" s="291" t="s">
        <v>138</v>
      </c>
      <c r="F341" s="132">
        <v>129</v>
      </c>
      <c r="G341" s="132">
        <v>129</v>
      </c>
      <c r="H341" s="71">
        <v>120</v>
      </c>
      <c r="I341" s="72">
        <v>140</v>
      </c>
      <c r="J341" s="72">
        <v>140</v>
      </c>
      <c r="K341" s="479">
        <v>120</v>
      </c>
      <c r="L341" s="443">
        <v>120</v>
      </c>
      <c r="M341" s="180">
        <v>120</v>
      </c>
    </row>
    <row r="342" spans="1:13" ht="15">
      <c r="A342" s="129">
        <v>642</v>
      </c>
      <c r="B342" s="3"/>
      <c r="C342" s="111"/>
      <c r="D342" s="273"/>
      <c r="E342" s="282" t="s">
        <v>241</v>
      </c>
      <c r="F342" s="130">
        <f>SUM(F343:F345)</f>
        <v>1135</v>
      </c>
      <c r="G342" s="130">
        <f aca="true" t="shared" si="40" ref="G342:M342">SUM(G343:G345)</f>
        <v>2022</v>
      </c>
      <c r="H342" s="5">
        <f t="shared" si="40"/>
        <v>2010</v>
      </c>
      <c r="I342" s="4">
        <f t="shared" si="40"/>
        <v>2010</v>
      </c>
      <c r="J342" s="4">
        <f t="shared" si="40"/>
        <v>2010</v>
      </c>
      <c r="K342" s="532">
        <f t="shared" si="40"/>
        <v>2200</v>
      </c>
      <c r="L342" s="441">
        <f t="shared" si="40"/>
        <v>2200</v>
      </c>
      <c r="M342" s="133">
        <f t="shared" si="40"/>
        <v>2200</v>
      </c>
    </row>
    <row r="343" spans="1:13" ht="15">
      <c r="A343" s="143">
        <v>642002</v>
      </c>
      <c r="B343" s="21">
        <v>3</v>
      </c>
      <c r="C343" s="337">
        <v>41</v>
      </c>
      <c r="D343" s="278" t="s">
        <v>157</v>
      </c>
      <c r="E343" s="276" t="s">
        <v>242</v>
      </c>
      <c r="F343" s="146">
        <v>855</v>
      </c>
      <c r="G343" s="146">
        <v>1277</v>
      </c>
      <c r="H343" s="35">
        <v>1200</v>
      </c>
      <c r="I343" s="35">
        <v>1200</v>
      </c>
      <c r="J343" s="35">
        <v>1200</v>
      </c>
      <c r="K343" s="460">
        <v>1000</v>
      </c>
      <c r="L343" s="439">
        <v>1000</v>
      </c>
      <c r="M343" s="148">
        <v>1000</v>
      </c>
    </row>
    <row r="344" spans="1:13" ht="15">
      <c r="A344" s="136">
        <v>642006</v>
      </c>
      <c r="B344" s="9"/>
      <c r="C344" s="346">
        <v>41</v>
      </c>
      <c r="D344" s="279" t="s">
        <v>157</v>
      </c>
      <c r="E344" s="245" t="s">
        <v>243</v>
      </c>
      <c r="F344" s="137"/>
      <c r="G344" s="137">
        <v>500</v>
      </c>
      <c r="H344" s="45">
        <v>810</v>
      </c>
      <c r="I344" s="8">
        <v>810</v>
      </c>
      <c r="J344" s="8">
        <v>810</v>
      </c>
      <c r="K344" s="396">
        <v>1200</v>
      </c>
      <c r="L344" s="405">
        <v>1200</v>
      </c>
      <c r="M344" s="168">
        <v>1200</v>
      </c>
    </row>
    <row r="345" spans="1:13" ht="15">
      <c r="A345" s="136">
        <v>642011</v>
      </c>
      <c r="B345" s="9"/>
      <c r="C345" s="346">
        <v>41</v>
      </c>
      <c r="D345" s="279" t="s">
        <v>157</v>
      </c>
      <c r="E345" s="245" t="s">
        <v>244</v>
      </c>
      <c r="F345" s="137">
        <v>280</v>
      </c>
      <c r="G345" s="137">
        <v>245</v>
      </c>
      <c r="H345" s="45"/>
      <c r="I345" s="8"/>
      <c r="J345" s="8"/>
      <c r="K345" s="396"/>
      <c r="L345" s="405"/>
      <c r="M345" s="168"/>
    </row>
    <row r="346" spans="1:13" ht="15.75" thickBot="1">
      <c r="A346" s="195"/>
      <c r="B346" s="93"/>
      <c r="C346" s="359"/>
      <c r="D346" s="292"/>
      <c r="E346" s="302"/>
      <c r="F346" s="239"/>
      <c r="G346" s="239"/>
      <c r="H346" s="259"/>
      <c r="I346" s="108"/>
      <c r="J346" s="185"/>
      <c r="K346" s="611"/>
      <c r="L346" s="454"/>
      <c r="M346" s="186"/>
    </row>
    <row r="347" spans="1:13" ht="15.75" thickBot="1">
      <c r="A347" s="63" t="s">
        <v>245</v>
      </c>
      <c r="B347" s="16"/>
      <c r="C347" s="343"/>
      <c r="D347" s="267"/>
      <c r="E347" s="52" t="s">
        <v>246</v>
      </c>
      <c r="F347" s="17">
        <f>SUM(F348+F350+F351)</f>
        <v>636</v>
      </c>
      <c r="G347" s="17">
        <f>SUM(G348+G350+G351)</f>
        <v>5316</v>
      </c>
      <c r="H347" s="64">
        <f>H348+H350+H351</f>
        <v>825</v>
      </c>
      <c r="I347" s="62">
        <f>I348+I350+I351</f>
        <v>825</v>
      </c>
      <c r="J347" s="62">
        <f>J348+J350+J351</f>
        <v>825</v>
      </c>
      <c r="K347" s="538">
        <f>K348+K351</f>
        <v>4780</v>
      </c>
      <c r="L347" s="28">
        <f>L348+L351</f>
        <v>825</v>
      </c>
      <c r="M347" s="53">
        <f>M348+M351</f>
        <v>825</v>
      </c>
    </row>
    <row r="348" spans="1:13" ht="15">
      <c r="A348" s="196">
        <v>632</v>
      </c>
      <c r="B348" s="86"/>
      <c r="C348" s="115"/>
      <c r="D348" s="288"/>
      <c r="E348" s="289" t="s">
        <v>203</v>
      </c>
      <c r="F348" s="173">
        <v>636</v>
      </c>
      <c r="G348" s="173">
        <v>884</v>
      </c>
      <c r="H348" s="95">
        <v>750</v>
      </c>
      <c r="I348" s="88">
        <v>750</v>
      </c>
      <c r="J348" s="88">
        <v>750</v>
      </c>
      <c r="K348" s="608">
        <v>750</v>
      </c>
      <c r="L348" s="449">
        <v>750</v>
      </c>
      <c r="M348" s="176">
        <v>750</v>
      </c>
    </row>
    <row r="349" spans="1:13" ht="14.25" customHeight="1">
      <c r="A349" s="138">
        <v>632001</v>
      </c>
      <c r="B349" s="11">
        <v>1</v>
      </c>
      <c r="C349" s="163">
        <v>41</v>
      </c>
      <c r="D349" s="273" t="s">
        <v>237</v>
      </c>
      <c r="E349" s="280" t="s">
        <v>77</v>
      </c>
      <c r="F349" s="139">
        <v>636</v>
      </c>
      <c r="G349" s="139">
        <v>884</v>
      </c>
      <c r="H349" s="74">
        <v>750</v>
      </c>
      <c r="I349" s="10">
        <v>750</v>
      </c>
      <c r="J349" s="10">
        <v>750</v>
      </c>
      <c r="K349" s="459">
        <v>750</v>
      </c>
      <c r="L349" s="442">
        <v>750</v>
      </c>
      <c r="M349" s="172">
        <v>750</v>
      </c>
    </row>
    <row r="350" spans="1:13" ht="15.75" customHeight="1">
      <c r="A350" s="129">
        <v>635</v>
      </c>
      <c r="B350" s="3"/>
      <c r="C350" s="111"/>
      <c r="D350" s="273"/>
      <c r="E350" s="282" t="s">
        <v>247</v>
      </c>
      <c r="F350" s="130"/>
      <c r="G350" s="130"/>
      <c r="H350" s="5"/>
      <c r="I350" s="4"/>
      <c r="J350" s="4"/>
      <c r="K350" s="532"/>
      <c r="L350" s="441"/>
      <c r="M350" s="133"/>
    </row>
    <row r="351" spans="1:13" ht="15.75" customHeight="1">
      <c r="A351" s="155">
        <v>633</v>
      </c>
      <c r="B351" s="3"/>
      <c r="C351" s="111"/>
      <c r="D351" s="273"/>
      <c r="E351" s="282" t="s">
        <v>81</v>
      </c>
      <c r="F351" s="130"/>
      <c r="G351" s="130">
        <v>4432</v>
      </c>
      <c r="H351" s="5">
        <v>75</v>
      </c>
      <c r="I351" s="5">
        <v>75</v>
      </c>
      <c r="J351" s="5">
        <v>75</v>
      </c>
      <c r="K351" s="532">
        <v>4030</v>
      </c>
      <c r="L351" s="441">
        <f>L353</f>
        <v>75</v>
      </c>
      <c r="M351" s="133">
        <v>75</v>
      </c>
    </row>
    <row r="352" spans="1:13" ht="16.5" customHeight="1">
      <c r="A352" s="157">
        <v>633009</v>
      </c>
      <c r="B352" s="70">
        <v>1</v>
      </c>
      <c r="C352" s="99">
        <v>46</v>
      </c>
      <c r="D352" s="273" t="s">
        <v>237</v>
      </c>
      <c r="E352" s="291" t="s">
        <v>495</v>
      </c>
      <c r="F352" s="132"/>
      <c r="G352" s="132">
        <v>4432</v>
      </c>
      <c r="H352" s="5"/>
      <c r="I352" s="5"/>
      <c r="J352" s="5"/>
      <c r="K352" s="479">
        <v>1000</v>
      </c>
      <c r="L352" s="441"/>
      <c r="M352" s="133"/>
    </row>
    <row r="353" spans="1:20" ht="16.5" customHeight="1">
      <c r="A353" s="131">
        <v>633006</v>
      </c>
      <c r="B353" s="70">
        <v>7</v>
      </c>
      <c r="C353" s="69">
        <v>41</v>
      </c>
      <c r="D353" s="273" t="s">
        <v>237</v>
      </c>
      <c r="E353" s="291" t="s">
        <v>189</v>
      </c>
      <c r="F353" s="132"/>
      <c r="G353" s="132"/>
      <c r="H353" s="131">
        <v>75</v>
      </c>
      <c r="I353" s="71">
        <v>75</v>
      </c>
      <c r="J353" s="71">
        <v>75</v>
      </c>
      <c r="K353" s="479">
        <v>3030</v>
      </c>
      <c r="L353" s="443">
        <v>75</v>
      </c>
      <c r="M353" s="180">
        <v>75</v>
      </c>
      <c r="Q353" s="150"/>
      <c r="R353" s="150"/>
      <c r="S353" s="150"/>
      <c r="T353" s="150"/>
    </row>
    <row r="354" spans="1:20" ht="15.75" thickBot="1">
      <c r="A354" s="200"/>
      <c r="B354" s="93"/>
      <c r="C354" s="359"/>
      <c r="D354" s="292"/>
      <c r="E354" s="302"/>
      <c r="F354" s="239"/>
      <c r="G354" s="239"/>
      <c r="H354" s="259"/>
      <c r="I354" s="109"/>
      <c r="J354" s="109"/>
      <c r="K354" s="634"/>
      <c r="L354" s="463"/>
      <c r="M354" s="464"/>
      <c r="Q354" s="150"/>
      <c r="R354" s="150"/>
      <c r="S354" s="150"/>
      <c r="T354" s="150"/>
    </row>
    <row r="355" spans="1:13" ht="15.75" thickBot="1">
      <c r="A355" s="149" t="s">
        <v>347</v>
      </c>
      <c r="B355" s="85"/>
      <c r="C355" s="352"/>
      <c r="D355" s="287"/>
      <c r="E355" s="303" t="s">
        <v>303</v>
      </c>
      <c r="F355" s="182">
        <f>F356+F358+F380+F387+F412+F414+F426+F410+F378</f>
        <v>256865</v>
      </c>
      <c r="G355" s="182">
        <f>G356+G358+G380+G387+G412+G414+G426+G410+G378+G369+G370</f>
        <v>332543</v>
      </c>
      <c r="H355" s="465">
        <f>H356+H358+H380+H387+H410+H412+H414+H426+H378+H369+H370</f>
        <v>347900</v>
      </c>
      <c r="I355" s="466">
        <f>I356+I358+I380+I387+I410+I412+I414+I426+I378+I369+I370+I357</f>
        <v>379785</v>
      </c>
      <c r="J355" s="466">
        <f>J356+J358+J380+J387+J410+J412+J414+J426+J378+J369+J370+J357</f>
        <v>379785</v>
      </c>
      <c r="K355" s="538">
        <f>K356+K358+K380+K378+K387+K410+K412+K414+K426+K369+K370+K357</f>
        <v>395015</v>
      </c>
      <c r="L355" s="467">
        <f>L356+L358+L380+L387+L410+L412+L414+L426+L357</f>
        <v>378370</v>
      </c>
      <c r="M355" s="458">
        <f>M356+M358+M380+M387+M410+M412+M414+M426+M357</f>
        <v>378670</v>
      </c>
    </row>
    <row r="356" spans="1:16" ht="15.75" customHeight="1" thickBot="1">
      <c r="A356" s="196">
        <v>611000</v>
      </c>
      <c r="B356" s="86"/>
      <c r="C356" s="635">
        <v>41</v>
      </c>
      <c r="D356" s="368">
        <v>44568</v>
      </c>
      <c r="E356" s="289" t="s">
        <v>64</v>
      </c>
      <c r="F356" s="173">
        <v>158754</v>
      </c>
      <c r="G356" s="173">
        <v>184271</v>
      </c>
      <c r="H356" s="95">
        <v>210400</v>
      </c>
      <c r="I356" s="88">
        <v>210400</v>
      </c>
      <c r="J356" s="88">
        <v>210400</v>
      </c>
      <c r="K356" s="608">
        <v>215000</v>
      </c>
      <c r="L356" s="449">
        <v>215000</v>
      </c>
      <c r="M356" s="176">
        <v>215000</v>
      </c>
      <c r="P356" s="150"/>
    </row>
    <row r="357" spans="1:16" ht="15.75" customHeight="1">
      <c r="A357" s="196">
        <v>611000</v>
      </c>
      <c r="B357" s="86"/>
      <c r="C357" s="635">
        <v>111</v>
      </c>
      <c r="D357" s="368">
        <v>44568</v>
      </c>
      <c r="E357" s="289" t="s">
        <v>479</v>
      </c>
      <c r="F357" s="175"/>
      <c r="G357" s="175"/>
      <c r="H357" s="67"/>
      <c r="I357" s="67">
        <v>4940</v>
      </c>
      <c r="J357" s="67">
        <v>4940</v>
      </c>
      <c r="K357" s="591">
        <v>5000</v>
      </c>
      <c r="L357" s="440">
        <v>5000</v>
      </c>
      <c r="M357" s="167">
        <v>5000</v>
      </c>
      <c r="P357" s="150"/>
    </row>
    <row r="358" spans="1:13" ht="15">
      <c r="A358" s="160">
        <v>62</v>
      </c>
      <c r="B358" s="66"/>
      <c r="C358" s="76"/>
      <c r="D358" s="273"/>
      <c r="E358" s="282" t="s">
        <v>65</v>
      </c>
      <c r="F358" s="175">
        <f aca="true" t="shared" si="41" ref="F358:M358">SUM(F359:F368)</f>
        <v>55979</v>
      </c>
      <c r="G358" s="175">
        <f t="shared" si="41"/>
        <v>64641</v>
      </c>
      <c r="H358" s="67">
        <f t="shared" si="41"/>
        <v>73740</v>
      </c>
      <c r="I358" s="67">
        <f t="shared" si="41"/>
        <v>74440</v>
      </c>
      <c r="J358" s="67">
        <f t="shared" si="41"/>
        <v>74440</v>
      </c>
      <c r="K358" s="591">
        <f t="shared" si="41"/>
        <v>76910</v>
      </c>
      <c r="L358" s="440">
        <f t="shared" si="41"/>
        <v>76910</v>
      </c>
      <c r="M358" s="167">
        <f t="shared" si="41"/>
        <v>76910</v>
      </c>
    </row>
    <row r="359" spans="1:13" ht="17.25" customHeight="1">
      <c r="A359" s="143">
        <v>621000</v>
      </c>
      <c r="B359" s="21"/>
      <c r="C359" s="337">
        <v>41</v>
      </c>
      <c r="D359" s="278" t="s">
        <v>248</v>
      </c>
      <c r="E359" s="283" t="s">
        <v>66</v>
      </c>
      <c r="F359" s="144">
        <v>3177</v>
      </c>
      <c r="G359" s="144">
        <v>3805</v>
      </c>
      <c r="H359" s="48">
        <v>10520</v>
      </c>
      <c r="I359" s="20">
        <v>5860</v>
      </c>
      <c r="J359" s="20">
        <v>5860</v>
      </c>
      <c r="K359" s="540">
        <v>11000</v>
      </c>
      <c r="L359" s="404">
        <v>11000</v>
      </c>
      <c r="M359" s="178">
        <v>11000</v>
      </c>
    </row>
    <row r="360" spans="1:13" ht="15">
      <c r="A360" s="134">
        <v>623000</v>
      </c>
      <c r="B360" s="47"/>
      <c r="C360" s="77">
        <v>41</v>
      </c>
      <c r="D360" s="279" t="s">
        <v>248</v>
      </c>
      <c r="E360" s="284" t="s">
        <v>67</v>
      </c>
      <c r="F360" s="137">
        <v>12388</v>
      </c>
      <c r="G360" s="137">
        <v>14210</v>
      </c>
      <c r="H360" s="45">
        <v>10520</v>
      </c>
      <c r="I360" s="8">
        <v>14520</v>
      </c>
      <c r="J360" s="8">
        <v>14520</v>
      </c>
      <c r="K360" s="396">
        <v>11000</v>
      </c>
      <c r="L360" s="405">
        <v>11000</v>
      </c>
      <c r="M360" s="168">
        <v>11000</v>
      </c>
    </row>
    <row r="361" spans="1:14" ht="15">
      <c r="A361" s="134">
        <v>623000</v>
      </c>
      <c r="B361" s="47"/>
      <c r="C361" s="77">
        <v>111</v>
      </c>
      <c r="D361" s="279" t="s">
        <v>248</v>
      </c>
      <c r="E361" s="284" t="s">
        <v>502</v>
      </c>
      <c r="F361" s="137"/>
      <c r="G361" s="137"/>
      <c r="H361" s="35"/>
      <c r="I361" s="8">
        <v>560</v>
      </c>
      <c r="J361" s="137">
        <v>560</v>
      </c>
      <c r="K361" s="396"/>
      <c r="L361" s="405"/>
      <c r="M361" s="171"/>
      <c r="N361" s="153"/>
    </row>
    <row r="362" spans="1:14" ht="15.75" customHeight="1">
      <c r="A362" s="136">
        <v>625001</v>
      </c>
      <c r="B362" s="9"/>
      <c r="C362" s="13">
        <v>41</v>
      </c>
      <c r="D362" s="271" t="s">
        <v>248</v>
      </c>
      <c r="E362" s="245" t="s">
        <v>68</v>
      </c>
      <c r="F362" s="137">
        <v>2276</v>
      </c>
      <c r="G362" s="137">
        <v>2622</v>
      </c>
      <c r="H362" s="161">
        <v>2950</v>
      </c>
      <c r="I362" s="12">
        <v>2950</v>
      </c>
      <c r="J362" s="12">
        <v>2950</v>
      </c>
      <c r="K362" s="396">
        <v>3100</v>
      </c>
      <c r="L362" s="446">
        <v>3100</v>
      </c>
      <c r="M362" s="405">
        <v>3100</v>
      </c>
      <c r="N362" s="153"/>
    </row>
    <row r="363" spans="1:14" ht="15.75" customHeight="1">
      <c r="A363" s="136">
        <v>625001</v>
      </c>
      <c r="B363" s="9"/>
      <c r="C363" s="13">
        <v>111</v>
      </c>
      <c r="D363" s="271" t="s">
        <v>248</v>
      </c>
      <c r="E363" s="245" t="s">
        <v>503</v>
      </c>
      <c r="F363" s="405"/>
      <c r="G363" s="137"/>
      <c r="H363" s="161"/>
      <c r="I363" s="8">
        <v>800</v>
      </c>
      <c r="J363" s="137">
        <v>800</v>
      </c>
      <c r="K363" s="396"/>
      <c r="L363" s="405"/>
      <c r="M363" s="171"/>
      <c r="N363" s="153"/>
    </row>
    <row r="364" spans="1:14" ht="16.5" customHeight="1">
      <c r="A364" s="136">
        <v>625002</v>
      </c>
      <c r="B364" s="9"/>
      <c r="C364" s="13">
        <v>41</v>
      </c>
      <c r="D364" s="279" t="s">
        <v>248</v>
      </c>
      <c r="E364" s="284" t="s">
        <v>69</v>
      </c>
      <c r="F364" s="146">
        <v>22764</v>
      </c>
      <c r="G364" s="146">
        <v>26588</v>
      </c>
      <c r="H364" s="136">
        <v>29500</v>
      </c>
      <c r="I364" s="6">
        <v>29500</v>
      </c>
      <c r="J364" s="12">
        <v>29500</v>
      </c>
      <c r="K364" s="460">
        <v>30800</v>
      </c>
      <c r="L364" s="439">
        <v>30800</v>
      </c>
      <c r="M364" s="446">
        <v>30800</v>
      </c>
      <c r="N364" s="150"/>
    </row>
    <row r="365" spans="1:14" ht="15.75" customHeight="1">
      <c r="A365" s="136">
        <v>625003</v>
      </c>
      <c r="B365" s="9"/>
      <c r="C365" s="13">
        <v>41</v>
      </c>
      <c r="D365" s="271" t="s">
        <v>248</v>
      </c>
      <c r="E365" s="245" t="s">
        <v>70</v>
      </c>
      <c r="F365" s="137">
        <v>1302</v>
      </c>
      <c r="G365" s="137">
        <v>1388</v>
      </c>
      <c r="H365" s="49">
        <v>1700</v>
      </c>
      <c r="I365" s="23">
        <v>1700</v>
      </c>
      <c r="J365" s="23">
        <v>1700</v>
      </c>
      <c r="K365" s="462">
        <v>1760</v>
      </c>
      <c r="L365" s="446">
        <v>1760</v>
      </c>
      <c r="M365" s="171">
        <v>1760</v>
      </c>
      <c r="N365" s="150"/>
    </row>
    <row r="366" spans="1:14" ht="15">
      <c r="A366" s="136">
        <v>625004</v>
      </c>
      <c r="B366" s="9"/>
      <c r="C366" s="13">
        <v>41</v>
      </c>
      <c r="D366" s="271" t="s">
        <v>248</v>
      </c>
      <c r="E366" s="245" t="s">
        <v>71</v>
      </c>
      <c r="F366" s="137">
        <v>4762</v>
      </c>
      <c r="G366" s="137">
        <v>5517</v>
      </c>
      <c r="H366" s="49">
        <v>6400</v>
      </c>
      <c r="I366" s="23">
        <v>6400</v>
      </c>
      <c r="J366" s="23">
        <v>6400</v>
      </c>
      <c r="K366" s="462">
        <v>6600</v>
      </c>
      <c r="L366" s="446">
        <v>6600</v>
      </c>
      <c r="M366" s="171">
        <v>6600</v>
      </c>
      <c r="N366" s="150"/>
    </row>
    <row r="367" spans="1:13" ht="15">
      <c r="A367" s="136">
        <v>625005</v>
      </c>
      <c r="B367" s="9"/>
      <c r="C367" s="13">
        <v>41</v>
      </c>
      <c r="D367" s="271" t="s">
        <v>248</v>
      </c>
      <c r="E367" s="245" t="s">
        <v>72</v>
      </c>
      <c r="F367" s="137">
        <v>1587</v>
      </c>
      <c r="G367" s="137">
        <v>1728</v>
      </c>
      <c r="H367" s="45">
        <v>2150</v>
      </c>
      <c r="I367" s="8">
        <v>2150</v>
      </c>
      <c r="J367" s="8">
        <v>2150</v>
      </c>
      <c r="K367" s="396">
        <v>2200</v>
      </c>
      <c r="L367" s="405">
        <v>2200</v>
      </c>
      <c r="M367" s="168">
        <v>2200</v>
      </c>
    </row>
    <row r="368" spans="1:13" ht="15.75" thickBot="1">
      <c r="A368" s="142">
        <v>625007</v>
      </c>
      <c r="B368" s="11"/>
      <c r="C368" s="163">
        <v>41</v>
      </c>
      <c r="D368" s="272" t="s">
        <v>248</v>
      </c>
      <c r="E368" s="280" t="s">
        <v>73</v>
      </c>
      <c r="F368" s="146">
        <v>7723</v>
      </c>
      <c r="G368" s="146">
        <v>8783</v>
      </c>
      <c r="H368" s="35">
        <v>10000</v>
      </c>
      <c r="I368" s="12">
        <v>10000</v>
      </c>
      <c r="J368" s="12">
        <v>10000</v>
      </c>
      <c r="K368" s="460">
        <v>10450</v>
      </c>
      <c r="L368" s="439">
        <v>10450</v>
      </c>
      <c r="M368" s="148">
        <v>10450</v>
      </c>
    </row>
    <row r="369" spans="1:13" ht="15">
      <c r="A369" s="196">
        <v>611000</v>
      </c>
      <c r="B369" s="115"/>
      <c r="C369" s="115" t="s">
        <v>446</v>
      </c>
      <c r="D369" s="368">
        <v>44203</v>
      </c>
      <c r="E369" s="289" t="s">
        <v>474</v>
      </c>
      <c r="F369" s="173">
        <v>2502</v>
      </c>
      <c r="G369" s="173">
        <v>14051</v>
      </c>
      <c r="H369" s="95">
        <v>7500</v>
      </c>
      <c r="I369" s="88">
        <v>13500</v>
      </c>
      <c r="J369" s="88">
        <v>13500</v>
      </c>
      <c r="K369" s="608">
        <v>8500</v>
      </c>
      <c r="L369" s="449"/>
      <c r="M369" s="176"/>
    </row>
    <row r="370" spans="1:13" ht="15">
      <c r="A370" s="160">
        <v>62</v>
      </c>
      <c r="B370" s="92"/>
      <c r="C370" s="111"/>
      <c r="D370" s="273"/>
      <c r="E370" s="301" t="s">
        <v>475</v>
      </c>
      <c r="F370" s="175">
        <v>426</v>
      </c>
      <c r="G370" s="175">
        <f>SUM(G371:G377)</f>
        <v>4430</v>
      </c>
      <c r="H370" s="67">
        <v>2630</v>
      </c>
      <c r="I370" s="67">
        <v>4430</v>
      </c>
      <c r="J370" s="67">
        <v>4430</v>
      </c>
      <c r="K370" s="591">
        <f>SUM(K371:K377)</f>
        <v>2995</v>
      </c>
      <c r="L370" s="440"/>
      <c r="M370" s="167"/>
    </row>
    <row r="371" spans="1:15" ht="15">
      <c r="A371" s="134">
        <v>623000</v>
      </c>
      <c r="B371" s="47"/>
      <c r="C371" s="77" t="s">
        <v>473</v>
      </c>
      <c r="D371" s="279" t="s">
        <v>248</v>
      </c>
      <c r="E371" s="284" t="s">
        <v>67</v>
      </c>
      <c r="F371" s="144">
        <v>313</v>
      </c>
      <c r="G371" s="144">
        <v>1417</v>
      </c>
      <c r="H371" s="48">
        <v>750</v>
      </c>
      <c r="I371" s="48">
        <v>1250</v>
      </c>
      <c r="J371" s="48">
        <v>1250</v>
      </c>
      <c r="K371" s="540">
        <v>850</v>
      </c>
      <c r="L371" s="600"/>
      <c r="M371" s="603"/>
      <c r="O371" s="150"/>
    </row>
    <row r="372" spans="1:15" ht="15">
      <c r="A372" s="136">
        <v>625001</v>
      </c>
      <c r="B372" s="9"/>
      <c r="C372" s="13" t="s">
        <v>446</v>
      </c>
      <c r="D372" s="271" t="s">
        <v>248</v>
      </c>
      <c r="E372" s="245" t="s">
        <v>68</v>
      </c>
      <c r="F372" s="137">
        <v>113</v>
      </c>
      <c r="G372" s="137">
        <v>198</v>
      </c>
      <c r="H372" s="45">
        <v>105</v>
      </c>
      <c r="I372" s="45">
        <v>405</v>
      </c>
      <c r="J372" s="45">
        <v>405</v>
      </c>
      <c r="K372" s="396">
        <v>120</v>
      </c>
      <c r="L372" s="604"/>
      <c r="M372" s="607"/>
      <c r="O372" s="150"/>
    </row>
    <row r="373" spans="1:15" ht="15">
      <c r="A373" s="136">
        <v>625002</v>
      </c>
      <c r="B373" s="9"/>
      <c r="C373" s="13" t="s">
        <v>446</v>
      </c>
      <c r="D373" s="271" t="s">
        <v>248</v>
      </c>
      <c r="E373" s="245" t="s">
        <v>69</v>
      </c>
      <c r="F373" s="637"/>
      <c r="G373" s="137">
        <v>1467</v>
      </c>
      <c r="H373" s="45">
        <v>1050</v>
      </c>
      <c r="I373" s="45">
        <v>1550</v>
      </c>
      <c r="J373" s="45">
        <v>1550</v>
      </c>
      <c r="K373" s="396">
        <v>1200</v>
      </c>
      <c r="L373" s="604"/>
      <c r="M373" s="607"/>
      <c r="O373" s="150"/>
    </row>
    <row r="374" spans="1:13" ht="15">
      <c r="A374" s="136">
        <v>625003</v>
      </c>
      <c r="B374" s="9"/>
      <c r="C374" s="13" t="s">
        <v>473</v>
      </c>
      <c r="D374" s="271" t="s">
        <v>248</v>
      </c>
      <c r="E374" s="245" t="s">
        <v>70</v>
      </c>
      <c r="F374" s="637"/>
      <c r="G374" s="137">
        <v>132</v>
      </c>
      <c r="H374" s="45">
        <v>60</v>
      </c>
      <c r="I374" s="45">
        <v>120</v>
      </c>
      <c r="J374" s="45">
        <v>120</v>
      </c>
      <c r="K374" s="396">
        <v>70</v>
      </c>
      <c r="L374" s="604"/>
      <c r="M374" s="607"/>
    </row>
    <row r="375" spans="1:13" ht="15">
      <c r="A375" s="136">
        <v>625004</v>
      </c>
      <c r="B375" s="9"/>
      <c r="C375" s="13" t="s">
        <v>473</v>
      </c>
      <c r="D375" s="271" t="s">
        <v>248</v>
      </c>
      <c r="E375" s="245" t="s">
        <v>71</v>
      </c>
      <c r="F375" s="637"/>
      <c r="G375" s="137">
        <v>406</v>
      </c>
      <c r="H375" s="45">
        <v>230</v>
      </c>
      <c r="I375" s="45">
        <v>310</v>
      </c>
      <c r="J375" s="45">
        <v>310</v>
      </c>
      <c r="K375" s="396">
        <v>260</v>
      </c>
      <c r="L375" s="604"/>
      <c r="M375" s="607"/>
    </row>
    <row r="376" spans="1:13" ht="15">
      <c r="A376" s="136">
        <v>625005</v>
      </c>
      <c r="B376" s="9"/>
      <c r="C376" s="13" t="s">
        <v>446</v>
      </c>
      <c r="D376" s="271" t="s">
        <v>248</v>
      </c>
      <c r="E376" s="245" t="s">
        <v>72</v>
      </c>
      <c r="F376" s="637"/>
      <c r="G376" s="137">
        <v>137</v>
      </c>
      <c r="H376" s="45">
        <v>75</v>
      </c>
      <c r="I376" s="45">
        <v>135</v>
      </c>
      <c r="J376" s="45">
        <v>135</v>
      </c>
      <c r="K376" s="396">
        <v>85</v>
      </c>
      <c r="L376" s="604"/>
      <c r="M376" s="607"/>
    </row>
    <row r="377" spans="1:13" ht="15">
      <c r="A377" s="142">
        <v>625007</v>
      </c>
      <c r="B377" s="11"/>
      <c r="C377" s="163" t="s">
        <v>473</v>
      </c>
      <c r="D377" s="272" t="s">
        <v>248</v>
      </c>
      <c r="E377" s="280" t="s">
        <v>73</v>
      </c>
      <c r="F377" s="146"/>
      <c r="G377" s="146">
        <v>673</v>
      </c>
      <c r="H377" s="35">
        <v>360</v>
      </c>
      <c r="I377" s="12">
        <v>660</v>
      </c>
      <c r="J377" s="12">
        <v>660</v>
      </c>
      <c r="K377" s="460">
        <v>410</v>
      </c>
      <c r="L377" s="439"/>
      <c r="M377" s="148"/>
    </row>
    <row r="378" spans="1:16" ht="15">
      <c r="A378" s="155">
        <v>631</v>
      </c>
      <c r="B378" s="68"/>
      <c r="C378" s="345"/>
      <c r="D378" s="268"/>
      <c r="E378" s="282" t="s">
        <v>311</v>
      </c>
      <c r="F378" s="130"/>
      <c r="G378" s="130"/>
      <c r="H378" s="5">
        <v>50</v>
      </c>
      <c r="I378" s="4">
        <v>50</v>
      </c>
      <c r="J378" s="4">
        <v>50</v>
      </c>
      <c r="K378" s="532">
        <f>K379</f>
        <v>50</v>
      </c>
      <c r="L378" s="441">
        <f>L379</f>
        <v>50</v>
      </c>
      <c r="M378" s="133">
        <f>M379</f>
        <v>50</v>
      </c>
      <c r="P378" s="150"/>
    </row>
    <row r="379" spans="1:13" ht="15">
      <c r="A379" s="131">
        <v>631001</v>
      </c>
      <c r="B379" s="70"/>
      <c r="C379" s="101">
        <v>41</v>
      </c>
      <c r="D379" s="268" t="s">
        <v>248</v>
      </c>
      <c r="E379" s="291" t="s">
        <v>312</v>
      </c>
      <c r="F379" s="132"/>
      <c r="G379" s="132"/>
      <c r="H379" s="71">
        <v>50</v>
      </c>
      <c r="I379" s="72">
        <v>50</v>
      </c>
      <c r="J379" s="72">
        <v>50</v>
      </c>
      <c r="K379" s="479">
        <v>50</v>
      </c>
      <c r="L379" s="443">
        <v>50</v>
      </c>
      <c r="M379" s="180">
        <v>50</v>
      </c>
    </row>
    <row r="380" spans="1:13" ht="15">
      <c r="A380" s="155">
        <v>632</v>
      </c>
      <c r="B380" s="68"/>
      <c r="C380" s="76"/>
      <c r="D380" s="273"/>
      <c r="E380" s="282" t="s">
        <v>75</v>
      </c>
      <c r="F380" s="130">
        <f>SUM(F381:F386)</f>
        <v>22031</v>
      </c>
      <c r="G380" s="130">
        <f aca="true" t="shared" si="42" ref="G380:M380">SUM(G381:G386)</f>
        <v>33908</v>
      </c>
      <c r="H380" s="5">
        <f t="shared" si="42"/>
        <v>30020</v>
      </c>
      <c r="I380" s="4">
        <f t="shared" si="42"/>
        <v>37070</v>
      </c>
      <c r="J380" s="4">
        <f>SUM(J381:J386)</f>
        <v>37070</v>
      </c>
      <c r="K380" s="532">
        <f t="shared" si="42"/>
        <v>40620</v>
      </c>
      <c r="L380" s="441">
        <f t="shared" si="42"/>
        <v>40620</v>
      </c>
      <c r="M380" s="133">
        <f t="shared" si="42"/>
        <v>40620</v>
      </c>
    </row>
    <row r="381" spans="1:17" ht="15">
      <c r="A381" s="143">
        <v>632001</v>
      </c>
      <c r="B381" s="21">
        <v>1</v>
      </c>
      <c r="C381" s="337">
        <v>41</v>
      </c>
      <c r="D381" s="279" t="s">
        <v>248</v>
      </c>
      <c r="E381" s="283" t="s">
        <v>77</v>
      </c>
      <c r="F381" s="144">
        <v>4637</v>
      </c>
      <c r="G381" s="144">
        <v>11566</v>
      </c>
      <c r="H381" s="97">
        <v>7500</v>
      </c>
      <c r="I381" s="81">
        <v>12500</v>
      </c>
      <c r="J381" s="81">
        <v>12500</v>
      </c>
      <c r="K381" s="481">
        <v>12500</v>
      </c>
      <c r="L381" s="404">
        <v>12500</v>
      </c>
      <c r="M381" s="305">
        <v>12500</v>
      </c>
      <c r="Q381" s="150"/>
    </row>
    <row r="382" spans="1:13" ht="12" customHeight="1">
      <c r="A382" s="136">
        <v>632001</v>
      </c>
      <c r="B382" s="9">
        <v>3</v>
      </c>
      <c r="C382" s="77">
        <v>41</v>
      </c>
      <c r="D382" s="271" t="s">
        <v>248</v>
      </c>
      <c r="E382" s="245" t="s">
        <v>171</v>
      </c>
      <c r="F382" s="137">
        <v>15370</v>
      </c>
      <c r="G382" s="137">
        <v>20774</v>
      </c>
      <c r="H382" s="49">
        <v>20000</v>
      </c>
      <c r="I382" s="23">
        <v>20000</v>
      </c>
      <c r="J382" s="23">
        <v>20000</v>
      </c>
      <c r="K382" s="396">
        <v>25000</v>
      </c>
      <c r="L382" s="446">
        <v>25000</v>
      </c>
      <c r="M382" s="171">
        <v>25000</v>
      </c>
    </row>
    <row r="383" spans="1:13" ht="12" customHeight="1">
      <c r="A383" s="136">
        <v>632001</v>
      </c>
      <c r="B383" s="9">
        <v>3</v>
      </c>
      <c r="C383" s="77" t="s">
        <v>435</v>
      </c>
      <c r="D383" s="271" t="s">
        <v>248</v>
      </c>
      <c r="E383" s="245" t="s">
        <v>504</v>
      </c>
      <c r="F383" s="135"/>
      <c r="G383" s="135"/>
      <c r="H383" s="49"/>
      <c r="I383" s="23">
        <v>1950</v>
      </c>
      <c r="J383" s="23">
        <v>1950</v>
      </c>
      <c r="K383" s="396"/>
      <c r="L383" s="446"/>
      <c r="M383" s="171"/>
    </row>
    <row r="384" spans="1:13" ht="14.25" customHeight="1">
      <c r="A384" s="136">
        <v>632002</v>
      </c>
      <c r="B384" s="9"/>
      <c r="C384" s="13">
        <v>41</v>
      </c>
      <c r="D384" s="271" t="s">
        <v>248</v>
      </c>
      <c r="E384" s="245" t="s">
        <v>249</v>
      </c>
      <c r="F384" s="135">
        <v>1910</v>
      </c>
      <c r="G384" s="135">
        <v>967</v>
      </c>
      <c r="H384" s="45">
        <v>2000</v>
      </c>
      <c r="I384" s="8">
        <v>2000</v>
      </c>
      <c r="J384" s="8">
        <v>2000</v>
      </c>
      <c r="K384" s="396">
        <v>2000</v>
      </c>
      <c r="L384" s="405">
        <v>2000</v>
      </c>
      <c r="M384" s="168">
        <v>2000</v>
      </c>
    </row>
    <row r="385" spans="1:13" ht="14.25" customHeight="1">
      <c r="A385" s="136">
        <v>632003</v>
      </c>
      <c r="B385" s="9">
        <v>2</v>
      </c>
      <c r="C385" s="13">
        <v>41</v>
      </c>
      <c r="D385" s="269" t="s">
        <v>248</v>
      </c>
      <c r="E385" s="245" t="s">
        <v>250</v>
      </c>
      <c r="F385" s="137">
        <v>4</v>
      </c>
      <c r="G385" s="137">
        <v>13</v>
      </c>
      <c r="H385" s="45">
        <v>20</v>
      </c>
      <c r="I385" s="8">
        <v>20</v>
      </c>
      <c r="J385" s="8">
        <v>20</v>
      </c>
      <c r="K385" s="396">
        <v>20</v>
      </c>
      <c r="L385" s="405">
        <v>20</v>
      </c>
      <c r="M385" s="168">
        <v>20</v>
      </c>
    </row>
    <row r="386" spans="1:13" ht="12" customHeight="1">
      <c r="A386" s="138">
        <v>632003</v>
      </c>
      <c r="B386" s="46">
        <v>1</v>
      </c>
      <c r="C386" s="106">
        <v>41</v>
      </c>
      <c r="D386" s="272" t="s">
        <v>248</v>
      </c>
      <c r="E386" s="294" t="s">
        <v>511</v>
      </c>
      <c r="F386" s="139">
        <v>110</v>
      </c>
      <c r="G386" s="139">
        <v>588</v>
      </c>
      <c r="H386" s="74">
        <v>500</v>
      </c>
      <c r="I386" s="74">
        <v>600</v>
      </c>
      <c r="J386" s="74">
        <v>600</v>
      </c>
      <c r="K386" s="459">
        <v>1100</v>
      </c>
      <c r="L386" s="442">
        <v>1100</v>
      </c>
      <c r="M386" s="172">
        <v>1100</v>
      </c>
    </row>
    <row r="387" spans="1:13" ht="15">
      <c r="A387" s="155">
        <v>633</v>
      </c>
      <c r="B387" s="68"/>
      <c r="C387" s="346"/>
      <c r="D387" s="269"/>
      <c r="E387" s="301" t="s">
        <v>81</v>
      </c>
      <c r="F387" s="177">
        <f>SUM(F388:F409)</f>
        <v>12656</v>
      </c>
      <c r="G387" s="177">
        <f aca="true" t="shared" si="43" ref="G387:M387">SUM(G388:G409)</f>
        <v>21018</v>
      </c>
      <c r="H387" s="5">
        <f t="shared" si="43"/>
        <v>11690</v>
      </c>
      <c r="I387" s="4">
        <f t="shared" si="43"/>
        <v>18145</v>
      </c>
      <c r="J387" s="4">
        <f t="shared" si="43"/>
        <v>18145</v>
      </c>
      <c r="K387" s="532">
        <f t="shared" si="43"/>
        <v>23290</v>
      </c>
      <c r="L387" s="441">
        <f t="shared" si="43"/>
        <v>23290</v>
      </c>
      <c r="M387" s="133">
        <f t="shared" si="43"/>
        <v>23590</v>
      </c>
    </row>
    <row r="388" spans="1:13" ht="15">
      <c r="A388" s="143">
        <v>633001</v>
      </c>
      <c r="B388" s="21">
        <v>16</v>
      </c>
      <c r="C388" s="337">
        <v>41</v>
      </c>
      <c r="D388" s="278" t="s">
        <v>248</v>
      </c>
      <c r="E388" s="283" t="s">
        <v>251</v>
      </c>
      <c r="F388" s="144">
        <v>813</v>
      </c>
      <c r="G388" s="144">
        <v>5421</v>
      </c>
      <c r="H388" s="48"/>
      <c r="I388" s="20"/>
      <c r="J388" s="20"/>
      <c r="K388" s="540"/>
      <c r="L388" s="404"/>
      <c r="M388" s="178"/>
    </row>
    <row r="389" spans="1:13" ht="15">
      <c r="A389" s="134">
        <v>633002</v>
      </c>
      <c r="B389" s="7"/>
      <c r="C389" s="165">
        <v>41</v>
      </c>
      <c r="D389" s="269" t="s">
        <v>248</v>
      </c>
      <c r="E389" s="304" t="s">
        <v>381</v>
      </c>
      <c r="F389" s="135">
        <v>931</v>
      </c>
      <c r="G389" s="135">
        <v>315</v>
      </c>
      <c r="H389" s="80"/>
      <c r="I389" s="6"/>
      <c r="J389" s="6"/>
      <c r="K389" s="476"/>
      <c r="L389" s="444"/>
      <c r="M389" s="183"/>
    </row>
    <row r="390" spans="1:13" ht="14.25" customHeight="1">
      <c r="A390" s="134">
        <v>633004</v>
      </c>
      <c r="B390" s="7">
        <v>2</v>
      </c>
      <c r="C390" s="13">
        <v>41</v>
      </c>
      <c r="D390" s="271" t="s">
        <v>248</v>
      </c>
      <c r="E390" s="245" t="s">
        <v>252</v>
      </c>
      <c r="F390" s="137">
        <v>193</v>
      </c>
      <c r="G390" s="137">
        <v>133</v>
      </c>
      <c r="H390" s="45">
        <v>200</v>
      </c>
      <c r="I390" s="8">
        <v>200</v>
      </c>
      <c r="J390" s="8">
        <v>200</v>
      </c>
      <c r="K390" s="396">
        <v>200</v>
      </c>
      <c r="L390" s="405">
        <v>200</v>
      </c>
      <c r="M390" s="168">
        <v>200</v>
      </c>
    </row>
    <row r="391" spans="1:13" ht="15">
      <c r="A391" s="134">
        <v>633004</v>
      </c>
      <c r="B391" s="7">
        <v>3</v>
      </c>
      <c r="C391" s="77">
        <v>41</v>
      </c>
      <c r="D391" s="271" t="s">
        <v>248</v>
      </c>
      <c r="E391" s="245" t="s">
        <v>253</v>
      </c>
      <c r="F391" s="137"/>
      <c r="G391" s="137">
        <v>206</v>
      </c>
      <c r="H391" s="45">
        <v>150</v>
      </c>
      <c r="I391" s="8">
        <v>150</v>
      </c>
      <c r="J391" s="8">
        <v>150</v>
      </c>
      <c r="K391" s="396">
        <v>150</v>
      </c>
      <c r="L391" s="405">
        <v>150</v>
      </c>
      <c r="M391" s="168">
        <v>100</v>
      </c>
    </row>
    <row r="392" spans="1:13" ht="15">
      <c r="A392" s="136">
        <v>633006</v>
      </c>
      <c r="B392" s="9">
        <v>1</v>
      </c>
      <c r="C392" s="13">
        <v>41</v>
      </c>
      <c r="D392" s="271" t="s">
        <v>248</v>
      </c>
      <c r="E392" s="245" t="s">
        <v>254</v>
      </c>
      <c r="F392" s="137">
        <v>964</v>
      </c>
      <c r="G392" s="137">
        <v>681</v>
      </c>
      <c r="H392" s="45">
        <v>500</v>
      </c>
      <c r="I392" s="8">
        <v>250</v>
      </c>
      <c r="J392" s="8">
        <v>250</v>
      </c>
      <c r="K392" s="396">
        <v>500</v>
      </c>
      <c r="L392" s="405">
        <v>500</v>
      </c>
      <c r="M392" s="168">
        <v>500</v>
      </c>
    </row>
    <row r="393" spans="1:13" ht="15">
      <c r="A393" s="136">
        <v>633006</v>
      </c>
      <c r="B393" s="9">
        <v>2</v>
      </c>
      <c r="C393" s="13">
        <v>41</v>
      </c>
      <c r="D393" s="271" t="s">
        <v>248</v>
      </c>
      <c r="E393" s="245" t="s">
        <v>87</v>
      </c>
      <c r="F393" s="137"/>
      <c r="G393" s="137"/>
      <c r="H393" s="45">
        <v>30</v>
      </c>
      <c r="I393" s="8">
        <v>50</v>
      </c>
      <c r="J393" s="8">
        <v>50</v>
      </c>
      <c r="K393" s="396">
        <v>30</v>
      </c>
      <c r="L393" s="405">
        <v>30</v>
      </c>
      <c r="M393" s="168">
        <v>30</v>
      </c>
    </row>
    <row r="394" spans="1:13" ht="15">
      <c r="A394" s="136">
        <v>633006</v>
      </c>
      <c r="B394" s="9">
        <v>3</v>
      </c>
      <c r="C394" s="13">
        <v>41</v>
      </c>
      <c r="D394" s="271" t="s">
        <v>248</v>
      </c>
      <c r="E394" s="245" t="s">
        <v>328</v>
      </c>
      <c r="F394" s="137">
        <v>833</v>
      </c>
      <c r="G394" s="137">
        <v>1647</v>
      </c>
      <c r="H394" s="45">
        <v>500</v>
      </c>
      <c r="I394" s="8">
        <v>1000</v>
      </c>
      <c r="J394" s="8">
        <v>1000</v>
      </c>
      <c r="K394" s="396">
        <v>800</v>
      </c>
      <c r="L394" s="405">
        <v>800</v>
      </c>
      <c r="M394" s="168">
        <v>800</v>
      </c>
    </row>
    <row r="395" spans="1:13" ht="15">
      <c r="A395" s="136">
        <v>633006</v>
      </c>
      <c r="B395" s="9">
        <v>4</v>
      </c>
      <c r="C395" s="13">
        <v>41</v>
      </c>
      <c r="D395" s="271" t="s">
        <v>248</v>
      </c>
      <c r="E395" s="245" t="s">
        <v>89</v>
      </c>
      <c r="F395" s="137">
        <v>68</v>
      </c>
      <c r="G395" s="137">
        <v>98</v>
      </c>
      <c r="H395" s="45">
        <v>100</v>
      </c>
      <c r="I395" s="8">
        <v>200</v>
      </c>
      <c r="J395" s="8">
        <v>200</v>
      </c>
      <c r="K395" s="396">
        <v>100</v>
      </c>
      <c r="L395" s="405">
        <v>100</v>
      </c>
      <c r="M395" s="168">
        <v>100</v>
      </c>
    </row>
    <row r="396" spans="1:13" ht="15">
      <c r="A396" s="136">
        <v>633006</v>
      </c>
      <c r="B396" s="9">
        <v>5</v>
      </c>
      <c r="C396" s="13">
        <v>41</v>
      </c>
      <c r="D396" s="271" t="s">
        <v>248</v>
      </c>
      <c r="E396" s="245" t="s">
        <v>90</v>
      </c>
      <c r="F396" s="137">
        <v>52</v>
      </c>
      <c r="G396" s="137"/>
      <c r="H396" s="45">
        <v>50</v>
      </c>
      <c r="I396" s="8">
        <v>50</v>
      </c>
      <c r="J396" s="8">
        <v>50</v>
      </c>
      <c r="K396" s="396">
        <v>50</v>
      </c>
      <c r="L396" s="405">
        <v>50</v>
      </c>
      <c r="M396" s="187">
        <v>50</v>
      </c>
    </row>
    <row r="397" spans="1:13" ht="15">
      <c r="A397" s="136">
        <v>633006</v>
      </c>
      <c r="B397" s="9">
        <v>7</v>
      </c>
      <c r="C397" s="13">
        <v>41</v>
      </c>
      <c r="D397" s="271" t="s">
        <v>248</v>
      </c>
      <c r="E397" s="245" t="s">
        <v>256</v>
      </c>
      <c r="F397" s="137">
        <v>268</v>
      </c>
      <c r="G397" s="137">
        <v>941</v>
      </c>
      <c r="H397" s="45">
        <v>500</v>
      </c>
      <c r="I397" s="8">
        <v>1850</v>
      </c>
      <c r="J397" s="8">
        <v>1850</v>
      </c>
      <c r="K397" s="396">
        <v>1500</v>
      </c>
      <c r="L397" s="168">
        <v>1500</v>
      </c>
      <c r="M397" s="168">
        <v>1500</v>
      </c>
    </row>
    <row r="398" spans="1:13" ht="15">
      <c r="A398" s="136">
        <v>633006</v>
      </c>
      <c r="B398" s="9">
        <v>8</v>
      </c>
      <c r="C398" s="13">
        <v>41</v>
      </c>
      <c r="D398" s="271" t="s">
        <v>248</v>
      </c>
      <c r="E398" s="245" t="s">
        <v>323</v>
      </c>
      <c r="F398" s="137">
        <v>360</v>
      </c>
      <c r="G398" s="137"/>
      <c r="H398" s="45">
        <v>500</v>
      </c>
      <c r="I398" s="8">
        <v>500</v>
      </c>
      <c r="J398" s="8">
        <v>500</v>
      </c>
      <c r="K398" s="396">
        <v>500</v>
      </c>
      <c r="L398" s="168">
        <v>500</v>
      </c>
      <c r="M398" s="168">
        <v>500</v>
      </c>
    </row>
    <row r="399" spans="1:13" ht="15">
      <c r="A399" s="136">
        <v>633006</v>
      </c>
      <c r="B399" s="9">
        <v>9</v>
      </c>
      <c r="C399" s="13">
        <v>41</v>
      </c>
      <c r="D399" s="271" t="s">
        <v>248</v>
      </c>
      <c r="E399" s="245" t="s">
        <v>476</v>
      </c>
      <c r="F399" s="137"/>
      <c r="G399" s="137">
        <v>2176</v>
      </c>
      <c r="H399" s="45"/>
      <c r="I399" s="8"/>
      <c r="J399" s="8"/>
      <c r="K399" s="396"/>
      <c r="L399" s="168"/>
      <c r="M399" s="168"/>
    </row>
    <row r="400" spans="1:13" ht="15">
      <c r="A400" s="136">
        <v>633006</v>
      </c>
      <c r="B400" s="9">
        <v>10</v>
      </c>
      <c r="C400" s="13">
        <v>41</v>
      </c>
      <c r="D400" s="271" t="s">
        <v>248</v>
      </c>
      <c r="E400" s="245" t="s">
        <v>329</v>
      </c>
      <c r="F400" s="137">
        <v>448</v>
      </c>
      <c r="G400" s="137"/>
      <c r="H400" s="45">
        <v>500</v>
      </c>
      <c r="I400" s="8">
        <v>250</v>
      </c>
      <c r="J400" s="8">
        <v>250</v>
      </c>
      <c r="K400" s="396">
        <v>500</v>
      </c>
      <c r="L400" s="168">
        <v>500</v>
      </c>
      <c r="M400" s="168">
        <v>500</v>
      </c>
    </row>
    <row r="401" spans="1:13" ht="12.75" customHeight="1">
      <c r="A401" s="136">
        <v>633006</v>
      </c>
      <c r="B401" s="9">
        <v>11</v>
      </c>
      <c r="C401" s="13">
        <v>111</v>
      </c>
      <c r="D401" s="271" t="s">
        <v>248</v>
      </c>
      <c r="E401" s="245" t="s">
        <v>477</v>
      </c>
      <c r="F401" s="137">
        <v>604</v>
      </c>
      <c r="G401" s="137"/>
      <c r="H401" s="45">
        <v>500</v>
      </c>
      <c r="I401" s="8">
        <v>500</v>
      </c>
      <c r="J401" s="8">
        <v>500</v>
      </c>
      <c r="K401" s="396"/>
      <c r="L401" s="168"/>
      <c r="M401" s="168"/>
    </row>
    <row r="402" spans="1:19" ht="12" customHeight="1">
      <c r="A402" s="136">
        <v>633006</v>
      </c>
      <c r="B402" s="9">
        <v>1</v>
      </c>
      <c r="C402" s="13" t="s">
        <v>402</v>
      </c>
      <c r="D402" s="271" t="s">
        <v>248</v>
      </c>
      <c r="E402" s="245" t="s">
        <v>505</v>
      </c>
      <c r="F402" s="137">
        <v>322</v>
      </c>
      <c r="G402" s="137"/>
      <c r="H402" s="45"/>
      <c r="I402" s="8">
        <v>504</v>
      </c>
      <c r="J402" s="8">
        <v>504</v>
      </c>
      <c r="K402" s="396"/>
      <c r="L402" s="168"/>
      <c r="M402" s="168"/>
      <c r="S402" s="398"/>
    </row>
    <row r="403" spans="1:13" ht="14.25" customHeight="1">
      <c r="A403" s="136">
        <v>633009</v>
      </c>
      <c r="B403" s="9">
        <v>1</v>
      </c>
      <c r="C403" s="13">
        <v>111</v>
      </c>
      <c r="D403" s="271" t="s">
        <v>248</v>
      </c>
      <c r="E403" s="245" t="s">
        <v>257</v>
      </c>
      <c r="F403" s="137">
        <v>151</v>
      </c>
      <c r="G403" s="137">
        <v>400</v>
      </c>
      <c r="H403" s="45">
        <v>180</v>
      </c>
      <c r="I403" s="8">
        <v>180</v>
      </c>
      <c r="J403" s="8">
        <v>180</v>
      </c>
      <c r="K403" s="396">
        <v>180</v>
      </c>
      <c r="L403" s="168">
        <v>180</v>
      </c>
      <c r="M403" s="168">
        <v>180</v>
      </c>
    </row>
    <row r="404" spans="1:16" ht="16.5" customHeight="1">
      <c r="A404" s="136">
        <v>633009</v>
      </c>
      <c r="B404" s="9">
        <v>16</v>
      </c>
      <c r="C404" s="13">
        <v>111</v>
      </c>
      <c r="D404" s="271" t="s">
        <v>248</v>
      </c>
      <c r="E404" s="245" t="s">
        <v>258</v>
      </c>
      <c r="F404" s="137">
        <v>5708</v>
      </c>
      <c r="G404" s="137">
        <v>8993</v>
      </c>
      <c r="H404" s="45">
        <v>7000</v>
      </c>
      <c r="I404" s="8">
        <v>10881</v>
      </c>
      <c r="J404" s="8">
        <v>10881</v>
      </c>
      <c r="K404" s="396">
        <v>17000</v>
      </c>
      <c r="L404" s="168">
        <v>17000</v>
      </c>
      <c r="M404" s="168">
        <v>17000</v>
      </c>
      <c r="P404" s="150"/>
    </row>
    <row r="405" spans="1:16" ht="15">
      <c r="A405" s="161">
        <v>633009</v>
      </c>
      <c r="B405" s="82">
        <v>16</v>
      </c>
      <c r="C405" s="638" t="s">
        <v>402</v>
      </c>
      <c r="D405" s="270" t="s">
        <v>248</v>
      </c>
      <c r="E405" s="245" t="s">
        <v>258</v>
      </c>
      <c r="F405" s="137">
        <v>31</v>
      </c>
      <c r="G405" s="137">
        <v>7</v>
      </c>
      <c r="H405" s="49">
        <v>400</v>
      </c>
      <c r="I405" s="23">
        <v>1000</v>
      </c>
      <c r="J405" s="23">
        <v>1000</v>
      </c>
      <c r="K405" s="462">
        <v>1000</v>
      </c>
      <c r="L405" s="171">
        <v>1000</v>
      </c>
      <c r="M405" s="171">
        <v>1000</v>
      </c>
      <c r="P405" s="150"/>
    </row>
    <row r="406" spans="1:16" ht="15">
      <c r="A406" s="161">
        <v>633010</v>
      </c>
      <c r="B406" s="82">
        <v>16</v>
      </c>
      <c r="C406" s="241">
        <v>111</v>
      </c>
      <c r="D406" s="270" t="s">
        <v>248</v>
      </c>
      <c r="E406" s="321" t="s">
        <v>259</v>
      </c>
      <c r="F406" s="137">
        <v>374</v>
      </c>
      <c r="G406" s="137"/>
      <c r="H406" s="49">
        <v>300</v>
      </c>
      <c r="I406" s="23">
        <v>100</v>
      </c>
      <c r="J406" s="23">
        <v>100</v>
      </c>
      <c r="K406" s="462">
        <v>300</v>
      </c>
      <c r="L406" s="171">
        <v>300</v>
      </c>
      <c r="M406" s="171">
        <v>650</v>
      </c>
      <c r="P406" s="150"/>
    </row>
    <row r="407" spans="1:16" ht="13.5" customHeight="1">
      <c r="A407" s="161">
        <v>633010</v>
      </c>
      <c r="B407" s="75"/>
      <c r="C407" s="357">
        <v>111</v>
      </c>
      <c r="D407" s="270" t="s">
        <v>248</v>
      </c>
      <c r="E407" s="321" t="s">
        <v>398</v>
      </c>
      <c r="F407" s="137">
        <v>343</v>
      </c>
      <c r="G407" s="137"/>
      <c r="H407" s="49"/>
      <c r="I407" s="23">
        <v>200</v>
      </c>
      <c r="J407" s="23">
        <v>200</v>
      </c>
      <c r="K407" s="462">
        <v>200</v>
      </c>
      <c r="L407" s="171">
        <v>200</v>
      </c>
      <c r="M407" s="171">
        <v>200</v>
      </c>
      <c r="P407" s="150"/>
    </row>
    <row r="408" spans="1:13" ht="16.5" customHeight="1">
      <c r="A408" s="136">
        <v>633011</v>
      </c>
      <c r="B408" s="32"/>
      <c r="C408" s="78" t="s">
        <v>402</v>
      </c>
      <c r="D408" s="271" t="s">
        <v>248</v>
      </c>
      <c r="E408" s="245" t="s">
        <v>260</v>
      </c>
      <c r="F408" s="137">
        <v>193</v>
      </c>
      <c r="G408" s="137"/>
      <c r="H408" s="45">
        <v>200</v>
      </c>
      <c r="I408" s="8">
        <v>200</v>
      </c>
      <c r="J408" s="8">
        <v>200</v>
      </c>
      <c r="K408" s="396">
        <v>200</v>
      </c>
      <c r="L408" s="168">
        <v>200</v>
      </c>
      <c r="M408" s="438">
        <v>200</v>
      </c>
    </row>
    <row r="409" spans="1:16" ht="15">
      <c r="A409" s="136">
        <v>633015</v>
      </c>
      <c r="B409" s="32"/>
      <c r="C409" s="106">
        <v>41</v>
      </c>
      <c r="D409" s="272" t="s">
        <v>248</v>
      </c>
      <c r="E409" s="245" t="s">
        <v>261</v>
      </c>
      <c r="F409" s="137"/>
      <c r="G409" s="137"/>
      <c r="H409" s="45">
        <v>80</v>
      </c>
      <c r="I409" s="8">
        <v>80</v>
      </c>
      <c r="J409" s="8">
        <v>80</v>
      </c>
      <c r="K409" s="539">
        <v>80</v>
      </c>
      <c r="L409" s="168">
        <v>80</v>
      </c>
      <c r="M409" s="168">
        <v>80</v>
      </c>
      <c r="P409" s="150"/>
    </row>
    <row r="410" spans="1:13" ht="15">
      <c r="A410" s="155">
        <v>634</v>
      </c>
      <c r="B410" s="3"/>
      <c r="C410" s="344"/>
      <c r="D410" s="268"/>
      <c r="E410" s="282" t="s">
        <v>262</v>
      </c>
      <c r="F410" s="130"/>
      <c r="G410" s="130"/>
      <c r="H410" s="5">
        <v>10</v>
      </c>
      <c r="I410" s="4">
        <v>480</v>
      </c>
      <c r="J410" s="4">
        <v>480</v>
      </c>
      <c r="K410" s="532">
        <f>K411</f>
        <v>450</v>
      </c>
      <c r="L410" s="441">
        <f>L411</f>
        <v>450</v>
      </c>
      <c r="M410" s="133">
        <f>M411</f>
        <v>450</v>
      </c>
    </row>
    <row r="411" spans="1:13" ht="15">
      <c r="A411" s="131">
        <v>634005</v>
      </c>
      <c r="B411" s="69">
        <v>16</v>
      </c>
      <c r="C411" s="99">
        <v>111</v>
      </c>
      <c r="D411" s="273" t="s">
        <v>248</v>
      </c>
      <c r="E411" s="291" t="s">
        <v>263</v>
      </c>
      <c r="F411" s="132"/>
      <c r="G411" s="132"/>
      <c r="H411" s="71">
        <v>10</v>
      </c>
      <c r="I411" s="71">
        <v>480</v>
      </c>
      <c r="J411" s="71">
        <v>480</v>
      </c>
      <c r="K411" s="479">
        <v>450</v>
      </c>
      <c r="L411" s="443">
        <v>450</v>
      </c>
      <c r="M411" s="180">
        <v>450</v>
      </c>
    </row>
    <row r="412" spans="1:16" ht="15">
      <c r="A412" s="155">
        <v>635</v>
      </c>
      <c r="B412" s="3"/>
      <c r="C412" s="111"/>
      <c r="D412" s="273"/>
      <c r="E412" s="282" t="s">
        <v>112</v>
      </c>
      <c r="F412" s="130">
        <f aca="true" t="shared" si="44" ref="F412:L412">SUM(F413:F413)</f>
        <v>2266</v>
      </c>
      <c r="G412" s="130">
        <f t="shared" si="44"/>
        <v>2044</v>
      </c>
      <c r="H412" s="5">
        <f t="shared" si="44"/>
        <v>3390</v>
      </c>
      <c r="I412" s="5">
        <f t="shared" si="44"/>
        <v>6760</v>
      </c>
      <c r="J412" s="5">
        <f t="shared" si="44"/>
        <v>6760</v>
      </c>
      <c r="K412" s="532">
        <f t="shared" si="44"/>
        <v>4000</v>
      </c>
      <c r="L412" s="441">
        <f t="shared" si="44"/>
        <v>5000</v>
      </c>
      <c r="M412" s="133">
        <f>M413</f>
        <v>5000</v>
      </c>
      <c r="P412" s="150"/>
    </row>
    <row r="413" spans="1:16" ht="15">
      <c r="A413" s="138">
        <v>635006</v>
      </c>
      <c r="B413" s="11">
        <v>3</v>
      </c>
      <c r="C413" s="163">
        <v>41</v>
      </c>
      <c r="D413" s="268" t="s">
        <v>248</v>
      </c>
      <c r="E413" s="280" t="s">
        <v>264</v>
      </c>
      <c r="F413" s="139">
        <v>2266</v>
      </c>
      <c r="G413" s="139">
        <v>2044</v>
      </c>
      <c r="H413" s="74">
        <v>3390</v>
      </c>
      <c r="I413" s="10">
        <v>6760</v>
      </c>
      <c r="J413" s="10">
        <v>6760</v>
      </c>
      <c r="K413" s="459">
        <v>4000</v>
      </c>
      <c r="L413" s="442">
        <v>5000</v>
      </c>
      <c r="M413" s="183">
        <v>5000</v>
      </c>
      <c r="P413" s="150"/>
    </row>
    <row r="414" spans="1:16" ht="15">
      <c r="A414" s="155">
        <v>637</v>
      </c>
      <c r="B414" s="3"/>
      <c r="C414" s="116"/>
      <c r="D414" s="290"/>
      <c r="E414" s="374" t="s">
        <v>121</v>
      </c>
      <c r="F414" s="130">
        <f>SUM(F415:F424)</f>
        <v>4794</v>
      </c>
      <c r="G414" s="130">
        <f>SUM(G415:G425)</f>
        <v>7795</v>
      </c>
      <c r="H414" s="5">
        <f aca="true" t="shared" si="45" ref="H414:M414">SUM(H415:H424)</f>
        <v>8470</v>
      </c>
      <c r="I414" s="4">
        <f t="shared" si="45"/>
        <v>9570</v>
      </c>
      <c r="J414" s="4">
        <f t="shared" si="45"/>
        <v>9570</v>
      </c>
      <c r="K414" s="532">
        <f t="shared" si="45"/>
        <v>12100</v>
      </c>
      <c r="L414" s="441">
        <f t="shared" si="45"/>
        <v>12100</v>
      </c>
      <c r="M414" s="133">
        <f t="shared" si="45"/>
        <v>12100</v>
      </c>
      <c r="P414" s="150"/>
    </row>
    <row r="415" spans="1:13" ht="15">
      <c r="A415" s="134">
        <v>637002</v>
      </c>
      <c r="B415" s="7"/>
      <c r="C415" s="337">
        <v>111</v>
      </c>
      <c r="D415" s="278" t="s">
        <v>248</v>
      </c>
      <c r="E415" s="283" t="s">
        <v>265</v>
      </c>
      <c r="F415" s="135">
        <v>240</v>
      </c>
      <c r="G415" s="135">
        <v>540</v>
      </c>
      <c r="H415" s="48">
        <v>900</v>
      </c>
      <c r="I415" s="20">
        <v>900</v>
      </c>
      <c r="J415" s="20">
        <v>900</v>
      </c>
      <c r="K415" s="540">
        <v>1000</v>
      </c>
      <c r="L415" s="404">
        <v>1000</v>
      </c>
      <c r="M415" s="178">
        <v>1000</v>
      </c>
    </row>
    <row r="416" spans="1:13" ht="15">
      <c r="A416" s="134">
        <v>637001</v>
      </c>
      <c r="B416" s="7"/>
      <c r="C416" s="346">
        <v>41</v>
      </c>
      <c r="D416" s="271" t="s">
        <v>248</v>
      </c>
      <c r="E416" s="284" t="s">
        <v>266</v>
      </c>
      <c r="F416" s="135"/>
      <c r="G416" s="135">
        <v>148</v>
      </c>
      <c r="H416" s="45">
        <v>20</v>
      </c>
      <c r="I416" s="8">
        <v>420</v>
      </c>
      <c r="J416" s="8">
        <v>420</v>
      </c>
      <c r="K416" s="396">
        <v>200</v>
      </c>
      <c r="L416" s="396">
        <v>200</v>
      </c>
      <c r="M416" s="452">
        <v>200</v>
      </c>
    </row>
    <row r="417" spans="1:13" ht="15">
      <c r="A417" s="136">
        <v>637004</v>
      </c>
      <c r="B417" s="9">
        <v>1</v>
      </c>
      <c r="C417" s="165">
        <v>41</v>
      </c>
      <c r="D417" s="270" t="s">
        <v>248</v>
      </c>
      <c r="E417" s="257" t="s">
        <v>267</v>
      </c>
      <c r="F417" s="135"/>
      <c r="G417" s="135"/>
      <c r="H417" s="80">
        <v>400</v>
      </c>
      <c r="I417" s="6">
        <v>400</v>
      </c>
      <c r="J417" s="6">
        <v>400</v>
      </c>
      <c r="K417" s="476">
        <v>400</v>
      </c>
      <c r="L417" s="444">
        <v>400</v>
      </c>
      <c r="M417" s="183">
        <v>400</v>
      </c>
    </row>
    <row r="418" spans="1:15" ht="15">
      <c r="A418" s="136">
        <v>637004</v>
      </c>
      <c r="B418" s="9">
        <v>3</v>
      </c>
      <c r="C418" s="78">
        <v>41</v>
      </c>
      <c r="D418" s="271" t="s">
        <v>248</v>
      </c>
      <c r="E418" s="257" t="s">
        <v>391</v>
      </c>
      <c r="F418" s="135"/>
      <c r="G418" s="135"/>
      <c r="H418" s="35">
        <v>1100</v>
      </c>
      <c r="I418" s="12">
        <v>1700</v>
      </c>
      <c r="J418" s="12">
        <v>1700</v>
      </c>
      <c r="K418" s="462">
        <v>1700</v>
      </c>
      <c r="L418" s="446">
        <v>1700</v>
      </c>
      <c r="M418" s="148">
        <v>1700</v>
      </c>
      <c r="N418" s="150"/>
      <c r="O418" s="150"/>
    </row>
    <row r="419" spans="1:13" ht="15">
      <c r="A419" s="136">
        <v>637004</v>
      </c>
      <c r="B419" s="9">
        <v>5</v>
      </c>
      <c r="C419" s="78">
        <v>41</v>
      </c>
      <c r="D419" s="271" t="s">
        <v>137</v>
      </c>
      <c r="E419" s="257" t="s">
        <v>125</v>
      </c>
      <c r="F419" s="137">
        <v>253</v>
      </c>
      <c r="G419" s="137">
        <v>84</v>
      </c>
      <c r="H419" s="49">
        <v>900</v>
      </c>
      <c r="I419" s="23">
        <v>900</v>
      </c>
      <c r="J419" s="23">
        <v>900</v>
      </c>
      <c r="K419" s="462">
        <v>900</v>
      </c>
      <c r="L419" s="446">
        <v>900</v>
      </c>
      <c r="M419" s="171">
        <v>900</v>
      </c>
    </row>
    <row r="420" spans="1:19" ht="15">
      <c r="A420" s="136">
        <v>637004</v>
      </c>
      <c r="B420" s="9">
        <v>10</v>
      </c>
      <c r="C420" s="78">
        <v>41</v>
      </c>
      <c r="D420" s="271" t="s">
        <v>248</v>
      </c>
      <c r="E420" s="257" t="s">
        <v>478</v>
      </c>
      <c r="F420" s="137"/>
      <c r="G420" s="137">
        <v>1680</v>
      </c>
      <c r="H420" s="49"/>
      <c r="I420" s="23"/>
      <c r="J420" s="23"/>
      <c r="K420" s="462"/>
      <c r="L420" s="446"/>
      <c r="M420" s="171"/>
      <c r="O420" s="150"/>
      <c r="P420" s="150"/>
      <c r="Q420" s="150"/>
      <c r="R420" s="150"/>
      <c r="S420" s="150"/>
    </row>
    <row r="421" spans="1:18" ht="15">
      <c r="A421" s="136">
        <v>637006</v>
      </c>
      <c r="B421" s="9"/>
      <c r="C421" s="78">
        <v>41</v>
      </c>
      <c r="D421" s="271" t="s">
        <v>248</v>
      </c>
      <c r="E421" s="257" t="s">
        <v>356</v>
      </c>
      <c r="F421" s="137">
        <v>30</v>
      </c>
      <c r="G421" s="137"/>
      <c r="H421" s="49"/>
      <c r="I421" s="23"/>
      <c r="J421" s="23"/>
      <c r="K421" s="462"/>
      <c r="L421" s="446"/>
      <c r="M421" s="171"/>
      <c r="O421" s="150"/>
      <c r="P421" s="150"/>
      <c r="Q421" s="150"/>
      <c r="R421" s="150"/>
    </row>
    <row r="422" spans="1:13" ht="15">
      <c r="A422" s="136">
        <v>637014</v>
      </c>
      <c r="B422" s="9"/>
      <c r="C422" s="13">
        <v>41</v>
      </c>
      <c r="D422" s="271" t="s">
        <v>248</v>
      </c>
      <c r="E422" s="257" t="s">
        <v>136</v>
      </c>
      <c r="F422" s="137">
        <v>1980</v>
      </c>
      <c r="G422" s="137">
        <v>2294</v>
      </c>
      <c r="H422" s="49">
        <v>2000</v>
      </c>
      <c r="I422" s="23">
        <v>2000</v>
      </c>
      <c r="J422" s="23">
        <v>2000</v>
      </c>
      <c r="K422" s="462">
        <v>4000</v>
      </c>
      <c r="L422" s="462">
        <v>4000</v>
      </c>
      <c r="M422" s="698">
        <v>4000</v>
      </c>
    </row>
    <row r="423" spans="1:13" ht="15">
      <c r="A423" s="136">
        <v>637015</v>
      </c>
      <c r="B423" s="9"/>
      <c r="C423" s="13">
        <v>41</v>
      </c>
      <c r="D423" s="271" t="s">
        <v>248</v>
      </c>
      <c r="E423" s="245" t="s">
        <v>138</v>
      </c>
      <c r="F423" s="137">
        <v>399</v>
      </c>
      <c r="G423" s="137">
        <v>384</v>
      </c>
      <c r="H423" s="45">
        <v>350</v>
      </c>
      <c r="I423" s="8">
        <v>450</v>
      </c>
      <c r="J423" s="8">
        <v>450</v>
      </c>
      <c r="K423" s="396">
        <v>400</v>
      </c>
      <c r="L423" s="405">
        <v>400</v>
      </c>
      <c r="M423" s="168">
        <v>400</v>
      </c>
    </row>
    <row r="424" spans="1:13" ht="15">
      <c r="A424" s="136">
        <v>637016</v>
      </c>
      <c r="B424" s="9"/>
      <c r="C424" s="13">
        <v>41</v>
      </c>
      <c r="D424" s="271" t="s">
        <v>248</v>
      </c>
      <c r="E424" s="245" t="s">
        <v>139</v>
      </c>
      <c r="F424" s="137">
        <v>1892</v>
      </c>
      <c r="G424" s="137">
        <v>2248</v>
      </c>
      <c r="H424" s="45">
        <v>2800</v>
      </c>
      <c r="I424" s="8">
        <v>2800</v>
      </c>
      <c r="J424" s="137">
        <v>2800</v>
      </c>
      <c r="K424" s="396">
        <v>3500</v>
      </c>
      <c r="L424" s="405">
        <v>3500</v>
      </c>
      <c r="M424" s="168">
        <v>3500</v>
      </c>
    </row>
    <row r="425" spans="1:14" ht="15">
      <c r="A425" s="145">
        <v>637027</v>
      </c>
      <c r="B425" s="14"/>
      <c r="C425" s="165">
        <v>41</v>
      </c>
      <c r="D425" s="269" t="s">
        <v>248</v>
      </c>
      <c r="E425" s="294" t="s">
        <v>143</v>
      </c>
      <c r="F425" s="146"/>
      <c r="G425" s="146">
        <v>417</v>
      </c>
      <c r="H425" s="35"/>
      <c r="I425" s="12"/>
      <c r="J425" s="12"/>
      <c r="K425" s="460"/>
      <c r="L425" s="439"/>
      <c r="M425" s="148"/>
      <c r="N425" s="150"/>
    </row>
    <row r="426" spans="1:14" ht="15">
      <c r="A426" s="129">
        <v>642</v>
      </c>
      <c r="B426" s="3"/>
      <c r="C426" s="111"/>
      <c r="D426" s="273"/>
      <c r="E426" s="282" t="s">
        <v>241</v>
      </c>
      <c r="F426" s="130">
        <v>385</v>
      </c>
      <c r="G426" s="130">
        <v>385</v>
      </c>
      <c r="H426" s="5"/>
      <c r="I426" s="4"/>
      <c r="J426" s="4"/>
      <c r="K426" s="532">
        <v>6100</v>
      </c>
      <c r="L426" s="441"/>
      <c r="M426" s="133"/>
      <c r="N426" s="150"/>
    </row>
    <row r="427" spans="1:14" ht="15">
      <c r="A427" s="162">
        <v>642011</v>
      </c>
      <c r="B427" s="89"/>
      <c r="C427" s="348">
        <v>41</v>
      </c>
      <c r="D427" s="278" t="s">
        <v>248</v>
      </c>
      <c r="E427" s="283" t="s">
        <v>244</v>
      </c>
      <c r="F427" s="404">
        <v>385</v>
      </c>
      <c r="G427" s="404">
        <v>385</v>
      </c>
      <c r="H427" s="48"/>
      <c r="I427" s="20"/>
      <c r="J427" s="20"/>
      <c r="K427" s="540"/>
      <c r="L427" s="404"/>
      <c r="M427" s="148"/>
      <c r="N427" s="150"/>
    </row>
    <row r="428" spans="1:14" ht="15">
      <c r="A428" s="142">
        <v>642013</v>
      </c>
      <c r="B428" s="31"/>
      <c r="C428" s="106">
        <v>41</v>
      </c>
      <c r="D428" s="268" t="s">
        <v>63</v>
      </c>
      <c r="E428" s="40" t="s">
        <v>146</v>
      </c>
      <c r="F428" s="148"/>
      <c r="G428" s="148"/>
      <c r="H428" s="142"/>
      <c r="I428" s="12"/>
      <c r="J428" s="12"/>
      <c r="K428" s="539">
        <v>6100</v>
      </c>
      <c r="L428" s="439"/>
      <c r="M428" s="446"/>
      <c r="N428" s="151"/>
    </row>
    <row r="429" spans="1:13" ht="15.75" thickBot="1">
      <c r="A429" s="158"/>
      <c r="B429" s="83"/>
      <c r="C429" s="350"/>
      <c r="D429" s="292"/>
      <c r="E429" s="295"/>
      <c r="F429" s="702"/>
      <c r="G429" s="702"/>
      <c r="H429" s="103"/>
      <c r="I429" s="109"/>
      <c r="J429" s="109"/>
      <c r="K429" s="634"/>
      <c r="L429" s="463"/>
      <c r="M429" s="468"/>
    </row>
    <row r="430" spans="1:20" ht="15.75" thickBot="1">
      <c r="A430" s="149" t="s">
        <v>338</v>
      </c>
      <c r="B430" s="16"/>
      <c r="C430" s="343"/>
      <c r="D430" s="267"/>
      <c r="E430" s="52" t="s">
        <v>304</v>
      </c>
      <c r="F430" s="17">
        <f aca="true" t="shared" si="46" ref="F430:M430">F431+F432+F441+F451+F454+F460</f>
        <v>67362</v>
      </c>
      <c r="G430" s="17">
        <f t="shared" si="46"/>
        <v>70600</v>
      </c>
      <c r="H430" s="64">
        <f t="shared" si="46"/>
        <v>76415</v>
      </c>
      <c r="I430" s="64">
        <f t="shared" si="46"/>
        <v>83460</v>
      </c>
      <c r="J430" s="64">
        <f t="shared" si="46"/>
        <v>83460</v>
      </c>
      <c r="K430" s="538">
        <f t="shared" si="46"/>
        <v>91825</v>
      </c>
      <c r="L430" s="28">
        <f t="shared" si="46"/>
        <v>91825</v>
      </c>
      <c r="M430" s="53">
        <f t="shared" si="46"/>
        <v>91825</v>
      </c>
      <c r="Q430" s="150"/>
      <c r="R430" s="150"/>
      <c r="S430" s="150"/>
      <c r="T430" s="150"/>
    </row>
    <row r="431" spans="1:16" ht="15">
      <c r="A431" s="160">
        <v>611000</v>
      </c>
      <c r="B431" s="66"/>
      <c r="C431" s="344"/>
      <c r="D431" s="268" t="s">
        <v>268</v>
      </c>
      <c r="E431" s="301" t="s">
        <v>64</v>
      </c>
      <c r="F431" s="175">
        <v>29606</v>
      </c>
      <c r="G431" s="175">
        <v>30094</v>
      </c>
      <c r="H431" s="67">
        <v>35800</v>
      </c>
      <c r="I431" s="65">
        <v>35800</v>
      </c>
      <c r="J431" s="65">
        <v>35800</v>
      </c>
      <c r="K431" s="591">
        <v>36500</v>
      </c>
      <c r="L431" s="440">
        <v>36500</v>
      </c>
      <c r="M431" s="167">
        <v>36500</v>
      </c>
      <c r="P431" s="150"/>
    </row>
    <row r="432" spans="1:16" ht="15">
      <c r="A432" s="155">
        <v>62</v>
      </c>
      <c r="B432" s="3"/>
      <c r="C432" s="111"/>
      <c r="D432" s="273"/>
      <c r="E432" s="282" t="s">
        <v>65</v>
      </c>
      <c r="F432" s="130">
        <f>SUM(F433:F440)</f>
        <v>10198</v>
      </c>
      <c r="G432" s="130">
        <f aca="true" t="shared" si="47" ref="G432:M432">SUM(G433:G440)</f>
        <v>10327</v>
      </c>
      <c r="H432" s="5">
        <f t="shared" si="47"/>
        <v>12670</v>
      </c>
      <c r="I432" s="5">
        <f t="shared" si="47"/>
        <v>12670</v>
      </c>
      <c r="J432" s="5">
        <f>SUM(J433:J440)</f>
        <v>12670</v>
      </c>
      <c r="K432" s="532">
        <f t="shared" si="47"/>
        <v>16540</v>
      </c>
      <c r="L432" s="441">
        <f t="shared" si="47"/>
        <v>16540</v>
      </c>
      <c r="M432" s="133">
        <f t="shared" si="47"/>
        <v>16540</v>
      </c>
      <c r="P432" s="150"/>
    </row>
    <row r="433" spans="1:13" ht="15">
      <c r="A433" s="143">
        <v>621000</v>
      </c>
      <c r="B433" s="21"/>
      <c r="C433" s="337">
        <v>41</v>
      </c>
      <c r="D433" s="278" t="s">
        <v>268</v>
      </c>
      <c r="E433" s="276" t="s">
        <v>66</v>
      </c>
      <c r="F433" s="144">
        <v>1413</v>
      </c>
      <c r="G433" s="144">
        <v>1412</v>
      </c>
      <c r="H433" s="97">
        <v>1790</v>
      </c>
      <c r="I433" s="81">
        <v>1790</v>
      </c>
      <c r="J433" s="81">
        <v>1790</v>
      </c>
      <c r="K433" s="481">
        <v>3650</v>
      </c>
      <c r="L433" s="455">
        <v>3650</v>
      </c>
      <c r="M433" s="305">
        <v>3650</v>
      </c>
    </row>
    <row r="434" spans="1:13" ht="15">
      <c r="A434" s="134">
        <v>623000</v>
      </c>
      <c r="B434" s="7"/>
      <c r="C434" s="165">
        <v>41</v>
      </c>
      <c r="D434" s="270" t="s">
        <v>268</v>
      </c>
      <c r="E434" s="245" t="s">
        <v>67</v>
      </c>
      <c r="F434" s="137">
        <v>1352</v>
      </c>
      <c r="G434" s="137">
        <v>1575</v>
      </c>
      <c r="H434" s="49">
        <v>1790</v>
      </c>
      <c r="I434" s="23">
        <v>1790</v>
      </c>
      <c r="J434" s="23">
        <v>1790</v>
      </c>
      <c r="K434" s="462">
        <v>3650</v>
      </c>
      <c r="L434" s="446">
        <v>3650</v>
      </c>
      <c r="M434" s="171">
        <v>3650</v>
      </c>
    </row>
    <row r="435" spans="1:13" ht="15">
      <c r="A435" s="136">
        <v>625001</v>
      </c>
      <c r="B435" s="9"/>
      <c r="C435" s="13">
        <v>41</v>
      </c>
      <c r="D435" s="271" t="s">
        <v>268</v>
      </c>
      <c r="E435" s="245" t="s">
        <v>68</v>
      </c>
      <c r="F435" s="322">
        <v>416</v>
      </c>
      <c r="G435" s="322">
        <v>412</v>
      </c>
      <c r="H435" s="49">
        <v>510</v>
      </c>
      <c r="I435" s="23">
        <v>510</v>
      </c>
      <c r="J435" s="23">
        <v>510</v>
      </c>
      <c r="K435" s="462">
        <v>520</v>
      </c>
      <c r="L435" s="446">
        <v>520</v>
      </c>
      <c r="M435" s="171">
        <v>520</v>
      </c>
    </row>
    <row r="436" spans="1:13" ht="15">
      <c r="A436" s="134">
        <v>625002</v>
      </c>
      <c r="B436" s="7"/>
      <c r="C436" s="346">
        <v>41</v>
      </c>
      <c r="D436" s="279" t="s">
        <v>268</v>
      </c>
      <c r="E436" s="245" t="s">
        <v>69</v>
      </c>
      <c r="F436" s="137">
        <v>4172</v>
      </c>
      <c r="G436" s="137">
        <v>4122</v>
      </c>
      <c r="H436" s="45">
        <v>5100</v>
      </c>
      <c r="I436" s="8">
        <v>5100</v>
      </c>
      <c r="J436" s="8">
        <v>5100</v>
      </c>
      <c r="K436" s="396">
        <v>5200</v>
      </c>
      <c r="L436" s="405">
        <v>5200</v>
      </c>
      <c r="M436" s="168">
        <v>5200</v>
      </c>
    </row>
    <row r="437" spans="1:13" ht="15">
      <c r="A437" s="136">
        <v>625003</v>
      </c>
      <c r="B437" s="32"/>
      <c r="C437" s="357">
        <v>41</v>
      </c>
      <c r="D437" s="270" t="s">
        <v>268</v>
      </c>
      <c r="E437" s="245" t="s">
        <v>70</v>
      </c>
      <c r="F437" s="170">
        <v>238</v>
      </c>
      <c r="G437" s="170">
        <v>238</v>
      </c>
      <c r="H437" s="45">
        <v>290</v>
      </c>
      <c r="I437" s="8">
        <v>290</v>
      </c>
      <c r="J437" s="8">
        <v>290</v>
      </c>
      <c r="K437" s="396">
        <v>300</v>
      </c>
      <c r="L437" s="405">
        <v>300</v>
      </c>
      <c r="M437" s="168">
        <v>300</v>
      </c>
    </row>
    <row r="438" spans="1:13" ht="15">
      <c r="A438" s="136">
        <v>625004</v>
      </c>
      <c r="B438" s="32"/>
      <c r="C438" s="78">
        <v>41</v>
      </c>
      <c r="D438" s="271" t="s">
        <v>268</v>
      </c>
      <c r="E438" s="245" t="s">
        <v>71</v>
      </c>
      <c r="F438" s="137">
        <v>894</v>
      </c>
      <c r="G438" s="137">
        <v>884</v>
      </c>
      <c r="H438" s="45">
        <v>1080</v>
      </c>
      <c r="I438" s="8">
        <v>1080</v>
      </c>
      <c r="J438" s="8">
        <v>1080</v>
      </c>
      <c r="K438" s="396">
        <v>1100</v>
      </c>
      <c r="L438" s="405">
        <v>1100</v>
      </c>
      <c r="M438" s="168">
        <v>1100</v>
      </c>
    </row>
    <row r="439" spans="1:13" ht="14.25" customHeight="1">
      <c r="A439" s="134">
        <v>625005</v>
      </c>
      <c r="B439" s="47"/>
      <c r="C439" s="552">
        <v>41</v>
      </c>
      <c r="D439" s="269" t="s">
        <v>268</v>
      </c>
      <c r="E439" s="284" t="s">
        <v>72</v>
      </c>
      <c r="F439" s="146">
        <v>298</v>
      </c>
      <c r="G439" s="146">
        <v>285</v>
      </c>
      <c r="H439" s="35">
        <v>360</v>
      </c>
      <c r="I439" s="12">
        <v>360</v>
      </c>
      <c r="J439" s="12">
        <v>360</v>
      </c>
      <c r="K439" s="460">
        <v>370</v>
      </c>
      <c r="L439" s="439">
        <v>370</v>
      </c>
      <c r="M439" s="148">
        <v>370</v>
      </c>
    </row>
    <row r="440" spans="1:13" ht="14.25" customHeight="1">
      <c r="A440" s="142">
        <v>625007</v>
      </c>
      <c r="B440" s="31"/>
      <c r="C440" s="106">
        <v>41</v>
      </c>
      <c r="D440" s="272" t="s">
        <v>268</v>
      </c>
      <c r="E440" s="321" t="s">
        <v>73</v>
      </c>
      <c r="F440" s="169">
        <v>1415</v>
      </c>
      <c r="G440" s="169">
        <v>1399</v>
      </c>
      <c r="H440" s="275">
        <v>1750</v>
      </c>
      <c r="I440" s="22">
        <v>1750</v>
      </c>
      <c r="J440" s="22">
        <v>1750</v>
      </c>
      <c r="K440" s="539">
        <v>1750</v>
      </c>
      <c r="L440" s="445">
        <v>1750</v>
      </c>
      <c r="M440" s="340">
        <v>1750</v>
      </c>
    </row>
    <row r="441" spans="1:13" ht="18" customHeight="1">
      <c r="A441" s="129">
        <v>633</v>
      </c>
      <c r="B441" s="111"/>
      <c r="C441" s="111"/>
      <c r="D441" s="273"/>
      <c r="E441" s="282" t="s">
        <v>81</v>
      </c>
      <c r="F441" s="130">
        <f aca="true" t="shared" si="48" ref="F441:K441">SUM(F442:F450)</f>
        <v>25321</v>
      </c>
      <c r="G441" s="130">
        <f t="shared" si="48"/>
        <v>25730</v>
      </c>
      <c r="H441" s="5">
        <f t="shared" si="48"/>
        <v>25035</v>
      </c>
      <c r="I441" s="4">
        <f t="shared" si="48"/>
        <v>30600</v>
      </c>
      <c r="J441" s="4">
        <f t="shared" si="48"/>
        <v>30600</v>
      </c>
      <c r="K441" s="532">
        <f t="shared" si="48"/>
        <v>34535</v>
      </c>
      <c r="L441" s="441">
        <f>SUM(L442:L450)</f>
        <v>34535</v>
      </c>
      <c r="M441" s="133">
        <f>SUM(M442:M450)</f>
        <v>34535</v>
      </c>
    </row>
    <row r="442" spans="1:16" ht="15">
      <c r="A442" s="162">
        <v>633001</v>
      </c>
      <c r="B442" s="337"/>
      <c r="C442" s="337">
        <v>41</v>
      </c>
      <c r="D442" s="278" t="s">
        <v>268</v>
      </c>
      <c r="E442" s="283" t="s">
        <v>359</v>
      </c>
      <c r="F442" s="144">
        <v>4242</v>
      </c>
      <c r="G442" s="144">
        <v>561</v>
      </c>
      <c r="H442" s="35">
        <v>5500</v>
      </c>
      <c r="I442" s="12">
        <v>4895</v>
      </c>
      <c r="J442" s="12">
        <v>4895</v>
      </c>
      <c r="K442" s="460">
        <v>6000</v>
      </c>
      <c r="L442" s="439">
        <v>6000</v>
      </c>
      <c r="M442" s="305">
        <v>6000</v>
      </c>
      <c r="P442" s="150"/>
    </row>
    <row r="443" spans="1:21" ht="15">
      <c r="A443" s="136">
        <v>633003</v>
      </c>
      <c r="B443" s="7">
        <v>1</v>
      </c>
      <c r="C443" s="346">
        <v>41</v>
      </c>
      <c r="D443" s="279" t="s">
        <v>268</v>
      </c>
      <c r="E443" s="284" t="s">
        <v>269</v>
      </c>
      <c r="F443" s="135">
        <v>38</v>
      </c>
      <c r="G443" s="135">
        <v>680</v>
      </c>
      <c r="H443" s="136">
        <v>50</v>
      </c>
      <c r="I443" s="8">
        <v>50</v>
      </c>
      <c r="J443" s="8">
        <v>50</v>
      </c>
      <c r="K443" s="396">
        <v>50</v>
      </c>
      <c r="L443" s="405">
        <v>50</v>
      </c>
      <c r="M443" s="438">
        <v>50</v>
      </c>
      <c r="P443" s="150"/>
      <c r="Q443" s="150"/>
      <c r="R443" s="150"/>
      <c r="S443" s="150"/>
      <c r="T443" s="150"/>
      <c r="U443" s="150"/>
    </row>
    <row r="444" spans="1:23" ht="15">
      <c r="A444" s="134">
        <v>633006</v>
      </c>
      <c r="B444" s="9">
        <v>1</v>
      </c>
      <c r="C444" s="13">
        <v>41</v>
      </c>
      <c r="D444" s="271" t="s">
        <v>268</v>
      </c>
      <c r="E444" s="245" t="s">
        <v>254</v>
      </c>
      <c r="F444" s="137"/>
      <c r="G444" s="137"/>
      <c r="H444" s="45">
        <v>50</v>
      </c>
      <c r="I444" s="8">
        <v>50</v>
      </c>
      <c r="J444" s="8">
        <v>50</v>
      </c>
      <c r="K444" s="396">
        <v>50</v>
      </c>
      <c r="L444" s="405">
        <v>50</v>
      </c>
      <c r="M444" s="168">
        <v>50</v>
      </c>
      <c r="P444" s="150"/>
      <c r="Q444" s="150"/>
      <c r="R444" s="150"/>
      <c r="S444" s="150"/>
      <c r="T444" s="150"/>
      <c r="U444" s="150"/>
      <c r="V444" s="150"/>
      <c r="W444" s="150"/>
    </row>
    <row r="445" spans="1:23" ht="14.25" customHeight="1">
      <c r="A445" s="136">
        <v>633006</v>
      </c>
      <c r="B445" s="9">
        <v>3</v>
      </c>
      <c r="C445" s="346">
        <v>41</v>
      </c>
      <c r="D445" s="279" t="s">
        <v>268</v>
      </c>
      <c r="E445" s="245" t="s">
        <v>255</v>
      </c>
      <c r="F445" s="137">
        <v>305</v>
      </c>
      <c r="G445" s="137">
        <v>594</v>
      </c>
      <c r="H445" s="45">
        <v>250</v>
      </c>
      <c r="I445" s="8">
        <v>400</v>
      </c>
      <c r="J445" s="8">
        <v>400</v>
      </c>
      <c r="K445" s="396">
        <v>250</v>
      </c>
      <c r="L445" s="405">
        <v>250</v>
      </c>
      <c r="M445" s="168">
        <v>250</v>
      </c>
      <c r="W445" s="150"/>
    </row>
    <row r="446" spans="1:13" ht="14.25" customHeight="1">
      <c r="A446" s="136">
        <v>633006</v>
      </c>
      <c r="B446" s="9">
        <v>4</v>
      </c>
      <c r="C446" s="13">
        <v>41</v>
      </c>
      <c r="D446" s="271" t="s">
        <v>268</v>
      </c>
      <c r="E446" s="284" t="s">
        <v>89</v>
      </c>
      <c r="F446" s="137">
        <v>60</v>
      </c>
      <c r="G446" s="137">
        <v>31</v>
      </c>
      <c r="H446" s="45">
        <v>20</v>
      </c>
      <c r="I446" s="8">
        <v>20</v>
      </c>
      <c r="J446" s="8">
        <v>20</v>
      </c>
      <c r="K446" s="396">
        <v>20</v>
      </c>
      <c r="L446" s="405">
        <v>20</v>
      </c>
      <c r="M446" s="469">
        <v>20</v>
      </c>
    </row>
    <row r="447" spans="1:13" ht="14.25" customHeight="1">
      <c r="A447" s="136">
        <v>633006</v>
      </c>
      <c r="B447" s="9">
        <v>7</v>
      </c>
      <c r="C447" s="13">
        <v>41</v>
      </c>
      <c r="D447" s="271" t="s">
        <v>268</v>
      </c>
      <c r="E447" s="284" t="s">
        <v>392</v>
      </c>
      <c r="F447" s="137"/>
      <c r="G447" s="137"/>
      <c r="H447" s="45">
        <v>50</v>
      </c>
      <c r="I447" s="8">
        <v>50</v>
      </c>
      <c r="J447" s="8">
        <v>50</v>
      </c>
      <c r="K447" s="396">
        <v>50</v>
      </c>
      <c r="L447" s="405">
        <v>50</v>
      </c>
      <c r="M447" s="168">
        <v>50</v>
      </c>
    </row>
    <row r="448" spans="1:14" ht="15">
      <c r="A448" s="136">
        <v>633006</v>
      </c>
      <c r="B448" s="9">
        <v>10</v>
      </c>
      <c r="C448" s="13">
        <v>41</v>
      </c>
      <c r="D448" s="271" t="s">
        <v>268</v>
      </c>
      <c r="E448" s="245" t="s">
        <v>270</v>
      </c>
      <c r="F448" s="137"/>
      <c r="G448" s="137">
        <v>64</v>
      </c>
      <c r="H448" s="45">
        <v>50</v>
      </c>
      <c r="I448" s="8">
        <v>50</v>
      </c>
      <c r="J448" s="8">
        <v>50</v>
      </c>
      <c r="K448" s="396">
        <v>50</v>
      </c>
      <c r="L448" s="405">
        <v>50</v>
      </c>
      <c r="M448" s="168">
        <v>50</v>
      </c>
      <c r="N448" s="150"/>
    </row>
    <row r="449" spans="1:13" ht="15">
      <c r="A449" s="136">
        <v>633010</v>
      </c>
      <c r="B449" s="9"/>
      <c r="C449" s="13">
        <v>41</v>
      </c>
      <c r="D449" s="271" t="s">
        <v>268</v>
      </c>
      <c r="E449" s="245" t="s">
        <v>271</v>
      </c>
      <c r="F449" s="137">
        <v>65</v>
      </c>
      <c r="G449" s="137">
        <v>379</v>
      </c>
      <c r="H449" s="45">
        <v>65</v>
      </c>
      <c r="I449" s="8">
        <v>85</v>
      </c>
      <c r="J449" s="8">
        <v>85</v>
      </c>
      <c r="K449" s="396">
        <v>65</v>
      </c>
      <c r="L449" s="405">
        <v>65</v>
      </c>
      <c r="M449" s="639">
        <v>65</v>
      </c>
    </row>
    <row r="450" spans="1:13" ht="15">
      <c r="A450" s="138">
        <v>633011</v>
      </c>
      <c r="B450" s="11"/>
      <c r="C450" s="389" t="s">
        <v>373</v>
      </c>
      <c r="D450" s="268"/>
      <c r="E450" s="280" t="s">
        <v>370</v>
      </c>
      <c r="F450" s="139">
        <v>20611</v>
      </c>
      <c r="G450" s="139">
        <v>23421</v>
      </c>
      <c r="H450" s="74">
        <v>19000</v>
      </c>
      <c r="I450" s="10">
        <v>25000</v>
      </c>
      <c r="J450" s="10">
        <v>25000</v>
      </c>
      <c r="K450" s="459">
        <v>28000</v>
      </c>
      <c r="L450" s="442">
        <v>28000</v>
      </c>
      <c r="M450" s="640">
        <v>28000</v>
      </c>
    </row>
    <row r="451" spans="1:13" ht="15">
      <c r="A451" s="129">
        <v>635</v>
      </c>
      <c r="B451" s="3"/>
      <c r="C451" s="111"/>
      <c r="D451" s="273"/>
      <c r="E451" s="282" t="s">
        <v>112</v>
      </c>
      <c r="F451" s="130">
        <f>SUM(F452:F453)</f>
        <v>492</v>
      </c>
      <c r="G451" s="130">
        <f>SUM(G452:G453)</f>
        <v>2199</v>
      </c>
      <c r="H451" s="5">
        <f>H452+H453</f>
        <v>1000</v>
      </c>
      <c r="I451" s="4">
        <f>I452+I453</f>
        <v>1955</v>
      </c>
      <c r="J451" s="4">
        <f>J452+J453</f>
        <v>1955</v>
      </c>
      <c r="K451" s="532">
        <f>K452+K453</f>
        <v>2000</v>
      </c>
      <c r="L451" s="441">
        <f>L452+L453</f>
        <v>2000</v>
      </c>
      <c r="M451" s="441">
        <f>M453+M452</f>
        <v>2000</v>
      </c>
    </row>
    <row r="452" spans="1:13" ht="15">
      <c r="A452" s="143">
        <v>635004</v>
      </c>
      <c r="B452" s="21">
        <v>5</v>
      </c>
      <c r="C452" s="337">
        <v>41</v>
      </c>
      <c r="D452" s="278" t="s">
        <v>268</v>
      </c>
      <c r="E452" s="283" t="s">
        <v>272</v>
      </c>
      <c r="F452" s="144">
        <v>492</v>
      </c>
      <c r="G452" s="144">
        <v>675</v>
      </c>
      <c r="H452" s="48">
        <v>500</v>
      </c>
      <c r="I452" s="20">
        <v>500</v>
      </c>
      <c r="J452" s="20">
        <v>500</v>
      </c>
      <c r="K452" s="540">
        <v>500</v>
      </c>
      <c r="L452" s="404">
        <v>500</v>
      </c>
      <c r="M452" s="470">
        <v>500</v>
      </c>
    </row>
    <row r="453" spans="1:13" ht="15">
      <c r="A453" s="138">
        <v>635004</v>
      </c>
      <c r="B453" s="11">
        <v>6</v>
      </c>
      <c r="C453" s="163">
        <v>41</v>
      </c>
      <c r="D453" s="268" t="s">
        <v>268</v>
      </c>
      <c r="E453" s="280" t="s">
        <v>273</v>
      </c>
      <c r="F453" s="139"/>
      <c r="G453" s="139">
        <v>1524</v>
      </c>
      <c r="H453" s="74">
        <v>500</v>
      </c>
      <c r="I453" s="10">
        <v>1455</v>
      </c>
      <c r="J453" s="10">
        <v>1455</v>
      </c>
      <c r="K453" s="459">
        <v>1500</v>
      </c>
      <c r="L453" s="442">
        <v>1500</v>
      </c>
      <c r="M453" s="340">
        <v>1500</v>
      </c>
    </row>
    <row r="454" spans="1:13" ht="15">
      <c r="A454" s="155">
        <v>637</v>
      </c>
      <c r="B454" s="3"/>
      <c r="C454" s="111"/>
      <c r="D454" s="273"/>
      <c r="E454" s="282" t="s">
        <v>121</v>
      </c>
      <c r="F454" s="130">
        <f>SUM(F455:F458)</f>
        <v>1657</v>
      </c>
      <c r="G454" s="130">
        <f>SUM(G455:G459)</f>
        <v>2197</v>
      </c>
      <c r="H454" s="5">
        <f>SUM(H455:H458)</f>
        <v>1910</v>
      </c>
      <c r="I454" s="4">
        <f>SUM(I455:I459)</f>
        <v>2435</v>
      </c>
      <c r="J454" s="4">
        <f>SUM(J455:J459)</f>
        <v>2435</v>
      </c>
      <c r="K454" s="532">
        <f>SUM(K455:K458)</f>
        <v>2250</v>
      </c>
      <c r="L454" s="441">
        <f>SUM(L455:L458)</f>
        <v>2250</v>
      </c>
      <c r="M454" s="133">
        <f>SUM(M455:M458)</f>
        <v>2250</v>
      </c>
    </row>
    <row r="455" spans="1:13" ht="15">
      <c r="A455" s="136">
        <v>637004</v>
      </c>
      <c r="B455" s="9"/>
      <c r="C455" s="13">
        <v>41</v>
      </c>
      <c r="D455" s="271" t="s">
        <v>268</v>
      </c>
      <c r="E455" s="245" t="s">
        <v>274</v>
      </c>
      <c r="F455" s="137">
        <v>444</v>
      </c>
      <c r="G455" s="137">
        <v>360</v>
      </c>
      <c r="H455" s="45">
        <v>560</v>
      </c>
      <c r="I455" s="8">
        <v>560</v>
      </c>
      <c r="J455" s="8">
        <v>560</v>
      </c>
      <c r="K455" s="396">
        <v>400</v>
      </c>
      <c r="L455" s="405">
        <v>400</v>
      </c>
      <c r="M455" s="168">
        <v>400</v>
      </c>
    </row>
    <row r="456" spans="1:13" ht="15">
      <c r="A456" s="145">
        <v>637006</v>
      </c>
      <c r="B456" s="9"/>
      <c r="C456" s="346">
        <v>41</v>
      </c>
      <c r="D456" s="279" t="s">
        <v>268</v>
      </c>
      <c r="E456" s="284" t="s">
        <v>356</v>
      </c>
      <c r="F456" s="146"/>
      <c r="G456" s="146"/>
      <c r="H456" s="35"/>
      <c r="I456" s="6">
        <v>25</v>
      </c>
      <c r="J456" s="6">
        <v>25</v>
      </c>
      <c r="K456" s="462"/>
      <c r="L456" s="446"/>
      <c r="M456" s="171"/>
    </row>
    <row r="457" spans="1:13" ht="15">
      <c r="A457" s="145">
        <v>637014</v>
      </c>
      <c r="B457" s="9"/>
      <c r="C457" s="346">
        <v>41</v>
      </c>
      <c r="D457" s="279" t="s">
        <v>268</v>
      </c>
      <c r="E457" s="284" t="s">
        <v>136</v>
      </c>
      <c r="F457" s="146">
        <v>839</v>
      </c>
      <c r="G457" s="146">
        <v>927</v>
      </c>
      <c r="H457" s="35">
        <v>800</v>
      </c>
      <c r="I457" s="6">
        <v>1300</v>
      </c>
      <c r="J457" s="6">
        <v>1300</v>
      </c>
      <c r="K457" s="462">
        <v>1300</v>
      </c>
      <c r="L457" s="446">
        <v>1300</v>
      </c>
      <c r="M457" s="471">
        <v>1300</v>
      </c>
    </row>
    <row r="458" spans="1:13" ht="15">
      <c r="A458" s="136">
        <v>637016</v>
      </c>
      <c r="B458" s="9"/>
      <c r="C458" s="13">
        <v>41</v>
      </c>
      <c r="D458" s="271" t="s">
        <v>268</v>
      </c>
      <c r="E458" s="245" t="s">
        <v>139</v>
      </c>
      <c r="F458" s="137">
        <v>374</v>
      </c>
      <c r="G458" s="137">
        <v>370</v>
      </c>
      <c r="H458" s="45">
        <v>550</v>
      </c>
      <c r="I458" s="8">
        <v>550</v>
      </c>
      <c r="J458" s="8">
        <v>550</v>
      </c>
      <c r="K458" s="396">
        <v>550</v>
      </c>
      <c r="L458" s="405">
        <v>550</v>
      </c>
      <c r="M458" s="168">
        <v>550</v>
      </c>
    </row>
    <row r="459" spans="1:13" ht="15">
      <c r="A459" s="138">
        <v>637027</v>
      </c>
      <c r="B459" s="14"/>
      <c r="C459" s="163">
        <v>41</v>
      </c>
      <c r="D459" s="268" t="s">
        <v>268</v>
      </c>
      <c r="E459" s="280" t="s">
        <v>143</v>
      </c>
      <c r="F459" s="139"/>
      <c r="G459" s="139">
        <v>540</v>
      </c>
      <c r="H459" s="74"/>
      <c r="I459" s="12"/>
      <c r="J459" s="12"/>
      <c r="K459" s="459"/>
      <c r="L459" s="442"/>
      <c r="M459" s="172"/>
    </row>
    <row r="460" spans="1:13" ht="15">
      <c r="A460" s="155">
        <v>642</v>
      </c>
      <c r="B460" s="3"/>
      <c r="C460" s="344"/>
      <c r="D460" s="268"/>
      <c r="E460" s="301" t="s">
        <v>241</v>
      </c>
      <c r="F460" s="130">
        <v>88</v>
      </c>
      <c r="G460" s="130">
        <v>53</v>
      </c>
      <c r="H460" s="5"/>
      <c r="I460" s="4"/>
      <c r="J460" s="4"/>
      <c r="K460" s="532"/>
      <c r="L460" s="441"/>
      <c r="M460" s="133"/>
    </row>
    <row r="461" spans="1:13" ht="15">
      <c r="A461" s="162">
        <v>642011</v>
      </c>
      <c r="B461" s="89"/>
      <c r="C461" s="348">
        <v>41</v>
      </c>
      <c r="D461" s="290" t="s">
        <v>268</v>
      </c>
      <c r="E461" s="245" t="s">
        <v>244</v>
      </c>
      <c r="F461" s="132">
        <v>88</v>
      </c>
      <c r="G461" s="132">
        <v>53</v>
      </c>
      <c r="H461" s="97"/>
      <c r="I461" s="81"/>
      <c r="J461" s="81"/>
      <c r="K461" s="481"/>
      <c r="L461" s="455"/>
      <c r="M461" s="148"/>
    </row>
    <row r="462" spans="1:13" ht="15.75" thickBot="1">
      <c r="A462" s="158"/>
      <c r="B462" s="83"/>
      <c r="C462" s="350"/>
      <c r="D462" s="292"/>
      <c r="E462" s="295"/>
      <c r="F462" s="239"/>
      <c r="G462" s="239"/>
      <c r="H462" s="91"/>
      <c r="I462" s="84"/>
      <c r="J462" s="84"/>
      <c r="K462" s="610"/>
      <c r="L462" s="451"/>
      <c r="M462" s="468"/>
    </row>
    <row r="463" spans="1:13" ht="15.75" thickBot="1">
      <c r="A463" s="63" t="s">
        <v>275</v>
      </c>
      <c r="B463" s="16"/>
      <c r="C463" s="343"/>
      <c r="D463" s="267"/>
      <c r="E463" s="52" t="s">
        <v>317</v>
      </c>
      <c r="F463" s="17">
        <f>F464+F466</f>
        <v>64817</v>
      </c>
      <c r="G463" s="17">
        <f>G464+G466</f>
        <v>92836</v>
      </c>
      <c r="H463" s="64">
        <v>97271</v>
      </c>
      <c r="I463" s="62">
        <v>97771</v>
      </c>
      <c r="J463" s="62">
        <v>97771</v>
      </c>
      <c r="K463" s="538">
        <f>K464+K466</f>
        <v>145800</v>
      </c>
      <c r="L463" s="28">
        <f>L464+L466</f>
        <v>145300</v>
      </c>
      <c r="M463" s="53">
        <f>M464+M466</f>
        <v>145300</v>
      </c>
    </row>
    <row r="464" spans="1:13" ht="15">
      <c r="A464" s="196">
        <v>637</v>
      </c>
      <c r="B464" s="86"/>
      <c r="C464" s="115"/>
      <c r="D464" s="288"/>
      <c r="E464" s="289" t="s">
        <v>121</v>
      </c>
      <c r="F464" s="173">
        <v>1617</v>
      </c>
      <c r="G464" s="173">
        <v>2556</v>
      </c>
      <c r="H464" s="95">
        <v>1800</v>
      </c>
      <c r="I464" s="88">
        <v>2450</v>
      </c>
      <c r="J464" s="88">
        <v>2450</v>
      </c>
      <c r="K464" s="608">
        <f>K465</f>
        <v>3000</v>
      </c>
      <c r="L464" s="449">
        <f>L465</f>
        <v>2500</v>
      </c>
      <c r="M464" s="176">
        <f>M465</f>
        <v>2500</v>
      </c>
    </row>
    <row r="465" spans="1:20" ht="15">
      <c r="A465" s="131">
        <v>637001</v>
      </c>
      <c r="B465" s="69"/>
      <c r="C465" s="99">
        <v>41</v>
      </c>
      <c r="D465" s="273" t="s">
        <v>276</v>
      </c>
      <c r="E465" s="291" t="s">
        <v>277</v>
      </c>
      <c r="F465" s="132">
        <v>1617</v>
      </c>
      <c r="G465" s="132">
        <v>2556</v>
      </c>
      <c r="H465" s="71">
        <v>1800</v>
      </c>
      <c r="I465" s="72">
        <v>2450</v>
      </c>
      <c r="J465" s="72">
        <v>2450</v>
      </c>
      <c r="K465" s="479">
        <v>3000</v>
      </c>
      <c r="L465" s="439">
        <v>2500</v>
      </c>
      <c r="M465" s="180">
        <v>2500</v>
      </c>
      <c r="Q465" s="150"/>
      <c r="R465" s="150"/>
      <c r="S465" s="150"/>
      <c r="T465" s="150"/>
    </row>
    <row r="466" spans="1:20" ht="15">
      <c r="A466" s="155">
        <v>642</v>
      </c>
      <c r="B466" s="3"/>
      <c r="C466" s="344"/>
      <c r="D466" s="268"/>
      <c r="E466" s="282" t="s">
        <v>339</v>
      </c>
      <c r="F466" s="130">
        <f>SUM(F467:F468)</f>
        <v>63200</v>
      </c>
      <c r="G466" s="130">
        <f>SUM(G467:G468)</f>
        <v>90280</v>
      </c>
      <c r="H466" s="5">
        <v>95471</v>
      </c>
      <c r="I466" s="4">
        <v>95321</v>
      </c>
      <c r="J466" s="4">
        <v>95321</v>
      </c>
      <c r="K466" s="532">
        <f>K467+K468</f>
        <v>142800</v>
      </c>
      <c r="L466" s="441">
        <f>L467+L468</f>
        <v>142800</v>
      </c>
      <c r="M466" s="532">
        <f>M467+M468</f>
        <v>142800</v>
      </c>
      <c r="S466" s="150"/>
      <c r="T466" s="150"/>
    </row>
    <row r="467" spans="1:13" ht="15">
      <c r="A467" s="143">
        <v>642002</v>
      </c>
      <c r="B467" s="21"/>
      <c r="C467" s="165">
        <v>41</v>
      </c>
      <c r="D467" s="269" t="s">
        <v>340</v>
      </c>
      <c r="E467" s="304" t="s">
        <v>341</v>
      </c>
      <c r="F467" s="146">
        <v>63200</v>
      </c>
      <c r="G467" s="146">
        <v>90280</v>
      </c>
      <c r="H467" s="35">
        <v>94971</v>
      </c>
      <c r="I467" s="12">
        <v>94971</v>
      </c>
      <c r="J467" s="12">
        <v>94971</v>
      </c>
      <c r="K467" s="460">
        <v>142200</v>
      </c>
      <c r="L467" s="404">
        <v>142200</v>
      </c>
      <c r="M467" s="178">
        <v>142200</v>
      </c>
    </row>
    <row r="468" spans="1:19" ht="15">
      <c r="A468" s="145">
        <v>642005</v>
      </c>
      <c r="B468" s="31"/>
      <c r="C468" s="106">
        <v>41</v>
      </c>
      <c r="D468" s="272" t="s">
        <v>340</v>
      </c>
      <c r="E468" s="294" t="s">
        <v>342</v>
      </c>
      <c r="F468" s="170"/>
      <c r="G468" s="170"/>
      <c r="H468" s="275">
        <v>500</v>
      </c>
      <c r="I468" s="23">
        <v>350</v>
      </c>
      <c r="J468" s="23">
        <v>350</v>
      </c>
      <c r="K468" s="462">
        <v>600</v>
      </c>
      <c r="L468" s="439">
        <v>600</v>
      </c>
      <c r="M468" s="148">
        <v>600</v>
      </c>
      <c r="O468" s="150"/>
      <c r="P468" s="150"/>
      <c r="Q468" s="150"/>
      <c r="R468" s="150"/>
      <c r="S468" s="150"/>
    </row>
    <row r="469" spans="1:19" ht="15.75" thickBot="1">
      <c r="A469" s="158"/>
      <c r="B469" s="26"/>
      <c r="C469" s="347"/>
      <c r="D469" s="287"/>
      <c r="E469" s="311"/>
      <c r="F469" s="181"/>
      <c r="G469" s="181"/>
      <c r="H469" s="27"/>
      <c r="I469" s="84"/>
      <c r="J469" s="84"/>
      <c r="K469" s="610"/>
      <c r="L469" s="451"/>
      <c r="M469" s="468"/>
      <c r="O469" s="150"/>
      <c r="P469" s="150"/>
      <c r="Q469" s="150"/>
      <c r="R469" s="150"/>
      <c r="S469" s="150"/>
    </row>
    <row r="470" spans="1:18" ht="15.75" thickBot="1">
      <c r="A470" s="149" t="s">
        <v>318</v>
      </c>
      <c r="B470" s="16"/>
      <c r="C470" s="343"/>
      <c r="D470" s="267"/>
      <c r="E470" s="52" t="s">
        <v>278</v>
      </c>
      <c r="F470" s="17">
        <f>F473+F485+F489+F471+F483+F472</f>
        <v>26240</v>
      </c>
      <c r="G470" s="17">
        <f>G473+G485+G489+G471+G483+G472</f>
        <v>24063</v>
      </c>
      <c r="H470" s="64">
        <f aca="true" t="shared" si="49" ref="H470:M470">H471+H473+H483+H485+H489</f>
        <v>27625</v>
      </c>
      <c r="I470" s="62">
        <f>I471+I473+I483+I485+I489+I472</f>
        <v>30425</v>
      </c>
      <c r="J470" s="62">
        <f>J471+J473+J483+J485+J489+J472</f>
        <v>30425</v>
      </c>
      <c r="K470" s="538">
        <f t="shared" si="49"/>
        <v>47050</v>
      </c>
      <c r="L470" s="28">
        <f t="shared" si="49"/>
        <v>47050</v>
      </c>
      <c r="M470" s="53">
        <f t="shared" si="49"/>
        <v>44845</v>
      </c>
      <c r="N470" s="150"/>
      <c r="O470" s="150"/>
      <c r="P470" s="150"/>
      <c r="Q470" s="150"/>
      <c r="R470" s="150"/>
    </row>
    <row r="471" spans="1:14" ht="15">
      <c r="A471" s="196">
        <v>611000</v>
      </c>
      <c r="B471" s="86"/>
      <c r="C471" s="115">
        <v>41</v>
      </c>
      <c r="D471" s="368">
        <v>42777</v>
      </c>
      <c r="E471" s="289" t="s">
        <v>64</v>
      </c>
      <c r="F471" s="173">
        <v>13659</v>
      </c>
      <c r="G471" s="173">
        <v>16282</v>
      </c>
      <c r="H471" s="95">
        <v>18200</v>
      </c>
      <c r="I471" s="88">
        <v>18200</v>
      </c>
      <c r="J471" s="88">
        <v>18200</v>
      </c>
      <c r="K471" s="608">
        <v>29000</v>
      </c>
      <c r="L471" s="449">
        <v>29000</v>
      </c>
      <c r="M471" s="176">
        <v>29000</v>
      </c>
      <c r="N471" s="153"/>
    </row>
    <row r="472" spans="1:13" ht="15">
      <c r="A472" s="160">
        <v>611000</v>
      </c>
      <c r="B472" s="66"/>
      <c r="C472" s="344">
        <v>111</v>
      </c>
      <c r="D472" s="641">
        <v>44603</v>
      </c>
      <c r="E472" s="301" t="s">
        <v>479</v>
      </c>
      <c r="F472" s="175">
        <v>4000</v>
      </c>
      <c r="G472" s="175"/>
      <c r="H472" s="67"/>
      <c r="I472" s="67">
        <v>2000</v>
      </c>
      <c r="J472" s="67">
        <v>2000</v>
      </c>
      <c r="K472" s="591"/>
      <c r="L472" s="440"/>
      <c r="M472" s="167"/>
    </row>
    <row r="473" spans="1:13" ht="15">
      <c r="A473" s="160">
        <v>62</v>
      </c>
      <c r="B473" s="66"/>
      <c r="C473" s="344"/>
      <c r="D473" s="273"/>
      <c r="E473" s="282" t="s">
        <v>65</v>
      </c>
      <c r="F473" s="175">
        <f>SUM(F474:F482)</f>
        <v>5805</v>
      </c>
      <c r="G473" s="175">
        <f aca="true" t="shared" si="50" ref="G473:M473">SUM(G474:G482)</f>
        <v>5057</v>
      </c>
      <c r="H473" s="67">
        <f t="shared" si="50"/>
        <v>6385</v>
      </c>
      <c r="I473" s="67">
        <f t="shared" si="50"/>
        <v>6385</v>
      </c>
      <c r="J473" s="67">
        <f>SUM(J474:J482)</f>
        <v>6385</v>
      </c>
      <c r="K473" s="591">
        <f t="shared" si="50"/>
        <v>13160</v>
      </c>
      <c r="L473" s="440">
        <f t="shared" si="50"/>
        <v>13160</v>
      </c>
      <c r="M473" s="167">
        <f t="shared" si="50"/>
        <v>13160</v>
      </c>
    </row>
    <row r="474" spans="1:13" ht="15">
      <c r="A474" s="143">
        <v>621000</v>
      </c>
      <c r="B474" s="21"/>
      <c r="C474" s="337">
        <v>41</v>
      </c>
      <c r="D474" s="278" t="s">
        <v>279</v>
      </c>
      <c r="E474" s="284" t="s">
        <v>66</v>
      </c>
      <c r="F474" s="144">
        <v>697</v>
      </c>
      <c r="G474" s="144">
        <v>133</v>
      </c>
      <c r="H474" s="97">
        <v>910</v>
      </c>
      <c r="I474" s="81">
        <v>910</v>
      </c>
      <c r="J474" s="81">
        <v>910</v>
      </c>
      <c r="K474" s="481">
        <v>2900</v>
      </c>
      <c r="L474" s="455">
        <v>2900</v>
      </c>
      <c r="M474" s="305">
        <v>2900</v>
      </c>
    </row>
    <row r="475" spans="1:18" ht="15">
      <c r="A475" s="136">
        <v>623000</v>
      </c>
      <c r="B475" s="9"/>
      <c r="C475" s="13">
        <v>41</v>
      </c>
      <c r="D475" s="271" t="s">
        <v>279</v>
      </c>
      <c r="E475" s="245" t="s">
        <v>67</v>
      </c>
      <c r="F475" s="170">
        <v>811</v>
      </c>
      <c r="G475" s="170">
        <v>1088</v>
      </c>
      <c r="H475" s="45">
        <v>910</v>
      </c>
      <c r="I475" s="8">
        <v>910</v>
      </c>
      <c r="J475" s="8">
        <v>910</v>
      </c>
      <c r="K475" s="396">
        <v>2900</v>
      </c>
      <c r="L475" s="405">
        <v>2900</v>
      </c>
      <c r="M475" s="168">
        <v>2900</v>
      </c>
      <c r="N475" s="150"/>
      <c r="O475" s="150"/>
      <c r="P475" s="150"/>
      <c r="Q475" s="150"/>
      <c r="R475" s="150"/>
    </row>
    <row r="476" spans="1:18" ht="15">
      <c r="A476" s="136">
        <v>625001</v>
      </c>
      <c r="B476" s="9"/>
      <c r="C476" s="346">
        <v>41</v>
      </c>
      <c r="D476" s="279" t="s">
        <v>279</v>
      </c>
      <c r="E476" s="245" t="s">
        <v>68</v>
      </c>
      <c r="F476" s="170">
        <v>245</v>
      </c>
      <c r="G476" s="170">
        <v>215</v>
      </c>
      <c r="H476" s="35">
        <v>260</v>
      </c>
      <c r="I476" s="12">
        <v>260</v>
      </c>
      <c r="J476" s="12">
        <v>260</v>
      </c>
      <c r="K476" s="460">
        <v>410</v>
      </c>
      <c r="L476" s="439">
        <v>410</v>
      </c>
      <c r="M476" s="148">
        <v>410</v>
      </c>
      <c r="N476" s="150"/>
      <c r="O476" s="150"/>
      <c r="P476" s="150"/>
      <c r="Q476" s="150"/>
      <c r="R476" s="150"/>
    </row>
    <row r="477" spans="1:13" ht="12.75" customHeight="1">
      <c r="A477" s="136">
        <v>625002</v>
      </c>
      <c r="B477" s="9"/>
      <c r="C477" s="13">
        <v>41</v>
      </c>
      <c r="D477" s="271" t="s">
        <v>279</v>
      </c>
      <c r="E477" s="245" t="s">
        <v>69</v>
      </c>
      <c r="F477" s="170">
        <v>1461</v>
      </c>
      <c r="G477" s="170">
        <v>2155</v>
      </c>
      <c r="H477" s="49">
        <v>2550</v>
      </c>
      <c r="I477" s="23">
        <v>2550</v>
      </c>
      <c r="J477" s="23">
        <v>2550</v>
      </c>
      <c r="K477" s="462">
        <v>4100</v>
      </c>
      <c r="L477" s="446">
        <v>4100</v>
      </c>
      <c r="M477" s="171">
        <v>4100</v>
      </c>
    </row>
    <row r="478" spans="1:13" ht="12.75" customHeight="1">
      <c r="A478" s="136">
        <v>625002</v>
      </c>
      <c r="B478" s="9"/>
      <c r="C478" s="13">
        <v>111</v>
      </c>
      <c r="D478" s="271" t="s">
        <v>279</v>
      </c>
      <c r="E478" s="245" t="s">
        <v>460</v>
      </c>
      <c r="F478" s="170">
        <v>921</v>
      </c>
      <c r="G478" s="170"/>
      <c r="H478" s="49"/>
      <c r="I478" s="23"/>
      <c r="J478" s="23"/>
      <c r="K478" s="462"/>
      <c r="L478" s="446"/>
      <c r="M478" s="171"/>
    </row>
    <row r="479" spans="1:13" ht="15">
      <c r="A479" s="134">
        <v>625003</v>
      </c>
      <c r="B479" s="7"/>
      <c r="C479" s="346">
        <v>41</v>
      </c>
      <c r="D479" s="279" t="s">
        <v>279</v>
      </c>
      <c r="E479" s="284" t="s">
        <v>70</v>
      </c>
      <c r="F479" s="170">
        <v>141</v>
      </c>
      <c r="G479" s="170">
        <v>126</v>
      </c>
      <c r="H479" s="49">
        <v>150</v>
      </c>
      <c r="I479" s="23">
        <v>150</v>
      </c>
      <c r="J479" s="23">
        <v>150</v>
      </c>
      <c r="K479" s="462">
        <v>250</v>
      </c>
      <c r="L479" s="446">
        <v>250</v>
      </c>
      <c r="M479" s="171">
        <v>250</v>
      </c>
    </row>
    <row r="480" spans="1:13" ht="15">
      <c r="A480" s="136">
        <v>625004</v>
      </c>
      <c r="B480" s="9"/>
      <c r="C480" s="13">
        <v>41</v>
      </c>
      <c r="D480" s="271" t="s">
        <v>279</v>
      </c>
      <c r="E480" s="245" t="s">
        <v>71</v>
      </c>
      <c r="F480" s="137">
        <v>524</v>
      </c>
      <c r="G480" s="137">
        <v>462</v>
      </c>
      <c r="H480" s="45">
        <v>550</v>
      </c>
      <c r="I480" s="8">
        <v>550</v>
      </c>
      <c r="J480" s="8">
        <v>550</v>
      </c>
      <c r="K480" s="396">
        <v>900</v>
      </c>
      <c r="L480" s="405">
        <v>900</v>
      </c>
      <c r="M480" s="168">
        <v>900</v>
      </c>
    </row>
    <row r="481" spans="1:18" ht="15">
      <c r="A481" s="136">
        <v>625005</v>
      </c>
      <c r="B481" s="9"/>
      <c r="C481" s="13">
        <v>41</v>
      </c>
      <c r="D481" s="271" t="s">
        <v>279</v>
      </c>
      <c r="E481" s="245" t="s">
        <v>72</v>
      </c>
      <c r="F481" s="137">
        <v>175</v>
      </c>
      <c r="G481" s="137">
        <v>145</v>
      </c>
      <c r="H481" s="80">
        <v>185</v>
      </c>
      <c r="I481" s="6">
        <v>185</v>
      </c>
      <c r="J481" s="6">
        <v>185</v>
      </c>
      <c r="K481" s="476">
        <v>300</v>
      </c>
      <c r="L481" s="444">
        <v>300</v>
      </c>
      <c r="M481" s="183">
        <v>300</v>
      </c>
      <c r="N481" s="150"/>
      <c r="R481" s="150"/>
    </row>
    <row r="482" spans="1:13" ht="15.75" customHeight="1">
      <c r="A482" s="142">
        <v>625007</v>
      </c>
      <c r="B482" s="31"/>
      <c r="C482" s="163">
        <v>41</v>
      </c>
      <c r="D482" s="268" t="s">
        <v>279</v>
      </c>
      <c r="E482" s="321" t="s">
        <v>73</v>
      </c>
      <c r="F482" s="146">
        <v>830</v>
      </c>
      <c r="G482" s="146">
        <v>733</v>
      </c>
      <c r="H482" s="275">
        <v>870</v>
      </c>
      <c r="I482" s="22">
        <v>870</v>
      </c>
      <c r="J482" s="22">
        <v>870</v>
      </c>
      <c r="K482" s="539">
        <v>1400</v>
      </c>
      <c r="L482" s="445">
        <v>1400</v>
      </c>
      <c r="M482" s="340">
        <v>1400</v>
      </c>
    </row>
    <row r="483" spans="1:13" ht="15">
      <c r="A483" s="129">
        <v>633</v>
      </c>
      <c r="B483" s="111"/>
      <c r="C483" s="111"/>
      <c r="D483" s="273"/>
      <c r="E483" s="282" t="s">
        <v>81</v>
      </c>
      <c r="F483" s="130"/>
      <c r="G483" s="130"/>
      <c r="H483" s="5">
        <v>200</v>
      </c>
      <c r="I483" s="4">
        <v>200</v>
      </c>
      <c r="J483" s="4">
        <v>200</v>
      </c>
      <c r="K483" s="532">
        <f>K484</f>
        <v>200</v>
      </c>
      <c r="L483" s="441">
        <f>L484</f>
        <v>200</v>
      </c>
      <c r="M483" s="133">
        <f>M484</f>
        <v>200</v>
      </c>
    </row>
    <row r="484" spans="1:19" ht="15">
      <c r="A484" s="131">
        <v>633006</v>
      </c>
      <c r="B484" s="99">
        <v>3</v>
      </c>
      <c r="C484" s="99">
        <v>41</v>
      </c>
      <c r="D484" s="273" t="s">
        <v>279</v>
      </c>
      <c r="E484" s="291" t="s">
        <v>280</v>
      </c>
      <c r="F484" s="132"/>
      <c r="G484" s="132"/>
      <c r="H484" s="71">
        <v>200</v>
      </c>
      <c r="I484" s="72">
        <v>200</v>
      </c>
      <c r="J484" s="72">
        <v>200</v>
      </c>
      <c r="K484" s="479">
        <v>200</v>
      </c>
      <c r="L484" s="443">
        <v>200</v>
      </c>
      <c r="M484" s="180">
        <v>200</v>
      </c>
      <c r="O484" s="150"/>
      <c r="P484" s="150"/>
      <c r="Q484" s="150"/>
      <c r="R484" s="150"/>
      <c r="S484" s="150"/>
    </row>
    <row r="485" spans="1:13" ht="15">
      <c r="A485" s="129">
        <v>637</v>
      </c>
      <c r="B485" s="3"/>
      <c r="C485" s="111"/>
      <c r="D485" s="273"/>
      <c r="E485" s="282" t="s">
        <v>121</v>
      </c>
      <c r="F485" s="130">
        <f aca="true" t="shared" si="51" ref="F485:K485">SUM(F486:F488)</f>
        <v>1906</v>
      </c>
      <c r="G485" s="130">
        <f t="shared" si="51"/>
        <v>1996</v>
      </c>
      <c r="H485" s="5">
        <f t="shared" si="51"/>
        <v>1040</v>
      </c>
      <c r="I485" s="4">
        <f t="shared" si="51"/>
        <v>1920</v>
      </c>
      <c r="J485" s="4">
        <f t="shared" si="51"/>
        <v>1920</v>
      </c>
      <c r="K485" s="532">
        <f t="shared" si="51"/>
        <v>440</v>
      </c>
      <c r="L485" s="441">
        <f>SUM(L487:L488)</f>
        <v>440</v>
      </c>
      <c r="M485" s="133">
        <f>SUM(M487:M488)</f>
        <v>440</v>
      </c>
    </row>
    <row r="486" spans="1:15" ht="15">
      <c r="A486" s="145">
        <v>637004</v>
      </c>
      <c r="B486" s="14"/>
      <c r="C486" s="337">
        <v>41</v>
      </c>
      <c r="D486" s="278" t="s">
        <v>279</v>
      </c>
      <c r="E486" s="283" t="s">
        <v>414</v>
      </c>
      <c r="F486" s="144"/>
      <c r="G486" s="144"/>
      <c r="H486" s="48"/>
      <c r="I486" s="20">
        <v>80</v>
      </c>
      <c r="J486" s="20">
        <v>80</v>
      </c>
      <c r="K486" s="460"/>
      <c r="L486" s="404"/>
      <c r="M486" s="178"/>
      <c r="O486" s="150"/>
    </row>
    <row r="487" spans="1:15" ht="15">
      <c r="A487" s="136">
        <v>637014</v>
      </c>
      <c r="B487" s="9"/>
      <c r="C487" s="346">
        <v>41</v>
      </c>
      <c r="D487" s="279" t="s">
        <v>279</v>
      </c>
      <c r="E487" s="284" t="s">
        <v>136</v>
      </c>
      <c r="F487" s="135">
        <v>1692</v>
      </c>
      <c r="G487" s="135">
        <v>1794</v>
      </c>
      <c r="H487" s="80">
        <v>800</v>
      </c>
      <c r="I487" s="6">
        <v>1600</v>
      </c>
      <c r="J487" s="6">
        <v>1600</v>
      </c>
      <c r="K487" s="396"/>
      <c r="L487" s="444"/>
      <c r="M487" s="183"/>
      <c r="O487" s="150"/>
    </row>
    <row r="488" spans="1:13" ht="15">
      <c r="A488" s="138">
        <v>637016</v>
      </c>
      <c r="B488" s="11"/>
      <c r="C488" s="163">
        <v>41</v>
      </c>
      <c r="D488" s="272" t="s">
        <v>279</v>
      </c>
      <c r="E488" s="304" t="s">
        <v>139</v>
      </c>
      <c r="F488" s="323">
        <v>214</v>
      </c>
      <c r="G488" s="323">
        <v>202</v>
      </c>
      <c r="H488" s="74">
        <v>240</v>
      </c>
      <c r="I488" s="74">
        <v>240</v>
      </c>
      <c r="J488" s="74">
        <v>240</v>
      </c>
      <c r="K488" s="459">
        <v>440</v>
      </c>
      <c r="L488" s="442">
        <v>440</v>
      </c>
      <c r="M488" s="446">
        <v>440</v>
      </c>
    </row>
    <row r="489" spans="1:17" ht="15">
      <c r="A489" s="129">
        <v>640</v>
      </c>
      <c r="B489" s="3"/>
      <c r="C489" s="111"/>
      <c r="D489" s="273"/>
      <c r="E489" s="282" t="s">
        <v>144</v>
      </c>
      <c r="F489" s="130">
        <v>870</v>
      </c>
      <c r="G489" s="130">
        <v>728</v>
      </c>
      <c r="H489" s="5">
        <v>1800</v>
      </c>
      <c r="I489" s="4">
        <v>1720</v>
      </c>
      <c r="J489" s="130">
        <v>1720</v>
      </c>
      <c r="K489" s="441">
        <f>SUM(K490:K492)</f>
        <v>4250</v>
      </c>
      <c r="L489" s="441">
        <f>SUM(L490:L492)</f>
        <v>4250</v>
      </c>
      <c r="M489" s="441">
        <f>SUM(M490:M492)</f>
        <v>2045</v>
      </c>
      <c r="Q489" s="150"/>
    </row>
    <row r="490" spans="1:17" ht="15">
      <c r="A490" s="143">
        <v>642014</v>
      </c>
      <c r="B490" s="21"/>
      <c r="C490" s="337">
        <v>41</v>
      </c>
      <c r="D490" s="278" t="s">
        <v>279</v>
      </c>
      <c r="E490" s="283" t="s">
        <v>516</v>
      </c>
      <c r="F490" s="636"/>
      <c r="G490" s="636"/>
      <c r="H490" s="601"/>
      <c r="I490" s="706"/>
      <c r="J490" s="636"/>
      <c r="K490" s="540">
        <v>2450</v>
      </c>
      <c r="L490" s="404">
        <v>2450</v>
      </c>
      <c r="M490" s="178">
        <v>245</v>
      </c>
      <c r="Q490" s="150"/>
    </row>
    <row r="491" spans="1:17" ht="15">
      <c r="A491" s="138">
        <v>641012</v>
      </c>
      <c r="B491" s="14"/>
      <c r="C491" s="163">
        <v>41</v>
      </c>
      <c r="D491" s="268" t="s">
        <v>279</v>
      </c>
      <c r="E491" s="280" t="s">
        <v>281</v>
      </c>
      <c r="F491" s="139">
        <v>870</v>
      </c>
      <c r="G491" s="139">
        <v>728</v>
      </c>
      <c r="H491" s="35">
        <v>1800</v>
      </c>
      <c r="I491" s="10">
        <v>1720</v>
      </c>
      <c r="J491" s="10">
        <v>1720</v>
      </c>
      <c r="K491" s="459">
        <v>1800</v>
      </c>
      <c r="L491" s="439">
        <v>1800</v>
      </c>
      <c r="M491" s="172">
        <v>1800</v>
      </c>
      <c r="Q491" s="150"/>
    </row>
    <row r="492" spans="1:13" ht="15.75" thickBot="1">
      <c r="A492" s="159"/>
      <c r="B492" s="83"/>
      <c r="C492" s="347"/>
      <c r="D492" s="287"/>
      <c r="E492" s="311"/>
      <c r="F492" s="324"/>
      <c r="G492" s="324"/>
      <c r="H492" s="91"/>
      <c r="I492" s="12"/>
      <c r="J492" s="12"/>
      <c r="K492" s="460"/>
      <c r="L492" s="451"/>
      <c r="M492" s="188"/>
    </row>
    <row r="493" spans="1:13" ht="15.75" thickBot="1">
      <c r="A493" s="149" t="s">
        <v>319</v>
      </c>
      <c r="B493" s="16"/>
      <c r="C493" s="343"/>
      <c r="D493" s="267"/>
      <c r="E493" s="52" t="s">
        <v>282</v>
      </c>
      <c r="F493" s="17">
        <v>304</v>
      </c>
      <c r="G493" s="17">
        <v>281</v>
      </c>
      <c r="H493" s="64">
        <f>H494</f>
        <v>310</v>
      </c>
      <c r="I493" s="62">
        <f>I494</f>
        <v>310</v>
      </c>
      <c r="J493" s="62"/>
      <c r="K493" s="538"/>
      <c r="L493" s="28"/>
      <c r="M493" s="53"/>
    </row>
    <row r="494" spans="1:13" ht="15">
      <c r="A494" s="140">
        <v>642</v>
      </c>
      <c r="B494" s="18"/>
      <c r="C494" s="354"/>
      <c r="D494" s="269"/>
      <c r="E494" s="282" t="s">
        <v>241</v>
      </c>
      <c r="F494" s="141">
        <v>304</v>
      </c>
      <c r="G494" s="141">
        <v>281</v>
      </c>
      <c r="H494" s="103">
        <v>310</v>
      </c>
      <c r="I494" s="19">
        <v>310</v>
      </c>
      <c r="J494" s="19"/>
      <c r="K494" s="622"/>
      <c r="L494" s="453"/>
      <c r="M494" s="494"/>
    </row>
    <row r="495" spans="1:13" ht="15">
      <c r="A495" s="131">
        <v>642014</v>
      </c>
      <c r="B495" s="21"/>
      <c r="C495" s="348">
        <v>111</v>
      </c>
      <c r="D495" s="290" t="s">
        <v>283</v>
      </c>
      <c r="E495" s="304" t="s">
        <v>284</v>
      </c>
      <c r="F495" s="144">
        <v>304</v>
      </c>
      <c r="G495" s="144">
        <v>281</v>
      </c>
      <c r="H495" s="48">
        <v>310</v>
      </c>
      <c r="I495" s="81">
        <v>310</v>
      </c>
      <c r="J495" s="81"/>
      <c r="K495" s="540"/>
      <c r="L495" s="404"/>
      <c r="M495" s="455"/>
    </row>
    <row r="496" spans="1:13" ht="15.75" thickBot="1">
      <c r="A496" s="159"/>
      <c r="B496" s="83"/>
      <c r="C496" s="350"/>
      <c r="D496" s="292"/>
      <c r="E496" s="295"/>
      <c r="F496" s="239"/>
      <c r="G496" s="239"/>
      <c r="H496" s="91"/>
      <c r="I496" s="84"/>
      <c r="J496" s="84"/>
      <c r="K496" s="610"/>
      <c r="L496" s="451"/>
      <c r="M496" s="500"/>
    </row>
    <row r="497" spans="1:13" ht="15.75" thickBot="1">
      <c r="A497" s="149" t="s">
        <v>320</v>
      </c>
      <c r="B497" s="85"/>
      <c r="C497" s="50"/>
      <c r="D497" s="267"/>
      <c r="E497" s="52" t="s">
        <v>285</v>
      </c>
      <c r="F497" s="17">
        <f aca="true" t="shared" si="52" ref="F497:L497">F498</f>
        <v>4316</v>
      </c>
      <c r="G497" s="17">
        <f t="shared" si="52"/>
        <v>15757</v>
      </c>
      <c r="H497" s="64">
        <f t="shared" si="52"/>
        <v>5900</v>
      </c>
      <c r="I497" s="62">
        <f t="shared" si="52"/>
        <v>24109</v>
      </c>
      <c r="J497" s="17">
        <f t="shared" si="52"/>
        <v>24109</v>
      </c>
      <c r="K497" s="538">
        <f t="shared" si="52"/>
        <v>8500</v>
      </c>
      <c r="L497" s="28">
        <f t="shared" si="52"/>
        <v>1000</v>
      </c>
      <c r="M497" s="28">
        <v>1500</v>
      </c>
    </row>
    <row r="498" spans="1:13" ht="15">
      <c r="A498" s="196">
        <v>642</v>
      </c>
      <c r="B498" s="86"/>
      <c r="C498" s="115"/>
      <c r="D498" s="288"/>
      <c r="E498" s="289" t="s">
        <v>241</v>
      </c>
      <c r="F498" s="173">
        <f>SUM(F500:F502)</f>
        <v>4316</v>
      </c>
      <c r="G498" s="173">
        <v>15757</v>
      </c>
      <c r="H498" s="95">
        <f>H499+H500+H501</f>
        <v>5900</v>
      </c>
      <c r="I498" s="88">
        <f>SUM(I499:I502)</f>
        <v>24109</v>
      </c>
      <c r="J498" s="173">
        <f>SUM(J499:J502)</f>
        <v>24109</v>
      </c>
      <c r="K498" s="608">
        <f>SUM(K499:K502)</f>
        <v>8500</v>
      </c>
      <c r="L498" s="449">
        <f>SUM(L499:L502)</f>
        <v>1000</v>
      </c>
      <c r="M498" s="449">
        <f>SUM(M499:M502)</f>
        <v>1200</v>
      </c>
    </row>
    <row r="499" spans="1:13" ht="15">
      <c r="A499" s="145">
        <v>642014</v>
      </c>
      <c r="B499" s="14"/>
      <c r="C499" s="165" t="s">
        <v>435</v>
      </c>
      <c r="D499" s="269" t="s">
        <v>283</v>
      </c>
      <c r="E499" s="304" t="s">
        <v>480</v>
      </c>
      <c r="F499" s="146"/>
      <c r="G499" s="146">
        <v>14326</v>
      </c>
      <c r="H499" s="35">
        <v>4700</v>
      </c>
      <c r="I499" s="12">
        <v>17900</v>
      </c>
      <c r="J499" s="135">
        <v>17900</v>
      </c>
      <c r="K499" s="461"/>
      <c r="L499" s="439"/>
      <c r="M499" s="148"/>
    </row>
    <row r="500" spans="1:13" ht="15">
      <c r="A500" s="136">
        <v>642026</v>
      </c>
      <c r="B500" s="9">
        <v>2</v>
      </c>
      <c r="C500" s="13">
        <v>111</v>
      </c>
      <c r="D500" s="271" t="s">
        <v>283</v>
      </c>
      <c r="E500" s="245" t="s">
        <v>52</v>
      </c>
      <c r="F500" s="137">
        <v>4180</v>
      </c>
      <c r="G500" s="137">
        <v>1431</v>
      </c>
      <c r="H500" s="45">
        <v>1000</v>
      </c>
      <c r="I500" s="8">
        <v>5959</v>
      </c>
      <c r="J500" s="8">
        <v>5959</v>
      </c>
      <c r="K500" s="396">
        <v>8500</v>
      </c>
      <c r="L500" s="405">
        <v>1000</v>
      </c>
      <c r="M500" s="168">
        <v>1000</v>
      </c>
    </row>
    <row r="501" spans="1:13" ht="15">
      <c r="A501" s="136">
        <v>642026</v>
      </c>
      <c r="B501" s="9">
        <v>3</v>
      </c>
      <c r="C501" s="9">
        <v>111</v>
      </c>
      <c r="D501" s="271" t="s">
        <v>283</v>
      </c>
      <c r="E501" s="321" t="s">
        <v>258</v>
      </c>
      <c r="F501" s="170">
        <v>66</v>
      </c>
      <c r="G501" s="170"/>
      <c r="H501" s="49">
        <v>200</v>
      </c>
      <c r="I501" s="23">
        <v>200</v>
      </c>
      <c r="J501" s="23">
        <v>200</v>
      </c>
      <c r="K501" s="462"/>
      <c r="L501" s="171"/>
      <c r="M501" s="171">
        <v>200</v>
      </c>
    </row>
    <row r="502" spans="1:13" ht="15">
      <c r="A502" s="138">
        <v>642026</v>
      </c>
      <c r="B502" s="11"/>
      <c r="C502" s="165">
        <v>111</v>
      </c>
      <c r="D502" s="269" t="s">
        <v>283</v>
      </c>
      <c r="E502" s="294" t="s">
        <v>286</v>
      </c>
      <c r="F502" s="169">
        <v>70</v>
      </c>
      <c r="G502" s="169"/>
      <c r="H502" s="275"/>
      <c r="I502" s="22">
        <v>50</v>
      </c>
      <c r="J502" s="22">
        <v>50</v>
      </c>
      <c r="K502" s="539"/>
      <c r="L502" s="340"/>
      <c r="M502" s="472"/>
    </row>
    <row r="503" spans="1:13" ht="15.75" thickBot="1">
      <c r="A503" s="159"/>
      <c r="B503" s="83"/>
      <c r="C503" s="350"/>
      <c r="D503" s="292"/>
      <c r="E503" s="295"/>
      <c r="F503" s="182"/>
      <c r="G503" s="182"/>
      <c r="H503" s="35"/>
      <c r="I503" s="84"/>
      <c r="J503" s="181"/>
      <c r="K503" s="610"/>
      <c r="L503" s="298"/>
      <c r="M503" s="298"/>
    </row>
    <row r="504" spans="1:13" ht="15.75" thickBot="1">
      <c r="A504" s="149" t="s">
        <v>320</v>
      </c>
      <c r="B504" s="16"/>
      <c r="C504" s="343"/>
      <c r="D504" s="267"/>
      <c r="E504" s="52" t="s">
        <v>287</v>
      </c>
      <c r="F504" s="17">
        <v>179</v>
      </c>
      <c r="G504" s="17">
        <v>1087</v>
      </c>
      <c r="H504" s="64">
        <f aca="true" t="shared" si="53" ref="H504:M504">H505</f>
        <v>7000</v>
      </c>
      <c r="I504" s="62">
        <f t="shared" si="53"/>
        <v>7000</v>
      </c>
      <c r="J504" s="17">
        <f t="shared" si="53"/>
        <v>7000</v>
      </c>
      <c r="K504" s="538">
        <f t="shared" si="53"/>
        <v>7210</v>
      </c>
      <c r="L504" s="28">
        <f t="shared" si="53"/>
        <v>7210</v>
      </c>
      <c r="M504" s="28">
        <f t="shared" si="53"/>
        <v>5710</v>
      </c>
    </row>
    <row r="505" spans="1:13" ht="15">
      <c r="A505" s="193">
        <v>642</v>
      </c>
      <c r="B505" s="86"/>
      <c r="C505" s="115"/>
      <c r="D505" s="642"/>
      <c r="E505" s="643" t="s">
        <v>241</v>
      </c>
      <c r="F505" s="175">
        <v>179</v>
      </c>
      <c r="G505" s="175">
        <v>1087</v>
      </c>
      <c r="H505" s="67">
        <v>7000</v>
      </c>
      <c r="I505" s="65">
        <v>7000</v>
      </c>
      <c r="J505" s="175">
        <v>7000</v>
      </c>
      <c r="K505" s="608">
        <f>SUM(K506:K507)</f>
        <v>7210</v>
      </c>
      <c r="L505" s="449">
        <f>SUM(L506:L507)</f>
        <v>7210</v>
      </c>
      <c r="M505" s="449">
        <f>SUM(M506:M507)</f>
        <v>5710</v>
      </c>
    </row>
    <row r="506" spans="1:13" ht="15">
      <c r="A506" s="134">
        <v>642002</v>
      </c>
      <c r="B506" s="7"/>
      <c r="C506" s="346">
        <v>41</v>
      </c>
      <c r="D506" s="279" t="s">
        <v>283</v>
      </c>
      <c r="E506" s="284" t="s">
        <v>481</v>
      </c>
      <c r="F506" s="135"/>
      <c r="G506" s="135">
        <v>1087</v>
      </c>
      <c r="H506" s="80">
        <v>5000</v>
      </c>
      <c r="I506" s="6">
        <v>5000</v>
      </c>
      <c r="J506" s="6">
        <v>5000</v>
      </c>
      <c r="K506" s="476">
        <v>5210</v>
      </c>
      <c r="L506" s="183">
        <v>5210</v>
      </c>
      <c r="M506" s="444">
        <v>5210</v>
      </c>
    </row>
    <row r="507" spans="1:13" ht="15">
      <c r="A507" s="138">
        <v>642026</v>
      </c>
      <c r="B507" s="11"/>
      <c r="C507" s="163">
        <v>41</v>
      </c>
      <c r="D507" s="268" t="s">
        <v>283</v>
      </c>
      <c r="E507" s="280" t="s">
        <v>241</v>
      </c>
      <c r="F507" s="139">
        <v>179</v>
      </c>
      <c r="G507" s="139"/>
      <c r="H507" s="35">
        <v>2000</v>
      </c>
      <c r="I507" s="12">
        <v>2000</v>
      </c>
      <c r="J507" s="12">
        <v>2000</v>
      </c>
      <c r="K507" s="460">
        <v>2000</v>
      </c>
      <c r="L507" s="172">
        <v>2000</v>
      </c>
      <c r="M507" s="148">
        <v>500</v>
      </c>
    </row>
    <row r="508" spans="1:13" ht="17.25" thickBot="1">
      <c r="A508" s="201"/>
      <c r="B508" s="112"/>
      <c r="C508" s="360"/>
      <c r="D508" s="287"/>
      <c r="E508" s="325"/>
      <c r="F508" s="328"/>
      <c r="G508" s="328"/>
      <c r="H508" s="327"/>
      <c r="I508" s="113"/>
      <c r="J508" s="113"/>
      <c r="K508" s="644"/>
      <c r="L508" s="473"/>
      <c r="M508" s="468"/>
    </row>
    <row r="509" spans="1:14" ht="15.75" thickBot="1">
      <c r="A509" s="149" t="s">
        <v>354</v>
      </c>
      <c r="B509" s="16"/>
      <c r="C509" s="343"/>
      <c r="D509" s="267"/>
      <c r="E509" s="326" t="s">
        <v>305</v>
      </c>
      <c r="F509" s="17">
        <f>SUM(F510:F514)</f>
        <v>98406</v>
      </c>
      <c r="G509" s="17">
        <f>SUM(G510:G514)</f>
        <v>95758</v>
      </c>
      <c r="H509" s="64">
        <f aca="true" t="shared" si="54" ref="H509:M509">H510+H513+H514</f>
        <v>5820</v>
      </c>
      <c r="I509" s="62">
        <f t="shared" si="54"/>
        <v>19824</v>
      </c>
      <c r="J509" s="62">
        <f>J510+J513+J514</f>
        <v>6104</v>
      </c>
      <c r="K509" s="538">
        <f t="shared" si="54"/>
        <v>68370</v>
      </c>
      <c r="L509" s="53">
        <f t="shared" si="54"/>
        <v>3550</v>
      </c>
      <c r="M509" s="53">
        <f t="shared" si="54"/>
        <v>3550</v>
      </c>
      <c r="N509" s="150"/>
    </row>
    <row r="510" spans="1:14" ht="15">
      <c r="A510" s="160">
        <v>633006</v>
      </c>
      <c r="B510" s="369">
        <v>7</v>
      </c>
      <c r="C510" s="369">
        <v>41</v>
      </c>
      <c r="D510" s="370" t="s">
        <v>288</v>
      </c>
      <c r="E510" s="289" t="s">
        <v>400</v>
      </c>
      <c r="F510" s="130"/>
      <c r="G510" s="130">
        <v>93793</v>
      </c>
      <c r="H510" s="5">
        <v>2320</v>
      </c>
      <c r="I510" s="4">
        <v>4034</v>
      </c>
      <c r="J510" s="4">
        <v>4034</v>
      </c>
      <c r="K510" s="532">
        <v>2320</v>
      </c>
      <c r="L510" s="133"/>
      <c r="M510" s="133"/>
      <c r="N510" s="150"/>
    </row>
    <row r="511" spans="1:13" ht="15">
      <c r="A511" s="160">
        <v>635006</v>
      </c>
      <c r="B511" s="369"/>
      <c r="C511" s="369">
        <v>111</v>
      </c>
      <c r="D511" s="370" t="s">
        <v>288</v>
      </c>
      <c r="E511" s="301" t="s">
        <v>482</v>
      </c>
      <c r="F511" s="130">
        <v>80000</v>
      </c>
      <c r="G511" s="130"/>
      <c r="H511" s="5"/>
      <c r="I511" s="4"/>
      <c r="J511" s="4"/>
      <c r="K511" s="532"/>
      <c r="L511" s="133"/>
      <c r="M511" s="133"/>
    </row>
    <row r="512" spans="1:13" ht="15">
      <c r="A512" s="160">
        <v>635006</v>
      </c>
      <c r="B512" s="369"/>
      <c r="C512" s="369">
        <v>41</v>
      </c>
      <c r="D512" s="370" t="s">
        <v>288</v>
      </c>
      <c r="E512" s="301" t="s">
        <v>483</v>
      </c>
      <c r="F512" s="130">
        <v>7975</v>
      </c>
      <c r="G512" s="130"/>
      <c r="H512" s="5"/>
      <c r="I512" s="4"/>
      <c r="J512" s="4"/>
      <c r="K512" s="532"/>
      <c r="L512" s="133"/>
      <c r="M512" s="441"/>
    </row>
    <row r="513" spans="1:21" ht="15">
      <c r="A513" s="129">
        <v>637015</v>
      </c>
      <c r="B513" s="111"/>
      <c r="C513" s="111">
        <v>41</v>
      </c>
      <c r="D513" s="371" t="s">
        <v>288</v>
      </c>
      <c r="E513" s="282" t="s">
        <v>121</v>
      </c>
      <c r="F513" s="130">
        <v>635</v>
      </c>
      <c r="G513" s="130">
        <v>536</v>
      </c>
      <c r="H513" s="5">
        <v>500</v>
      </c>
      <c r="I513" s="4">
        <v>550</v>
      </c>
      <c r="J513" s="4">
        <v>550</v>
      </c>
      <c r="K513" s="532">
        <v>550</v>
      </c>
      <c r="L513" s="133">
        <v>550</v>
      </c>
      <c r="M513" s="441">
        <v>550</v>
      </c>
      <c r="N513" s="150"/>
      <c r="O513" s="150"/>
      <c r="P513" s="150"/>
      <c r="Q513" s="150"/>
      <c r="R513" s="150"/>
      <c r="S513" s="150"/>
      <c r="T513" s="150"/>
      <c r="U513" s="150"/>
    </row>
    <row r="514" spans="1:21" ht="15">
      <c r="A514" s="202">
        <v>641006</v>
      </c>
      <c r="B514" s="116"/>
      <c r="C514" s="116">
        <v>111</v>
      </c>
      <c r="D514" s="371" t="s">
        <v>288</v>
      </c>
      <c r="E514" s="282" t="s">
        <v>289</v>
      </c>
      <c r="F514" s="130">
        <v>9796</v>
      </c>
      <c r="G514" s="130">
        <v>1429</v>
      </c>
      <c r="H514" s="5">
        <v>3000</v>
      </c>
      <c r="I514" s="4">
        <v>15240</v>
      </c>
      <c r="J514" s="4">
        <v>1520</v>
      </c>
      <c r="K514" s="532">
        <v>65500</v>
      </c>
      <c r="L514" s="133">
        <v>3000</v>
      </c>
      <c r="M514" s="441">
        <v>3000</v>
      </c>
      <c r="N514" s="150"/>
      <c r="O514" s="150"/>
      <c r="P514" s="150"/>
      <c r="Q514" s="150"/>
      <c r="R514" s="150"/>
      <c r="S514" s="150"/>
      <c r="T514" s="150"/>
      <c r="U514" s="150"/>
    </row>
    <row r="515" spans="1:13" ht="15.75" thickBot="1">
      <c r="A515" s="226"/>
      <c r="B515" s="221"/>
      <c r="C515" s="361"/>
      <c r="D515" s="292"/>
      <c r="E515" s="329" t="s">
        <v>290</v>
      </c>
      <c r="F515" s="645">
        <v>701869</v>
      </c>
      <c r="G515" s="645">
        <v>744600</v>
      </c>
      <c r="H515" s="330">
        <v>738000</v>
      </c>
      <c r="I515" s="222">
        <v>883954</v>
      </c>
      <c r="J515" s="222">
        <v>883954</v>
      </c>
      <c r="K515" s="646">
        <v>982000</v>
      </c>
      <c r="L515" s="336">
        <v>982000</v>
      </c>
      <c r="M515" s="336">
        <v>982000</v>
      </c>
    </row>
    <row r="516" spans="1:13" ht="15.75" thickBot="1">
      <c r="A516" s="36"/>
      <c r="B516" s="552"/>
      <c r="C516" s="552"/>
      <c r="D516" s="227"/>
      <c r="E516" s="42" t="s">
        <v>291</v>
      </c>
      <c r="F516" s="43">
        <v>1299112</v>
      </c>
      <c r="G516" s="43">
        <v>1437837</v>
      </c>
      <c r="H516" s="331">
        <v>1491552</v>
      </c>
      <c r="I516" s="43">
        <v>1818575</v>
      </c>
      <c r="J516" s="43">
        <v>1818575</v>
      </c>
      <c r="K516" s="647">
        <f>K4+K114+K133+K153+K156+K163+K186+K190+K199+K215+K220+K227+K245+K266+K275+K307+K324+K347+K355+K430+K463+K470+K493+K497+K504+K509</f>
        <v>1771905</v>
      </c>
      <c r="L516" s="43">
        <f>L4+L114+L133+L153+L156+L163+L186+L190+L199+L215+L220+L227+L245+L266+L275+L307+L324+L347+L355+L430+L463+L470+L493+L497+L504+L509</f>
        <v>1699305</v>
      </c>
      <c r="M516" s="43">
        <f>M4+M114+M133+M153+M156+M163+M186+M190+M199+M215+M220+M227+M245+M266+M275+M307+M324+M347+M355+M430+M463+M470+M493+M497+M504+M509</f>
        <v>1696805</v>
      </c>
    </row>
    <row r="517" spans="1:15" ht="15.75" thickBot="1">
      <c r="A517" s="576"/>
      <c r="B517" s="576"/>
      <c r="C517" s="576"/>
      <c r="D517" s="126"/>
      <c r="E517" s="117" t="s">
        <v>292</v>
      </c>
      <c r="F517" s="118">
        <v>701869</v>
      </c>
      <c r="G517" s="118">
        <v>744600</v>
      </c>
      <c r="H517" s="223">
        <f>H515</f>
        <v>738000</v>
      </c>
      <c r="I517" s="223">
        <v>883954</v>
      </c>
      <c r="J517" s="223">
        <v>883954</v>
      </c>
      <c r="K517" s="551">
        <v>982000</v>
      </c>
      <c r="L517" s="223">
        <v>982000</v>
      </c>
      <c r="M517" s="55">
        <v>982000</v>
      </c>
      <c r="O517" s="152"/>
    </row>
    <row r="518" spans="1:13" ht="15.75" thickBot="1">
      <c r="A518" s="564"/>
      <c r="B518" s="564"/>
      <c r="C518" s="564"/>
      <c r="D518" s="126"/>
      <c r="E518" s="119" t="s">
        <v>293</v>
      </c>
      <c r="F518" s="41">
        <v>1746863</v>
      </c>
      <c r="G518" s="41">
        <v>2182437</v>
      </c>
      <c r="H518" s="41">
        <f aca="true" t="shared" si="55" ref="H518:M518">H516+H517</f>
        <v>2229552</v>
      </c>
      <c r="I518" s="41">
        <f t="shared" si="55"/>
        <v>2702529</v>
      </c>
      <c r="J518" s="41">
        <f>J516+J517</f>
        <v>2702529</v>
      </c>
      <c r="K518" s="41">
        <f t="shared" si="55"/>
        <v>2753905</v>
      </c>
      <c r="L518" s="41">
        <f t="shared" si="55"/>
        <v>2681305</v>
      </c>
      <c r="M518" s="225">
        <f t="shared" si="55"/>
        <v>2678805</v>
      </c>
    </row>
    <row r="519" spans="1:16" ht="16.5" customHeight="1" thickBot="1">
      <c r="A519" s="564"/>
      <c r="B519" s="564"/>
      <c r="C519" s="564"/>
      <c r="D519" s="648"/>
      <c r="E519" s="39"/>
      <c r="H519" s="649"/>
      <c r="I519" s="649"/>
      <c r="J519" s="110"/>
      <c r="K519" s="649"/>
      <c r="L519" s="649"/>
      <c r="M519" s="164"/>
      <c r="P519" s="150"/>
    </row>
    <row r="520" spans="1:13" ht="15.75" customHeight="1" thickBot="1">
      <c r="A520" s="203"/>
      <c r="B520" s="507"/>
      <c r="C520" s="507"/>
      <c r="D520" s="228"/>
      <c r="E520" s="56" t="s">
        <v>294</v>
      </c>
      <c r="H520" s="563"/>
      <c r="I520" s="563"/>
      <c r="J520" s="649"/>
      <c r="K520" s="563"/>
      <c r="L520" s="563"/>
      <c r="M520" s="189"/>
    </row>
    <row r="521" spans="1:16" ht="15.75" thickBot="1">
      <c r="A521" s="650" t="s">
        <v>417</v>
      </c>
      <c r="B521" s="508"/>
      <c r="C521" s="508"/>
      <c r="D521" s="228"/>
      <c r="E521" s="236" t="s">
        <v>314</v>
      </c>
      <c r="F521" s="43">
        <v>4500</v>
      </c>
      <c r="G521" s="43"/>
      <c r="H521" s="122"/>
      <c r="I521" s="124"/>
      <c r="J521" s="123"/>
      <c r="K521" s="651"/>
      <c r="L521" s="43"/>
      <c r="M521" s="331"/>
      <c r="N521" s="150"/>
      <c r="P521" s="150"/>
    </row>
    <row r="522" spans="1:24" ht="15.75" thickBot="1">
      <c r="A522" s="382"/>
      <c r="B522" s="26"/>
      <c r="C522" s="26">
        <v>41</v>
      </c>
      <c r="D522" s="228" t="s">
        <v>170</v>
      </c>
      <c r="E522" s="506" t="s">
        <v>484</v>
      </c>
      <c r="F522" s="652">
        <v>4500</v>
      </c>
      <c r="G522" s="652"/>
      <c r="H522" s="338"/>
      <c r="I522" s="375"/>
      <c r="J522" s="148"/>
      <c r="K522" s="577"/>
      <c r="L522" s="211"/>
      <c r="M522" s="224"/>
      <c r="W522" s="150"/>
      <c r="X522" s="150"/>
    </row>
    <row r="523" spans="1:23" ht="15.75" thickBot="1">
      <c r="A523" s="650" t="s">
        <v>295</v>
      </c>
      <c r="B523" s="121"/>
      <c r="C523" s="362"/>
      <c r="D523" s="267"/>
      <c r="E523" s="236" t="s">
        <v>296</v>
      </c>
      <c r="F523" s="43">
        <f>SUM(F524:F531)</f>
        <v>28266</v>
      </c>
      <c r="G523" s="43">
        <f>SUM(G524:G531)</f>
        <v>166296</v>
      </c>
      <c r="H523" s="122">
        <v>168532</v>
      </c>
      <c r="I523" s="124">
        <v>174085</v>
      </c>
      <c r="J523" s="124">
        <v>174085</v>
      </c>
      <c r="K523" s="651">
        <f>SUM(K524:K531)</f>
        <v>79400</v>
      </c>
      <c r="L523" s="43"/>
      <c r="M523" s="43"/>
      <c r="W523" s="150"/>
    </row>
    <row r="524" spans="1:13" ht="15">
      <c r="A524" s="147">
        <v>711001</v>
      </c>
      <c r="B524" s="30"/>
      <c r="C524" s="363">
        <v>43</v>
      </c>
      <c r="D524" s="339" t="s">
        <v>297</v>
      </c>
      <c r="E524" s="333" t="s">
        <v>353</v>
      </c>
      <c r="F524" s="334">
        <v>20272</v>
      </c>
      <c r="G524" s="334">
        <v>5914</v>
      </c>
      <c r="H524" s="128"/>
      <c r="I524" s="125">
        <v>73320</v>
      </c>
      <c r="J524" s="125">
        <v>73320</v>
      </c>
      <c r="K524" s="544"/>
      <c r="L524" s="474"/>
      <c r="M524" s="475"/>
    </row>
    <row r="525" spans="1:13" ht="15">
      <c r="A525" s="134">
        <v>712000</v>
      </c>
      <c r="B525" s="7"/>
      <c r="C525" s="346">
        <v>41</v>
      </c>
      <c r="D525" s="279" t="s">
        <v>297</v>
      </c>
      <c r="E525" s="245" t="s">
        <v>513</v>
      </c>
      <c r="F525" s="135"/>
      <c r="G525" s="135"/>
      <c r="H525" s="128"/>
      <c r="I525" s="8"/>
      <c r="J525" s="8"/>
      <c r="K525" s="476">
        <v>35000</v>
      </c>
      <c r="L525" s="444"/>
      <c r="M525" s="653"/>
    </row>
    <row r="526" spans="1:13" ht="15">
      <c r="A526" s="134">
        <v>713004</v>
      </c>
      <c r="B526" s="7"/>
      <c r="C526" s="346">
        <v>46</v>
      </c>
      <c r="D526" s="279" t="s">
        <v>297</v>
      </c>
      <c r="E526" s="284"/>
      <c r="F526" s="135"/>
      <c r="G526" s="135">
        <v>2940</v>
      </c>
      <c r="H526" s="128"/>
      <c r="I526" s="8"/>
      <c r="J526" s="8"/>
      <c r="K526" s="476"/>
      <c r="L526" s="444"/>
      <c r="M526" s="653"/>
    </row>
    <row r="527" spans="1:13" ht="15">
      <c r="A527" s="136">
        <v>713005</v>
      </c>
      <c r="B527" s="9"/>
      <c r="C527" s="13">
        <v>111</v>
      </c>
      <c r="D527" s="271" t="s">
        <v>297</v>
      </c>
      <c r="E527" s="40" t="s">
        <v>366</v>
      </c>
      <c r="F527" s="135">
        <v>1274</v>
      </c>
      <c r="G527" s="137"/>
      <c r="H527" s="45"/>
      <c r="I527" s="8"/>
      <c r="J527" s="8"/>
      <c r="K527" s="396"/>
      <c r="L527" s="405"/>
      <c r="M527" s="653"/>
    </row>
    <row r="528" spans="1:13" ht="15">
      <c r="A528" s="136">
        <v>716000</v>
      </c>
      <c r="B528" s="7"/>
      <c r="C528" s="346">
        <v>41</v>
      </c>
      <c r="D528" s="279" t="s">
        <v>297</v>
      </c>
      <c r="E528" s="245" t="s">
        <v>298</v>
      </c>
      <c r="F528" s="135">
        <v>6720</v>
      </c>
      <c r="G528" s="135">
        <v>3700</v>
      </c>
      <c r="H528" s="128">
        <v>10000</v>
      </c>
      <c r="I528" s="6">
        <v>8710</v>
      </c>
      <c r="J528" s="6">
        <v>8710</v>
      </c>
      <c r="K528" s="476"/>
      <c r="L528" s="444"/>
      <c r="M528" s="639"/>
    </row>
    <row r="529" spans="1:13" ht="15">
      <c r="A529" s="394">
        <v>717002</v>
      </c>
      <c r="B529" s="395"/>
      <c r="C529" s="422">
        <v>41</v>
      </c>
      <c r="D529" s="423" t="s">
        <v>297</v>
      </c>
      <c r="E529" s="424" t="s">
        <v>485</v>
      </c>
      <c r="F529" s="137"/>
      <c r="G529" s="137">
        <v>8076</v>
      </c>
      <c r="H529" s="397"/>
      <c r="I529" s="205"/>
      <c r="J529" s="205"/>
      <c r="K529" s="396"/>
      <c r="L529" s="405"/>
      <c r="M529" s="639"/>
    </row>
    <row r="530" spans="1:23" ht="15">
      <c r="A530" s="394">
        <v>717002</v>
      </c>
      <c r="B530" s="395"/>
      <c r="C530" s="422">
        <v>41</v>
      </c>
      <c r="D530" s="423" t="s">
        <v>297</v>
      </c>
      <c r="E530" s="424" t="s">
        <v>512</v>
      </c>
      <c r="F530" s="137"/>
      <c r="G530" s="137"/>
      <c r="H530" s="397"/>
      <c r="I530" s="205"/>
      <c r="J530" s="205"/>
      <c r="K530" s="396">
        <v>44400</v>
      </c>
      <c r="L530" s="405"/>
      <c r="M530" s="639"/>
      <c r="S530" s="150"/>
      <c r="T530" s="150"/>
      <c r="U530" s="150"/>
      <c r="V530" s="150"/>
      <c r="W530" s="150"/>
    </row>
    <row r="531" spans="1:23" ht="15.75" thickBot="1">
      <c r="A531" s="536">
        <v>717002</v>
      </c>
      <c r="B531" s="654"/>
      <c r="C531" s="655">
        <v>111</v>
      </c>
      <c r="D531" s="656" t="s">
        <v>297</v>
      </c>
      <c r="E531" s="657" t="s">
        <v>485</v>
      </c>
      <c r="F531" s="658"/>
      <c r="G531" s="658">
        <v>145666</v>
      </c>
      <c r="H531" s="659"/>
      <c r="I531" s="660"/>
      <c r="J531" s="660"/>
      <c r="K531" s="546"/>
      <c r="L531" s="546"/>
      <c r="M531" s="546"/>
      <c r="P531" s="150"/>
      <c r="S531" s="150"/>
      <c r="T531" s="150"/>
      <c r="U531" s="150"/>
      <c r="V531" s="150"/>
      <c r="W531" s="150"/>
    </row>
    <row r="532" spans="1:23" ht="15.75" thickBot="1">
      <c r="A532" s="536">
        <v>717001</v>
      </c>
      <c r="B532" s="654">
        <v>3</v>
      </c>
      <c r="C532" s="655">
        <v>111</v>
      </c>
      <c r="D532" s="656" t="s">
        <v>297</v>
      </c>
      <c r="E532" s="657" t="s">
        <v>506</v>
      </c>
      <c r="F532" s="658"/>
      <c r="G532" s="658"/>
      <c r="H532" s="659"/>
      <c r="I532" s="659">
        <v>66100</v>
      </c>
      <c r="J532" s="659">
        <v>66100</v>
      </c>
      <c r="K532" s="546"/>
      <c r="L532" s="546"/>
      <c r="M532" s="546"/>
      <c r="P532" s="150"/>
      <c r="S532" s="150"/>
      <c r="T532" s="150"/>
      <c r="U532" s="150"/>
      <c r="V532" s="150"/>
      <c r="W532" s="150"/>
    </row>
    <row r="533" spans="1:23" ht="15.75" thickBot="1">
      <c r="A533" s="536">
        <v>717001</v>
      </c>
      <c r="B533" s="654">
        <v>3</v>
      </c>
      <c r="C533" s="655">
        <v>43</v>
      </c>
      <c r="D533" s="656" t="s">
        <v>297</v>
      </c>
      <c r="E533" s="657" t="s">
        <v>507</v>
      </c>
      <c r="F533" s="658"/>
      <c r="G533" s="658"/>
      <c r="H533" s="659"/>
      <c r="I533" s="659">
        <v>1600</v>
      </c>
      <c r="J533" s="659">
        <v>1600</v>
      </c>
      <c r="K533" s="546"/>
      <c r="L533" s="546"/>
      <c r="M533" s="546"/>
      <c r="P533" s="150"/>
      <c r="S533" s="150"/>
      <c r="T533" s="150"/>
      <c r="U533" s="150"/>
      <c r="V533" s="150"/>
      <c r="W533" s="150"/>
    </row>
    <row r="534" spans="1:23" ht="15.75" thickBot="1">
      <c r="A534" s="536">
        <v>719004</v>
      </c>
      <c r="B534" s="654"/>
      <c r="C534" s="655">
        <v>41</v>
      </c>
      <c r="D534" s="656" t="s">
        <v>297</v>
      </c>
      <c r="E534" s="657" t="s">
        <v>508</v>
      </c>
      <c r="F534" s="658"/>
      <c r="G534" s="658"/>
      <c r="H534" s="659"/>
      <c r="I534" s="659">
        <v>9742</v>
      </c>
      <c r="J534" s="659">
        <v>9742</v>
      </c>
      <c r="K534" s="546"/>
      <c r="L534" s="546"/>
      <c r="M534" s="662"/>
      <c r="P534" s="150"/>
      <c r="S534" s="150"/>
      <c r="T534" s="150"/>
      <c r="U534" s="150"/>
      <c r="V534" s="150"/>
      <c r="W534" s="150"/>
    </row>
    <row r="535" spans="1:23" ht="15.75" thickBot="1">
      <c r="A535" s="536">
        <v>719004</v>
      </c>
      <c r="B535" s="654"/>
      <c r="C535" s="655">
        <v>71</v>
      </c>
      <c r="D535" s="656" t="s">
        <v>297</v>
      </c>
      <c r="E535" s="657" t="s">
        <v>509</v>
      </c>
      <c r="F535" s="658"/>
      <c r="G535" s="658"/>
      <c r="H535" s="659"/>
      <c r="I535" s="659">
        <v>14613</v>
      </c>
      <c r="J535" s="659">
        <v>14613</v>
      </c>
      <c r="K535" s="546"/>
      <c r="L535" s="546"/>
      <c r="M535" s="546"/>
      <c r="P535" s="150"/>
      <c r="S535" s="150"/>
      <c r="T535" s="150"/>
      <c r="U535" s="150"/>
      <c r="V535" s="150"/>
      <c r="W535" s="150"/>
    </row>
    <row r="536" spans="1:13" ht="15.75" thickBot="1">
      <c r="A536" s="489" t="s">
        <v>382</v>
      </c>
      <c r="B536" s="93"/>
      <c r="C536" s="359"/>
      <c r="D536" s="292"/>
      <c r="E536" s="313" t="s">
        <v>182</v>
      </c>
      <c r="F536" s="185">
        <v>1095</v>
      </c>
      <c r="G536" s="185">
        <v>262484</v>
      </c>
      <c r="H536" s="259">
        <v>141984</v>
      </c>
      <c r="I536" s="259">
        <v>132242</v>
      </c>
      <c r="J536" s="259">
        <v>132242</v>
      </c>
      <c r="K536" s="651">
        <v>110000</v>
      </c>
      <c r="L536" s="43">
        <f>SUM(L537:L541)</f>
        <v>194200</v>
      </c>
      <c r="M536" s="43">
        <f>SUM(M537:M541)</f>
        <v>194200</v>
      </c>
    </row>
    <row r="537" spans="1:13" ht="15">
      <c r="A537" s="425" t="s">
        <v>486</v>
      </c>
      <c r="B537" s="204"/>
      <c r="C537" s="358">
        <v>41</v>
      </c>
      <c r="D537" s="314" t="s">
        <v>227</v>
      </c>
      <c r="E537" s="424" t="s">
        <v>487</v>
      </c>
      <c r="F537" s="426">
        <v>1095</v>
      </c>
      <c r="G537" s="426">
        <v>9964</v>
      </c>
      <c r="H537" s="427"/>
      <c r="I537" s="427"/>
      <c r="J537" s="427"/>
      <c r="K537" s="476"/>
      <c r="L537" s="428"/>
      <c r="M537" s="544"/>
    </row>
    <row r="538" spans="1:19" ht="15">
      <c r="A538" s="406" t="s">
        <v>372</v>
      </c>
      <c r="B538" s="9">
        <v>1</v>
      </c>
      <c r="C538" s="13">
        <v>41</v>
      </c>
      <c r="D538" s="271" t="s">
        <v>227</v>
      </c>
      <c r="E538" s="257" t="s">
        <v>488</v>
      </c>
      <c r="F538" s="137"/>
      <c r="G538" s="137"/>
      <c r="H538" s="45">
        <v>41984</v>
      </c>
      <c r="I538" s="45">
        <v>41984</v>
      </c>
      <c r="J538" s="45">
        <v>41984</v>
      </c>
      <c r="K538" s="396"/>
      <c r="L538" s="405"/>
      <c r="M538" s="405"/>
      <c r="N538" s="153"/>
      <c r="S538" s="398"/>
    </row>
    <row r="539" spans="1:13" ht="15.75" thickBot="1">
      <c r="A539" s="159">
        <v>717002</v>
      </c>
      <c r="B539" s="26">
        <v>1</v>
      </c>
      <c r="C539" s="347">
        <v>41</v>
      </c>
      <c r="D539" s="287" t="s">
        <v>227</v>
      </c>
      <c r="E539" s="306" t="s">
        <v>514</v>
      </c>
      <c r="F539" s="285"/>
      <c r="G539" s="285">
        <v>252520</v>
      </c>
      <c r="H539" s="27">
        <v>100000</v>
      </c>
      <c r="I539" s="25">
        <v>90258</v>
      </c>
      <c r="J539" s="25">
        <v>90258</v>
      </c>
      <c r="K539" s="546">
        <v>110000</v>
      </c>
      <c r="L539" s="457">
        <v>194200</v>
      </c>
      <c r="M539" s="699">
        <v>194200</v>
      </c>
    </row>
    <row r="540" spans="1:13" ht="15.75" thickBot="1">
      <c r="A540" s="120" t="s">
        <v>343</v>
      </c>
      <c r="B540" s="121"/>
      <c r="C540" s="362"/>
      <c r="D540" s="267"/>
      <c r="E540" s="42" t="s">
        <v>186</v>
      </c>
      <c r="F540" s="43">
        <v>4440</v>
      </c>
      <c r="G540" s="43"/>
      <c r="H540" s="37"/>
      <c r="I540" s="259"/>
      <c r="J540" s="259"/>
      <c r="K540" s="651"/>
      <c r="L540" s="331"/>
      <c r="M540" s="331"/>
    </row>
    <row r="541" spans="1:14" ht="15.75" thickBot="1">
      <c r="A541" s="136">
        <v>717002</v>
      </c>
      <c r="B541" s="703">
        <v>30</v>
      </c>
      <c r="C541" s="548">
        <v>41</v>
      </c>
      <c r="D541" s="267" t="s">
        <v>187</v>
      </c>
      <c r="E541" s="257" t="s">
        <v>489</v>
      </c>
      <c r="F541" s="168">
        <v>4440</v>
      </c>
      <c r="G541" s="168"/>
      <c r="H541" s="338"/>
      <c r="I541" s="705"/>
      <c r="J541" s="664"/>
      <c r="K541" s="662"/>
      <c r="L541" s="663"/>
      <c r="M541" s="664"/>
      <c r="N541" s="150"/>
    </row>
    <row r="542" spans="1:13" ht="17.25" customHeight="1" thickBot="1">
      <c r="A542" s="120" t="s">
        <v>418</v>
      </c>
      <c r="B542" s="33"/>
      <c r="C542" s="105"/>
      <c r="D542" s="287"/>
      <c r="E542" s="42" t="s">
        <v>201</v>
      </c>
      <c r="F542" s="123">
        <f>SUM(F543:F546)</f>
        <v>160270</v>
      </c>
      <c r="G542" s="123"/>
      <c r="H542" s="704"/>
      <c r="I542" s="704"/>
      <c r="J542" s="704"/>
      <c r="K542" s="651">
        <v>150000</v>
      </c>
      <c r="L542" s="148"/>
      <c r="M542" s="188"/>
    </row>
    <row r="543" spans="1:13" ht="16.5" customHeight="1" thickBot="1">
      <c r="A543" s="159">
        <v>717002</v>
      </c>
      <c r="B543" s="33"/>
      <c r="C543" s="105">
        <v>52</v>
      </c>
      <c r="D543" s="287" t="s">
        <v>202</v>
      </c>
      <c r="E543" s="306" t="s">
        <v>490</v>
      </c>
      <c r="F543" s="179">
        <v>106896</v>
      </c>
      <c r="G543" s="179"/>
      <c r="H543" s="27"/>
      <c r="I543" s="27"/>
      <c r="J543" s="661"/>
      <c r="K543" s="662">
        <v>150000</v>
      </c>
      <c r="L543" s="663"/>
      <c r="M543" s="664"/>
    </row>
    <row r="544" spans="1:13" ht="14.25" customHeight="1" thickBot="1">
      <c r="A544" s="120" t="s">
        <v>491</v>
      </c>
      <c r="B544" s="121"/>
      <c r="C544" s="362"/>
      <c r="D544" s="267"/>
      <c r="E544" s="236" t="s">
        <v>492</v>
      </c>
      <c r="F544" s="478"/>
      <c r="G544" s="123">
        <v>27300</v>
      </c>
      <c r="H544" s="124"/>
      <c r="I544" s="124"/>
      <c r="J544" s="123"/>
      <c r="K544" s="665"/>
      <c r="L544" s="478"/>
      <c r="M544" s="663"/>
    </row>
    <row r="545" spans="1:19" ht="15.75" thickBot="1">
      <c r="A545" s="145">
        <v>717002</v>
      </c>
      <c r="B545" s="34"/>
      <c r="C545" s="552">
        <v>41</v>
      </c>
      <c r="D545" s="269" t="s">
        <v>237</v>
      </c>
      <c r="E545" s="40" t="s">
        <v>493</v>
      </c>
      <c r="F545" s="146"/>
      <c r="G545" s="146">
        <v>27300</v>
      </c>
      <c r="H545" s="35"/>
      <c r="I545" s="35"/>
      <c r="J545" s="35"/>
      <c r="K545" s="460"/>
      <c r="L545" s="439"/>
      <c r="M545" s="148"/>
      <c r="S545" s="150"/>
    </row>
    <row r="546" spans="1:19" ht="15.75" thickBot="1">
      <c r="A546" s="120" t="s">
        <v>354</v>
      </c>
      <c r="B546" s="121"/>
      <c r="C546" s="362"/>
      <c r="D546" s="267"/>
      <c r="E546" s="236" t="s">
        <v>305</v>
      </c>
      <c r="F546" s="123">
        <v>53374</v>
      </c>
      <c r="G546" s="123"/>
      <c r="H546" s="37"/>
      <c r="I546" s="37"/>
      <c r="J546" s="331"/>
      <c r="K546" s="651"/>
      <c r="L546" s="43"/>
      <c r="M546" s="331"/>
      <c r="S546" s="150"/>
    </row>
    <row r="547" spans="1:19" ht="15.75" thickBot="1">
      <c r="A547" s="391" t="s">
        <v>372</v>
      </c>
      <c r="B547" s="243"/>
      <c r="C547" s="364">
        <v>41</v>
      </c>
      <c r="D547" s="339" t="s">
        <v>378</v>
      </c>
      <c r="E547" s="333" t="s">
        <v>355</v>
      </c>
      <c r="F547" s="334">
        <v>53374</v>
      </c>
      <c r="G547" s="334"/>
      <c r="H547" s="332"/>
      <c r="I547" s="332"/>
      <c r="J547" s="377"/>
      <c r="K547" s="544"/>
      <c r="L547" s="474"/>
      <c r="M547" s="377"/>
      <c r="S547" s="150"/>
    </row>
    <row r="548" spans="1:19" ht="15.75" thickBot="1">
      <c r="A548" s="378"/>
      <c r="B548" s="36"/>
      <c r="C548" s="36"/>
      <c r="D548" s="227"/>
      <c r="E548" s="56" t="s">
        <v>411</v>
      </c>
      <c r="F548" s="57">
        <v>199379</v>
      </c>
      <c r="G548" s="57">
        <v>456080</v>
      </c>
      <c r="H548" s="381">
        <v>151984</v>
      </c>
      <c r="I548" s="382">
        <v>306327</v>
      </c>
      <c r="J548" s="127">
        <v>306327</v>
      </c>
      <c r="K548" s="577">
        <f>K523+K536+K540+K542+K544+K546</f>
        <v>339400</v>
      </c>
      <c r="L548" s="57">
        <f>L523+L536+L540+L542+L544+L546</f>
        <v>194200</v>
      </c>
      <c r="M548" s="57">
        <f>M523+M536+M540+M542+M544+M546</f>
        <v>194200</v>
      </c>
      <c r="P548" s="150"/>
      <c r="Q548" s="150"/>
      <c r="R548" s="150"/>
      <c r="S548" s="150"/>
    </row>
    <row r="549" spans="1:20" ht="15.75" thickBot="1">
      <c r="A549" s="190"/>
      <c r="B549" s="552"/>
      <c r="C549" s="552"/>
      <c r="D549" s="648"/>
      <c r="E549" s="56" t="s">
        <v>410</v>
      </c>
      <c r="F549" s="57">
        <v>5000</v>
      </c>
      <c r="G549" s="57"/>
      <c r="H549" s="381"/>
      <c r="I549" s="382"/>
      <c r="J549" s="127"/>
      <c r="K549" s="666"/>
      <c r="L549" s="667"/>
      <c r="M549" s="57"/>
      <c r="N549" s="150"/>
      <c r="O549" s="150"/>
      <c r="P549" s="150"/>
      <c r="Q549" s="150"/>
      <c r="R549" s="150"/>
      <c r="S549" s="150"/>
      <c r="T549" s="150"/>
    </row>
    <row r="550" spans="1:24" ht="15.75" thickBot="1">
      <c r="A550" s="190"/>
      <c r="B550" s="552"/>
      <c r="C550" s="552"/>
      <c r="D550" s="648"/>
      <c r="E550" s="56" t="s">
        <v>299</v>
      </c>
      <c r="F550" s="57">
        <v>204379</v>
      </c>
      <c r="G550" s="57">
        <v>456080</v>
      </c>
      <c r="H550" s="381">
        <v>151984</v>
      </c>
      <c r="I550" s="382">
        <v>306327</v>
      </c>
      <c r="J550" s="127">
        <v>306327</v>
      </c>
      <c r="K550" s="577">
        <f>K548+K549</f>
        <v>339400</v>
      </c>
      <c r="L550" s="57">
        <f>L548+L549</f>
        <v>194200</v>
      </c>
      <c r="M550" s="57">
        <f>M548+M549</f>
        <v>194200</v>
      </c>
      <c r="X550" s="150"/>
    </row>
    <row r="551" spans="1:13" ht="15.75" thickBot="1">
      <c r="A551" s="379"/>
      <c r="B551" s="105"/>
      <c r="C551" s="105"/>
      <c r="D551" s="244"/>
      <c r="E551" s="105"/>
      <c r="H551" s="399"/>
      <c r="I551" s="399"/>
      <c r="J551" s="399"/>
      <c r="K551" s="668"/>
      <c r="L551" s="399"/>
      <c r="M551" s="399"/>
    </row>
    <row r="552" spans="1:14" ht="15.75" thickBot="1">
      <c r="A552" s="220" t="s">
        <v>162</v>
      </c>
      <c r="B552" s="380"/>
      <c r="C552" s="380"/>
      <c r="D552" s="234"/>
      <c r="E552" s="335" t="s">
        <v>300</v>
      </c>
      <c r="F552" s="669"/>
      <c r="G552" s="403"/>
      <c r="H552" s="400"/>
      <c r="I552" s="400"/>
      <c r="J552" s="229"/>
      <c r="K552" s="670"/>
      <c r="L552" s="400"/>
      <c r="M552" s="229"/>
      <c r="N552" s="150"/>
    </row>
    <row r="553" spans="1:23" ht="15.75" thickBot="1">
      <c r="A553" s="131">
        <v>819002</v>
      </c>
      <c r="B553" s="69"/>
      <c r="C553" s="99">
        <v>41</v>
      </c>
      <c r="D553" s="273" t="s">
        <v>206</v>
      </c>
      <c r="E553" s="293" t="s">
        <v>364</v>
      </c>
      <c r="F553" s="671">
        <v>900</v>
      </c>
      <c r="G553" s="671">
        <v>613</v>
      </c>
      <c r="H553" s="672"/>
      <c r="I553" s="673">
        <v>614</v>
      </c>
      <c r="J553" s="674">
        <v>614</v>
      </c>
      <c r="K553" s="675"/>
      <c r="L553" s="676"/>
      <c r="M553" s="677"/>
      <c r="N553" s="150"/>
      <c r="S553" s="150"/>
      <c r="T553" s="150"/>
      <c r="U553" s="150"/>
      <c r="V553" s="403"/>
      <c r="W553" s="403"/>
    </row>
    <row r="554" spans="1:14" ht="15">
      <c r="A554" s="429">
        <v>821005</v>
      </c>
      <c r="B554" s="430">
        <v>40</v>
      </c>
      <c r="C554" s="431">
        <v>41</v>
      </c>
      <c r="D554" s="432" t="s">
        <v>63</v>
      </c>
      <c r="E554" s="433" t="s">
        <v>383</v>
      </c>
      <c r="F554" s="434">
        <v>42000</v>
      </c>
      <c r="G554" s="434">
        <v>42000</v>
      </c>
      <c r="H554" s="435">
        <v>42000</v>
      </c>
      <c r="I554" s="436">
        <v>42000</v>
      </c>
      <c r="J554" s="437">
        <v>42000</v>
      </c>
      <c r="K554" s="479">
        <v>4800</v>
      </c>
      <c r="L554" s="481"/>
      <c r="M554" s="480"/>
      <c r="N554" s="150"/>
    </row>
    <row r="555" spans="1:18" ht="15">
      <c r="A555" s="131">
        <v>821007</v>
      </c>
      <c r="B555" s="69"/>
      <c r="C555" s="99">
        <v>41</v>
      </c>
      <c r="D555" s="273" t="s">
        <v>63</v>
      </c>
      <c r="E555" s="291" t="s">
        <v>367</v>
      </c>
      <c r="F555" s="132">
        <v>47424</v>
      </c>
      <c r="G555" s="132">
        <v>47381</v>
      </c>
      <c r="H555" s="71"/>
      <c r="I555" s="72"/>
      <c r="J555" s="132"/>
      <c r="K555" s="479"/>
      <c r="L555" s="443"/>
      <c r="M555" s="443"/>
      <c r="N555" s="150"/>
      <c r="R555" s="150"/>
    </row>
    <row r="556" spans="1:13" ht="15.75" thickBot="1">
      <c r="A556" s="131">
        <v>821007</v>
      </c>
      <c r="B556" s="69">
        <v>50</v>
      </c>
      <c r="C556" s="99">
        <v>41</v>
      </c>
      <c r="D556" s="273" t="s">
        <v>63</v>
      </c>
      <c r="E556" s="311" t="s">
        <v>301</v>
      </c>
      <c r="F556" s="678">
        <v>15469</v>
      </c>
      <c r="G556" s="678">
        <v>15627</v>
      </c>
      <c r="H556" s="679">
        <v>14944</v>
      </c>
      <c r="I556" s="680">
        <v>14329</v>
      </c>
      <c r="J556" s="681">
        <v>14329</v>
      </c>
      <c r="K556" s="682">
        <v>15000</v>
      </c>
      <c r="L556" s="683">
        <v>15000</v>
      </c>
      <c r="M556" s="683">
        <v>15000</v>
      </c>
    </row>
    <row r="557" spans="1:13" ht="15.75" thickBot="1">
      <c r="A557" s="192"/>
      <c r="B557" s="26"/>
      <c r="C557" s="347"/>
      <c r="D557" s="287"/>
      <c r="E557" s="482" t="s">
        <v>300</v>
      </c>
      <c r="F557" s="483">
        <v>105793</v>
      </c>
      <c r="G557" s="483">
        <v>105621</v>
      </c>
      <c r="H557" s="684">
        <v>104368</v>
      </c>
      <c r="I557" s="685">
        <v>104368</v>
      </c>
      <c r="J557" s="484">
        <v>104368</v>
      </c>
      <c r="K557" s="686">
        <f>K555+K556+K554</f>
        <v>19800</v>
      </c>
      <c r="L557" s="485">
        <f>L553+L555+L556+L554</f>
        <v>15000</v>
      </c>
      <c r="M557" s="687">
        <f>M553+M555+M556+M554</f>
        <v>15000</v>
      </c>
    </row>
    <row r="558" spans="1:18" ht="15.75" thickBot="1">
      <c r="A558" s="552"/>
      <c r="B558" s="552"/>
      <c r="C558" s="552"/>
      <c r="D558" s="126"/>
      <c r="E558" s="51" t="s">
        <v>54</v>
      </c>
      <c r="F558" s="486"/>
      <c r="G558" s="486"/>
      <c r="H558" s="122"/>
      <c r="I558" s="122"/>
      <c r="J558" s="122"/>
      <c r="K558" s="688"/>
      <c r="L558" s="122"/>
      <c r="M558" s="331"/>
      <c r="R558" s="150"/>
    </row>
    <row r="559" spans="1:24" ht="15.75" thickBot="1">
      <c r="A559" s="552"/>
      <c r="B559" s="552"/>
      <c r="C559" s="552"/>
      <c r="D559" s="126"/>
      <c r="E559" s="52" t="s">
        <v>291</v>
      </c>
      <c r="F559" s="28">
        <f>F516</f>
        <v>1299112</v>
      </c>
      <c r="G559" s="28">
        <f aca="true" t="shared" si="56" ref="G559:M559">G516</f>
        <v>1437837</v>
      </c>
      <c r="H559" s="28">
        <f t="shared" si="56"/>
        <v>1491552</v>
      </c>
      <c r="I559" s="216">
        <f t="shared" si="56"/>
        <v>1818575</v>
      </c>
      <c r="J559" s="216">
        <f t="shared" si="56"/>
        <v>1818575</v>
      </c>
      <c r="K559" s="538">
        <f t="shared" si="56"/>
        <v>1771905</v>
      </c>
      <c r="L559" s="28">
        <f t="shared" si="56"/>
        <v>1699305</v>
      </c>
      <c r="M559" s="219">
        <f t="shared" si="56"/>
        <v>1696805</v>
      </c>
      <c r="R559" s="150"/>
      <c r="S559" s="150"/>
      <c r="T559" s="150"/>
      <c r="U559" s="150"/>
      <c r="V559" s="150"/>
      <c r="W559" s="150"/>
      <c r="X559" s="150"/>
    </row>
    <row r="560" spans="1:21" ht="15.75" thickBot="1">
      <c r="A560" s="552"/>
      <c r="B560" s="552"/>
      <c r="C560" s="552"/>
      <c r="D560" s="648"/>
      <c r="E560" s="54" t="s">
        <v>292</v>
      </c>
      <c r="F560" s="645">
        <v>701869</v>
      </c>
      <c r="G560" s="645">
        <v>744600</v>
      </c>
      <c r="H560" s="214">
        <v>738000</v>
      </c>
      <c r="I560" s="217">
        <v>883954</v>
      </c>
      <c r="J560" s="210">
        <f>J515</f>
        <v>883954</v>
      </c>
      <c r="K560" s="689">
        <v>982000</v>
      </c>
      <c r="L560" s="214">
        <v>982000</v>
      </c>
      <c r="M560" s="210">
        <v>982000</v>
      </c>
      <c r="Q560" s="150"/>
      <c r="R560" s="150"/>
      <c r="S560" s="150"/>
      <c r="T560" s="150"/>
      <c r="U560" s="150"/>
    </row>
    <row r="561" spans="1:19" ht="15.75" thickBot="1">
      <c r="A561" s="552"/>
      <c r="B561" s="552"/>
      <c r="C561" s="552"/>
      <c r="D561" s="648"/>
      <c r="E561" s="56" t="s">
        <v>411</v>
      </c>
      <c r="F561" s="57">
        <v>199379</v>
      </c>
      <c r="G561" s="57">
        <v>456080</v>
      </c>
      <c r="H561" s="57">
        <v>151984</v>
      </c>
      <c r="I561" s="57">
        <v>306327</v>
      </c>
      <c r="J561" s="57">
        <v>306327</v>
      </c>
      <c r="K561" s="577">
        <f>K548</f>
        <v>339400</v>
      </c>
      <c r="L561" s="57">
        <f>L548</f>
        <v>194200</v>
      </c>
      <c r="M561" s="127">
        <f>M548</f>
        <v>194200</v>
      </c>
      <c r="N561" s="150"/>
      <c r="S561" s="150"/>
    </row>
    <row r="562" spans="1:19" ht="15.75" thickBot="1">
      <c r="A562" s="552"/>
      <c r="B562" s="552"/>
      <c r="C562" s="552"/>
      <c r="D562" s="648"/>
      <c r="E562" s="208" t="s">
        <v>410</v>
      </c>
      <c r="F562" s="211">
        <v>5000</v>
      </c>
      <c r="G562" s="211"/>
      <c r="H562" s="211"/>
      <c r="I562" s="505"/>
      <c r="J562" s="211"/>
      <c r="K562" s="690"/>
      <c r="L562" s="211"/>
      <c r="M562" s="667"/>
      <c r="O562" s="150"/>
      <c r="S562" s="150"/>
    </row>
    <row r="563" spans="1:21" ht="15.75" thickBot="1">
      <c r="A563" s="564"/>
      <c r="B563" s="564"/>
      <c r="C563" s="564"/>
      <c r="D563" s="648"/>
      <c r="E563" s="209" t="s">
        <v>300</v>
      </c>
      <c r="F563" s="212">
        <v>105793</v>
      </c>
      <c r="G563" s="212">
        <v>105621</v>
      </c>
      <c r="H563" s="212">
        <f>H557</f>
        <v>104368</v>
      </c>
      <c r="I563" s="218">
        <v>56944</v>
      </c>
      <c r="J563" s="212">
        <v>56944</v>
      </c>
      <c r="K563" s="691">
        <v>19800</v>
      </c>
      <c r="L563" s="212">
        <f>L557</f>
        <v>15000</v>
      </c>
      <c r="M563" s="212">
        <f>M557</f>
        <v>15000</v>
      </c>
      <c r="N563" s="153"/>
      <c r="O563" s="150"/>
      <c r="P563" s="150"/>
      <c r="Q563" s="150"/>
      <c r="R563" s="150"/>
      <c r="S563" s="150"/>
      <c r="T563" s="150"/>
      <c r="U563" s="150"/>
    </row>
    <row r="564" spans="1:22" ht="15.75" thickBot="1">
      <c r="A564" s="564"/>
      <c r="B564" s="564"/>
      <c r="C564" s="564"/>
      <c r="D564" s="648"/>
      <c r="E564" s="51" t="s">
        <v>302</v>
      </c>
      <c r="F564" s="213">
        <v>2299502</v>
      </c>
      <c r="G564" s="213">
        <v>2744138</v>
      </c>
      <c r="H564" s="215">
        <v>2438694</v>
      </c>
      <c r="I564" s="215">
        <f>I559+I560+I561+I563</f>
        <v>3065800</v>
      </c>
      <c r="J564" s="215">
        <f>J559+J560+J561+J563</f>
        <v>3065800</v>
      </c>
      <c r="K564" s="582">
        <f>K559+K560+K561+K563</f>
        <v>3113105</v>
      </c>
      <c r="L564" s="215">
        <f>L559+L560+L561+L563</f>
        <v>2890505</v>
      </c>
      <c r="M564" s="215">
        <f>M559+M560+M561+M563</f>
        <v>2888005</v>
      </c>
      <c r="V564" s="150"/>
    </row>
    <row r="565" spans="1:13" ht="15">
      <c r="A565" s="150"/>
      <c r="M565" s="150"/>
    </row>
    <row r="566" spans="1:13" ht="15">
      <c r="A566" s="150"/>
      <c r="M566" s="150"/>
    </row>
    <row r="567" spans="5:13" ht="15">
      <c r="E567" t="s">
        <v>517</v>
      </c>
      <c r="M567" s="150"/>
    </row>
    <row r="568" ht="15">
      <c r="M568" s="150"/>
    </row>
    <row r="570" spans="5:10" ht="15">
      <c r="E570" s="150"/>
      <c r="I570" s="150"/>
      <c r="J570" s="150"/>
    </row>
    <row r="571" spans="9:10" ht="15">
      <c r="I571" s="150"/>
      <c r="J571" s="150"/>
    </row>
    <row r="572" ht="15">
      <c r="E572" s="150"/>
    </row>
  </sheetData>
  <sheetProtection/>
  <mergeCells count="13">
    <mergeCell ref="L2:L3"/>
    <mergeCell ref="M2:M3"/>
    <mergeCell ref="F1:G1"/>
    <mergeCell ref="H1:J1"/>
    <mergeCell ref="K1:M1"/>
    <mergeCell ref="I2:I3"/>
    <mergeCell ref="J2:J3"/>
    <mergeCell ref="A2:A3"/>
    <mergeCell ref="E2:E3"/>
    <mergeCell ref="F2:F3"/>
    <mergeCell ref="G2:G3"/>
    <mergeCell ref="H2:H3"/>
    <mergeCell ref="K2:K3"/>
  </mergeCells>
  <printOptions/>
  <pageMargins left="0.7" right="0.7" top="0.75" bottom="0.75" header="0.3" footer="0.3"/>
  <pageSetup horizontalDpi="600" verticalDpi="600" orientation="landscape" paperSize="9" r:id="rId1"/>
  <headerFoot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prestigio</dc:creator>
  <cp:keywords/>
  <dc:description/>
  <cp:lastModifiedBy>Alena Černotová</cp:lastModifiedBy>
  <cp:lastPrinted>2023-11-23T06:36:50Z</cp:lastPrinted>
  <dcterms:created xsi:type="dcterms:W3CDTF">2014-11-28T07:09:23Z</dcterms:created>
  <dcterms:modified xsi:type="dcterms:W3CDTF">2024-01-04T09:00:28Z</dcterms:modified>
  <cp:category/>
  <cp:version/>
  <cp:contentType/>
  <cp:contentStatus/>
</cp:coreProperties>
</file>